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1708 - with license\"/>
    </mc:Choice>
  </mc:AlternateContent>
  <bookViews>
    <workbookView xWindow="0" yWindow="0" windowWidth="21570" windowHeight="9510"/>
  </bookViews>
  <sheets>
    <sheet name="Intro" sheetId="4" r:id="rId1"/>
    <sheet name="Input" sheetId="2" r:id="rId2"/>
    <sheet name="License &amp; Reference" sheetId="9" r:id="rId3"/>
    <sheet name="ev_HiddenInfo" sheetId="6" state="veryHidden" r:id="rId4"/>
    <sheet name="Motor" sheetId="1" state="hidden" r:id="rId5"/>
    <sheet name="Motor (2)" sheetId="8" state="hidden" r:id="rId6"/>
    <sheet name="Sheet1" sheetId="7" state="hidden" r:id="rId7"/>
    <sheet name="Solutions" sheetId="3" state="hidden" r:id="rId8"/>
  </sheets>
  <functionGroups builtInGroupCount="18"/>
  <definedNames>
    <definedName name="anscount" hidden="1">1</definedName>
    <definedName name="limcount" hidden="1">1</definedName>
    <definedName name="Scientific_Name" localSheetId="0">Intro!$A$5:$A$5</definedName>
    <definedName name="sencount" hidden="1">1</definedName>
    <definedName name="solver_adj" localSheetId="1" hidden="1">Input!$C$9</definedName>
    <definedName name="solver_adj" localSheetId="4" hidden="1">Motor!$C$2:$G$2</definedName>
    <definedName name="solver_adj" localSheetId="5" hidden="1">'Motor (2)'!$C$2:$G$2</definedName>
    <definedName name="solver_cvg" localSheetId="1" hidden="1">0.001</definedName>
    <definedName name="solver_cvg" localSheetId="4" hidden="1">0.001</definedName>
    <definedName name="solver_cvg" localSheetId="5" hidden="1">0.001</definedName>
    <definedName name="solver_drv" localSheetId="1" hidden="1">1</definedName>
    <definedName name="solver_drv" localSheetId="4" hidden="1">1</definedName>
    <definedName name="solver_drv" localSheetId="5" hidden="1">1</definedName>
    <definedName name="solver_est" localSheetId="1" hidden="1">1</definedName>
    <definedName name="solver_est" localSheetId="4" hidden="1">0</definedName>
    <definedName name="solver_est" localSheetId="5" hidden="1">0</definedName>
    <definedName name="solver_itr" localSheetId="1" hidden="1">100</definedName>
    <definedName name="solver_itr" localSheetId="4" hidden="1">30</definedName>
    <definedName name="solver_itr" localSheetId="5" hidden="1">30</definedName>
    <definedName name="solver_lhs1" localSheetId="1" hidden="1">Input!$H$13</definedName>
    <definedName name="solver_lhs1" localSheetId="4" hidden="1">Motor!$E$1</definedName>
    <definedName name="solver_lhs1" localSheetId="5" hidden="1">'Motor (2)'!$E$1</definedName>
    <definedName name="solver_lhs2" localSheetId="1" hidden="1">Input!$H$14</definedName>
    <definedName name="solver_lin" localSheetId="1" hidden="1">2</definedName>
    <definedName name="solver_lin" localSheetId="4" hidden="1">2</definedName>
    <definedName name="solver_lin" localSheetId="5" hidden="1">2</definedName>
    <definedName name="solver_neg" localSheetId="1" hidden="1">1</definedName>
    <definedName name="solver_neg" localSheetId="4" hidden="1">1</definedName>
    <definedName name="solver_neg" localSheetId="5" hidden="1">1</definedName>
    <definedName name="solver_num" localSheetId="1" hidden="1">2</definedName>
    <definedName name="solver_num" localSheetId="4" hidden="1">0</definedName>
    <definedName name="solver_num" localSheetId="5" hidden="1">0</definedName>
    <definedName name="solver_nwt" localSheetId="1" hidden="1">0</definedName>
    <definedName name="solver_nwt" localSheetId="4" hidden="1">1</definedName>
    <definedName name="solver_nwt" localSheetId="5" hidden="1">1</definedName>
    <definedName name="solver_opt" localSheetId="1" hidden="1">Input!$H$12</definedName>
    <definedName name="solver_opt" localSheetId="4" hidden="1">Motor!$F$1</definedName>
    <definedName name="solver_opt" localSheetId="5" hidden="1">'Motor (2)'!$F$1</definedName>
    <definedName name="solver_pre" localSheetId="1" hidden="1">0.000001</definedName>
    <definedName name="solver_pre" localSheetId="4" hidden="1">0.0001</definedName>
    <definedName name="solver_pre" localSheetId="5" hidden="1">0.0001</definedName>
    <definedName name="solver_rel1" localSheetId="1" hidden="1">1</definedName>
    <definedName name="solver_rel1" localSheetId="4" hidden="1">1</definedName>
    <definedName name="solver_rel1" localSheetId="5" hidden="1">1</definedName>
    <definedName name="solver_rel2" localSheetId="1" hidden="1">1</definedName>
    <definedName name="solver_rhs1" localSheetId="1" hidden="1">0</definedName>
    <definedName name="solver_rhs1" localSheetId="4" hidden="1">0.1</definedName>
    <definedName name="solver_rhs1" localSheetId="5" hidden="1">0.1</definedName>
    <definedName name="solver_rhs2" localSheetId="1" hidden="1">0</definedName>
    <definedName name="solver_scl" localSheetId="1" hidden="1">1</definedName>
    <definedName name="solver_scl" localSheetId="4" hidden="1">1</definedName>
    <definedName name="solver_scl" localSheetId="5" hidden="1">1</definedName>
    <definedName name="solver_sho" localSheetId="1" hidden="1">2</definedName>
    <definedName name="solver_sho" localSheetId="4" hidden="1">2</definedName>
    <definedName name="solver_sho" localSheetId="5" hidden="1">2</definedName>
    <definedName name="solver_tim" localSheetId="1" hidden="1">100</definedName>
    <definedName name="solver_tim" localSheetId="4" hidden="1">1000</definedName>
    <definedName name="solver_tim" localSheetId="5" hidden="1">1000</definedName>
    <definedName name="solver_tol" localSheetId="1" hidden="1">0.05</definedName>
    <definedName name="solver_tol" localSheetId="4" hidden="1">0.05</definedName>
    <definedName name="solver_tol" localSheetId="5" hidden="1">0.05</definedName>
    <definedName name="solver_typ" localSheetId="1" hidden="1">1</definedName>
    <definedName name="solver_typ" localSheetId="4" hidden="1">1</definedName>
    <definedName name="solver_typ" localSheetId="5" hidden="1">1</definedName>
    <definedName name="solver_val" localSheetId="1" hidden="1">0</definedName>
    <definedName name="solver_val" localSheetId="4" hidden="1">0</definedName>
    <definedName name="solver_val" localSheetId="5" hidden="1">0</definedName>
    <definedName name="TABLE" localSheetId="0">Intro!$A$5:$C$6</definedName>
  </definedNames>
  <calcPr calcId="152511"/>
</workbook>
</file>

<file path=xl/calcChain.xml><?xml version="1.0" encoding="utf-8"?>
<calcChain xmlns="http://schemas.openxmlformats.org/spreadsheetml/2006/main">
  <c r="H20" i="6" l="1"/>
  <c r="H19" i="6"/>
  <c r="H18" i="6"/>
  <c r="H17" i="6"/>
  <c r="H16" i="6"/>
  <c r="B1" i="6"/>
  <c r="C7" i="8"/>
  <c r="AG34" i="8"/>
  <c r="D7" i="8"/>
  <c r="AH34" i="8"/>
  <c r="E7" i="8"/>
  <c r="AI34" i="8"/>
  <c r="AJ34" i="8"/>
  <c r="G7" i="8"/>
  <c r="AK34" i="8" s="1"/>
  <c r="C2" i="8"/>
  <c r="C13" i="8" s="1"/>
  <c r="J34" i="8" a="1"/>
  <c r="O34" i="8" a="1"/>
  <c r="C11" i="8"/>
  <c r="C12" i="8"/>
  <c r="P34" i="8" a="1"/>
  <c r="D11" i="8"/>
  <c r="D12" i="8"/>
  <c r="Q34" i="8" a="1"/>
  <c r="Q34" i="8" s="1"/>
  <c r="AB34" i="8" s="1"/>
  <c r="E11" i="8"/>
  <c r="E12" i="8" s="1"/>
  <c r="R34" i="8" a="1"/>
  <c r="F11" i="8"/>
  <c r="F12" i="8"/>
  <c r="S34" i="8" a="1"/>
  <c r="G11" i="8"/>
  <c r="G12" i="8" s="1"/>
  <c r="C2" i="1"/>
  <c r="C13" i="1" s="1"/>
  <c r="J34" i="1" a="1"/>
  <c r="L34" i="1" s="1"/>
  <c r="O34" i="1" a="1"/>
  <c r="C7" i="1"/>
  <c r="C11" i="1"/>
  <c r="C12" i="1"/>
  <c r="D2" i="1"/>
  <c r="P34" i="1" a="1"/>
  <c r="D7" i="1"/>
  <c r="AH34" i="1" s="1"/>
  <c r="D11" i="1"/>
  <c r="D12" i="1"/>
  <c r="E2" i="1"/>
  <c r="AZ34" i="1" s="1"/>
  <c r="Q34" i="1" a="1"/>
  <c r="E7" i="1"/>
  <c r="E11" i="1"/>
  <c r="E12" i="1"/>
  <c r="F2" i="1"/>
  <c r="BA41" i="1" s="1"/>
  <c r="R34" i="1" a="1"/>
  <c r="F11" i="1"/>
  <c r="F12" i="1" s="1"/>
  <c r="G2" i="1"/>
  <c r="BB37" i="1" s="1"/>
  <c r="G13" i="1"/>
  <c r="S34" i="1" a="1"/>
  <c r="S34" i="1" s="1"/>
  <c r="AD34" i="1" s="1"/>
  <c r="G7" i="1"/>
  <c r="G11" i="1"/>
  <c r="G12" i="1" s="1"/>
  <c r="AG34" i="1"/>
  <c r="AI34" i="1"/>
  <c r="AJ34" i="1"/>
  <c r="AK34" i="1"/>
  <c r="AB34" i="1"/>
  <c r="N34" i="1"/>
  <c r="J34" i="1"/>
  <c r="K34" i="1"/>
  <c r="M34" i="1"/>
  <c r="P34" i="1"/>
  <c r="AA34" i="1" s="1"/>
  <c r="Q34" i="1"/>
  <c r="R34" i="1"/>
  <c r="AC34" i="1" s="1"/>
  <c r="O34" i="1"/>
  <c r="Z34" i="1" s="1"/>
  <c r="BB34" i="1"/>
  <c r="AZ35" i="1"/>
  <c r="BA35" i="1"/>
  <c r="BB35" i="1"/>
  <c r="AZ36" i="1"/>
  <c r="BA36" i="1"/>
  <c r="BB36" i="1"/>
  <c r="AZ37" i="1"/>
  <c r="BA37" i="1"/>
  <c r="AZ38" i="1"/>
  <c r="BA39" i="1"/>
  <c r="AZ40" i="1"/>
  <c r="BA40" i="1"/>
  <c r="AZ41" i="1"/>
  <c r="BB41" i="1"/>
  <c r="BB42" i="1"/>
  <c r="BB43" i="1"/>
  <c r="AZ44" i="1"/>
  <c r="BB44" i="1"/>
  <c r="BB45" i="1"/>
  <c r="AZ46" i="1"/>
  <c r="BB46" i="1"/>
  <c r="BB47" i="1"/>
  <c r="BB48" i="1"/>
  <c r="AZ49" i="1"/>
  <c r="BA49" i="1"/>
  <c r="BB49" i="1"/>
  <c r="AZ50" i="1"/>
  <c r="BB50" i="1"/>
  <c r="BA51" i="1"/>
  <c r="BB51" i="1"/>
  <c r="AZ52" i="1"/>
  <c r="BA52" i="1"/>
  <c r="BB52" i="1"/>
  <c r="AZ53" i="1"/>
  <c r="BA53" i="1"/>
  <c r="AZ54" i="1"/>
  <c r="BA55" i="1"/>
  <c r="AZ56" i="1"/>
  <c r="BA56" i="1"/>
  <c r="AZ57" i="1"/>
  <c r="BB57" i="1"/>
  <c r="BB58" i="1"/>
  <c r="BB59" i="1"/>
  <c r="AZ60" i="1"/>
  <c r="BB60" i="1"/>
  <c r="BB61" i="1"/>
  <c r="AZ62" i="1"/>
  <c r="BB62" i="1"/>
  <c r="BB63" i="1"/>
  <c r="BB64" i="1"/>
  <c r="AZ65" i="1"/>
  <c r="BA65" i="1"/>
  <c r="BB65" i="1"/>
  <c r="AZ66" i="1"/>
  <c r="BB66" i="1"/>
  <c r="BA67" i="1"/>
  <c r="BB67" i="1"/>
  <c r="AZ68" i="1"/>
  <c r="BA68" i="1"/>
  <c r="BB68" i="1"/>
  <c r="AZ69" i="1"/>
  <c r="BA69" i="1"/>
  <c r="AZ70" i="1"/>
  <c r="BA71" i="1"/>
  <c r="AZ72" i="1"/>
  <c r="BA72" i="1"/>
  <c r="AZ73" i="1"/>
  <c r="BB73" i="1"/>
  <c r="BB74" i="1"/>
  <c r="J34" i="8"/>
  <c r="K34" i="8"/>
  <c r="L34" i="8"/>
  <c r="M34" i="8"/>
  <c r="N34" i="8"/>
  <c r="G13" i="8"/>
  <c r="D13" i="8"/>
  <c r="E13" i="8"/>
  <c r="F13" i="8"/>
  <c r="P34" i="8"/>
  <c r="AA34" i="8" s="1"/>
  <c r="R34" i="8"/>
  <c r="AC34" i="8" s="1"/>
  <c r="S34" i="8"/>
  <c r="AD34" i="8" s="1"/>
  <c r="O34" i="8"/>
  <c r="Z34" i="8" s="1"/>
  <c r="AY34" i="8"/>
  <c r="AZ34" i="8"/>
  <c r="BA34" i="8"/>
  <c r="BB34" i="8"/>
  <c r="AY35" i="8"/>
  <c r="AZ35" i="8"/>
  <c r="BA35" i="8"/>
  <c r="BB35" i="8"/>
  <c r="AY36" i="8"/>
  <c r="AZ36" i="8"/>
  <c r="BA36" i="8"/>
  <c r="BB36" i="8"/>
  <c r="AY37" i="8"/>
  <c r="AZ37" i="8"/>
  <c r="BA37" i="8"/>
  <c r="BB37" i="8"/>
  <c r="AY38" i="8"/>
  <c r="AZ38" i="8"/>
  <c r="BA38" i="8"/>
  <c r="BB38" i="8"/>
  <c r="AY39" i="8"/>
  <c r="AZ39" i="8"/>
  <c r="BA39" i="8"/>
  <c r="BB39" i="8"/>
  <c r="AY40" i="8"/>
  <c r="AZ40" i="8"/>
  <c r="BA40" i="8"/>
  <c r="BB40" i="8"/>
  <c r="AY41" i="8"/>
  <c r="AZ41" i="8"/>
  <c r="BA41" i="8"/>
  <c r="BB41" i="8"/>
  <c r="AY42" i="8"/>
  <c r="AZ42" i="8"/>
  <c r="BA42" i="8"/>
  <c r="BB42" i="8"/>
  <c r="AY43" i="8"/>
  <c r="AZ43" i="8"/>
  <c r="BA43" i="8"/>
  <c r="BB43" i="8"/>
  <c r="AY44" i="8"/>
  <c r="AZ44" i="8"/>
  <c r="BA44" i="8"/>
  <c r="BB44" i="8"/>
  <c r="AY45" i="8"/>
  <c r="AZ45" i="8"/>
  <c r="BA45" i="8"/>
  <c r="BB45" i="8"/>
  <c r="AY46" i="8"/>
  <c r="AZ46" i="8"/>
  <c r="BA46" i="8"/>
  <c r="BB46" i="8"/>
  <c r="AY47" i="8"/>
  <c r="AZ47" i="8"/>
  <c r="BA47" i="8"/>
  <c r="BB47" i="8"/>
  <c r="AY48" i="8"/>
  <c r="AZ48" i="8"/>
  <c r="BA48" i="8"/>
  <c r="BB48" i="8"/>
  <c r="AY49" i="8"/>
  <c r="AZ49" i="8"/>
  <c r="BA49" i="8"/>
  <c r="BB49" i="8"/>
  <c r="AY50" i="8"/>
  <c r="AZ50" i="8"/>
  <c r="BA50" i="8"/>
  <c r="BB50" i="8"/>
  <c r="AY51" i="8"/>
  <c r="AZ51" i="8"/>
  <c r="BA51" i="8"/>
  <c r="BB51" i="8"/>
  <c r="AY52" i="8"/>
  <c r="AZ52" i="8"/>
  <c r="BA52" i="8"/>
  <c r="BB52" i="8"/>
  <c r="AY53" i="8"/>
  <c r="AZ53" i="8"/>
  <c r="BA53" i="8"/>
  <c r="BB53" i="8"/>
  <c r="AY54" i="8"/>
  <c r="AZ54" i="8"/>
  <c r="BA54" i="8"/>
  <c r="BB54" i="8"/>
  <c r="AY55" i="8"/>
  <c r="AZ55" i="8"/>
  <c r="BA55" i="8"/>
  <c r="BB55" i="8"/>
  <c r="AY56" i="8"/>
  <c r="AZ56" i="8"/>
  <c r="BA56" i="8"/>
  <c r="BB56" i="8"/>
  <c r="AY57" i="8"/>
  <c r="AZ57" i="8"/>
  <c r="BA57" i="8"/>
  <c r="BB57" i="8"/>
  <c r="AY58" i="8"/>
  <c r="AZ58" i="8"/>
  <c r="BA58" i="8"/>
  <c r="BB58" i="8"/>
  <c r="AY59" i="8"/>
  <c r="AZ59" i="8"/>
  <c r="BA59" i="8"/>
  <c r="BB59" i="8"/>
  <c r="AY60" i="8"/>
  <c r="AZ60" i="8"/>
  <c r="BA60" i="8"/>
  <c r="BB60" i="8"/>
  <c r="AY61" i="8"/>
  <c r="AZ61" i="8"/>
  <c r="BA61" i="8"/>
  <c r="BB61" i="8"/>
  <c r="AY62" i="8"/>
  <c r="AZ62" i="8"/>
  <c r="BA62" i="8"/>
  <c r="BB62" i="8"/>
  <c r="AY63" i="8"/>
  <c r="AZ63" i="8"/>
  <c r="BA63" i="8"/>
  <c r="BB63" i="8"/>
  <c r="AY64" i="8"/>
  <c r="AZ64" i="8"/>
  <c r="BA64" i="8"/>
  <c r="BB64" i="8"/>
  <c r="AY65" i="8"/>
  <c r="AZ65" i="8"/>
  <c r="BA65" i="8"/>
  <c r="BB65" i="8"/>
  <c r="AY66" i="8"/>
  <c r="AZ66" i="8"/>
  <c r="BA66" i="8"/>
  <c r="BB66" i="8"/>
  <c r="AY67" i="8"/>
  <c r="AZ67" i="8"/>
  <c r="BA67" i="8"/>
  <c r="BB67" i="8"/>
  <c r="AY68" i="8"/>
  <c r="AZ68" i="8"/>
  <c r="BA68" i="8"/>
  <c r="BB68" i="8"/>
  <c r="AY69" i="8"/>
  <c r="AZ69" i="8"/>
  <c r="BA69" i="8"/>
  <c r="BB69" i="8"/>
  <c r="AY70" i="8"/>
  <c r="AZ70" i="8"/>
  <c r="BA70" i="8"/>
  <c r="BB70" i="8"/>
  <c r="AY71" i="8"/>
  <c r="AZ71" i="8"/>
  <c r="BA71" i="8"/>
  <c r="BB71" i="8"/>
  <c r="AY72" i="8"/>
  <c r="AZ72" i="8"/>
  <c r="BA72" i="8"/>
  <c r="BB72" i="8"/>
  <c r="AY73" i="8"/>
  <c r="AZ73" i="8"/>
  <c r="BA73" i="8"/>
  <c r="BB73" i="8"/>
  <c r="AY74" i="8"/>
  <c r="AZ74" i="8"/>
  <c r="BA74" i="8"/>
  <c r="BB74" i="8"/>
  <c r="X34" i="1"/>
  <c r="G35" i="1" s="1"/>
  <c r="T34" i="1"/>
  <c r="X34" i="8"/>
  <c r="G35" i="8" s="1"/>
  <c r="U34" i="8"/>
  <c r="D35" i="8" s="1"/>
  <c r="C35" i="1"/>
  <c r="T34" i="8"/>
  <c r="V34" i="8"/>
  <c r="E35" i="8" s="1"/>
  <c r="T35" i="1"/>
  <c r="W34" i="8"/>
  <c r="F35" i="8" s="1"/>
  <c r="AX35" i="1" l="1"/>
  <c r="AX34" i="1"/>
  <c r="BA64" i="1"/>
  <c r="BA63" i="1"/>
  <c r="BA61" i="1"/>
  <c r="BA48" i="1"/>
  <c r="BA47" i="1"/>
  <c r="BA45" i="1"/>
  <c r="BA34" i="1"/>
  <c r="AZ74" i="1"/>
  <c r="BA73" i="1"/>
  <c r="BB72" i="1"/>
  <c r="BB71" i="1"/>
  <c r="BB70" i="1"/>
  <c r="BB69" i="1"/>
  <c r="AZ64" i="1"/>
  <c r="AZ61" i="1"/>
  <c r="BA60" i="1"/>
  <c r="BA59" i="1"/>
  <c r="AZ58" i="1"/>
  <c r="BA57" i="1"/>
  <c r="BB56" i="1"/>
  <c r="BB55" i="1"/>
  <c r="BB54" i="1"/>
  <c r="BB53" i="1"/>
  <c r="AZ48" i="1"/>
  <c r="AZ45" i="1"/>
  <c r="BA44" i="1"/>
  <c r="BA43" i="1"/>
  <c r="AZ42" i="1"/>
  <c r="BB40" i="1"/>
  <c r="BB39" i="1"/>
  <c r="BB38" i="1"/>
  <c r="AP35" i="1"/>
  <c r="J35" i="8" a="1"/>
  <c r="AG35" i="1"/>
  <c r="AP34" i="8"/>
  <c r="AX34" i="8"/>
  <c r="AK35" i="1"/>
  <c r="AP34" i="1"/>
  <c r="AT34" i="1"/>
  <c r="AJ35" i="8"/>
  <c r="AS34" i="8"/>
  <c r="AH35" i="8"/>
  <c r="AQ34" i="8"/>
  <c r="AK35" i="8"/>
  <c r="AT34" i="8"/>
  <c r="AI35" i="8"/>
  <c r="AR34" i="8"/>
  <c r="AL34" i="8"/>
  <c r="AM34" i="8"/>
  <c r="BA75" i="8"/>
  <c r="AY75" i="8"/>
  <c r="BB75" i="8"/>
  <c r="AZ75" i="8"/>
  <c r="F13" i="1"/>
  <c r="BA38" i="1"/>
  <c r="BA42" i="1"/>
  <c r="BA46" i="1"/>
  <c r="BA50" i="1"/>
  <c r="BA54" i="1"/>
  <c r="BA58" i="1"/>
  <c r="BA62" i="1"/>
  <c r="BA66" i="1"/>
  <c r="BA70" i="1"/>
  <c r="BA74" i="1"/>
  <c r="D13" i="1"/>
  <c r="AM34" i="1"/>
  <c r="AL34" i="1"/>
  <c r="E13" i="1"/>
  <c r="AZ39" i="1"/>
  <c r="AZ43" i="1"/>
  <c r="AZ47" i="1"/>
  <c r="AZ51" i="1"/>
  <c r="AZ55" i="1"/>
  <c r="AZ59" i="1"/>
  <c r="AZ63" i="1"/>
  <c r="AZ67" i="1"/>
  <c r="AZ71" i="1"/>
  <c r="X35" i="1"/>
  <c r="W34" i="1"/>
  <c r="F35" i="1" s="1"/>
  <c r="V34" i="1"/>
  <c r="E35" i="1"/>
  <c r="V35" i="1" s="1"/>
  <c r="U34" i="1"/>
  <c r="C35" i="8"/>
  <c r="AT35" i="1" l="1"/>
  <c r="BI35" i="1" s="1"/>
  <c r="Q35" i="8" a="1"/>
  <c r="Q35" i="8" s="1"/>
  <c r="AB35" i="8" s="1"/>
  <c r="S35" i="8" a="1"/>
  <c r="S35" i="8" s="1"/>
  <c r="AD35" i="8" s="1"/>
  <c r="O35" i="8" a="1"/>
  <c r="O35" i="8" s="1"/>
  <c r="Z35" i="8" s="1"/>
  <c r="AG35" i="8"/>
  <c r="AM35" i="8" s="1"/>
  <c r="P35" i="8" a="1"/>
  <c r="P35" i="8" s="1"/>
  <c r="AA35" i="8" s="1"/>
  <c r="R35" i="8" a="1"/>
  <c r="R35" i="8" s="1"/>
  <c r="AC35" i="8" s="1"/>
  <c r="AY35" i="1"/>
  <c r="BC35" i="1" s="1"/>
  <c r="AY34" i="1"/>
  <c r="BC34" i="1" s="1"/>
  <c r="BB75" i="1"/>
  <c r="AR35" i="1"/>
  <c r="BG35" i="1" s="1"/>
  <c r="J35" i="1" a="1"/>
  <c r="AI35" i="1"/>
  <c r="AJ35" i="1"/>
  <c r="AQ34" i="1"/>
  <c r="AX35" i="8"/>
  <c r="BC35" i="8" s="1"/>
  <c r="AR34" i="1"/>
  <c r="AS34" i="1"/>
  <c r="BH34" i="8"/>
  <c r="BI34" i="1"/>
  <c r="BC34" i="8"/>
  <c r="BE34" i="8"/>
  <c r="AU34" i="8"/>
  <c r="BA75" i="1"/>
  <c r="AZ75" i="1"/>
  <c r="BF34" i="8"/>
  <c r="BE34" i="1"/>
  <c r="L35" i="8"/>
  <c r="J35" i="8"/>
  <c r="M35" i="8"/>
  <c r="N35" i="8"/>
  <c r="K35" i="8"/>
  <c r="BG34" i="8"/>
  <c r="BI34" i="8"/>
  <c r="BE35" i="1"/>
  <c r="W35" i="8"/>
  <c r="F36" i="8"/>
  <c r="X35" i="8"/>
  <c r="G36" i="8" s="1"/>
  <c r="D35" i="1"/>
  <c r="T35" i="8"/>
  <c r="U35" i="8"/>
  <c r="D36" i="8" s="1"/>
  <c r="V35" i="8"/>
  <c r="W35" i="1"/>
  <c r="C36" i="8"/>
  <c r="E36" i="8"/>
  <c r="U35" i="1"/>
  <c r="AQ35" i="1" l="1"/>
  <c r="R35" i="1" a="1"/>
  <c r="R35" i="1" s="1"/>
  <c r="AC35" i="1" s="1"/>
  <c r="P35" i="1" a="1"/>
  <c r="P35" i="1" s="1"/>
  <c r="S35" i="1" a="1"/>
  <c r="S35" i="1" s="1"/>
  <c r="AD35" i="1" s="1"/>
  <c r="Q35" i="1" a="1"/>
  <c r="Q35" i="1" s="1"/>
  <c r="AB35" i="1" s="1"/>
  <c r="O35" i="1" a="1"/>
  <c r="O35" i="1" s="1"/>
  <c r="Z35" i="1" s="1"/>
  <c r="AL35" i="8"/>
  <c r="AQ35" i="8"/>
  <c r="BF35" i="8" s="1"/>
  <c r="AS35" i="8"/>
  <c r="BH35" i="8" s="1"/>
  <c r="AT35" i="8"/>
  <c r="BI35" i="8" s="1"/>
  <c r="AR35" i="8"/>
  <c r="BG35" i="8" s="1"/>
  <c r="AS35" i="1"/>
  <c r="BH35" i="1" s="1"/>
  <c r="AP35" i="8"/>
  <c r="BE35" i="8" s="1"/>
  <c r="AH35" i="1"/>
  <c r="AM35" i="1" s="1"/>
  <c r="AA35" i="1"/>
  <c r="BF35" i="1"/>
  <c r="BJ35" i="1" s="1"/>
  <c r="AU34" i="1"/>
  <c r="AG36" i="8"/>
  <c r="O36" i="8" a="1"/>
  <c r="O36" i="8" s="1"/>
  <c r="Z36" i="8" s="1"/>
  <c r="S36" i="8" a="1"/>
  <c r="S36" i="8" s="1"/>
  <c r="AD36" i="8" s="1"/>
  <c r="Q36" i="8" a="1"/>
  <c r="Q36" i="8" s="1"/>
  <c r="AB36" i="8" s="1"/>
  <c r="R36" i="8" a="1"/>
  <c r="R36" i="8" s="1"/>
  <c r="AC36" i="8" s="1"/>
  <c r="P36" i="8" a="1"/>
  <c r="P36" i="8" s="1"/>
  <c r="AA36" i="8" s="1"/>
  <c r="J36" i="8" a="1"/>
  <c r="AK36" i="8"/>
  <c r="AJ36" i="8"/>
  <c r="AH36" i="8"/>
  <c r="AI36" i="8"/>
  <c r="AL35" i="1"/>
  <c r="BJ34" i="8"/>
  <c r="BH34" i="1"/>
  <c r="BF34" i="1"/>
  <c r="BG34" i="1"/>
  <c r="J35" i="1"/>
  <c r="L35" i="1"/>
  <c r="K35" i="1"/>
  <c r="M35" i="1"/>
  <c r="N35" i="1"/>
  <c r="U36" i="8"/>
  <c r="V36" i="8"/>
  <c r="D36" i="1"/>
  <c r="W36" i="8"/>
  <c r="G36" i="1"/>
  <c r="E36" i="1"/>
  <c r="X36" i="1"/>
  <c r="F36" i="1"/>
  <c r="T36" i="8"/>
  <c r="C36" i="1"/>
  <c r="X36" i="8"/>
  <c r="W36" i="1"/>
  <c r="U36" i="1"/>
  <c r="T36" i="1"/>
  <c r="BJ35" i="8" l="1"/>
  <c r="AU35" i="1"/>
  <c r="AU35" i="8"/>
  <c r="BJ34" i="1"/>
  <c r="AY36" i="1"/>
  <c r="AX36" i="1"/>
  <c r="AQ36" i="1"/>
  <c r="AT36" i="1"/>
  <c r="AP36" i="1"/>
  <c r="AS36" i="1"/>
  <c r="AH36" i="1"/>
  <c r="AR36" i="8"/>
  <c r="AS36" i="8"/>
  <c r="AI36" i="1"/>
  <c r="AQ36" i="8"/>
  <c r="AK36" i="1"/>
  <c r="J36" i="1" a="1"/>
  <c r="P36" i="1" a="1"/>
  <c r="P36" i="1" s="1"/>
  <c r="AA36" i="1" s="1"/>
  <c r="AG36" i="1"/>
  <c r="S36" i="1" a="1"/>
  <c r="S36" i="1" s="1"/>
  <c r="AD36" i="1" s="1"/>
  <c r="O36" i="1" a="1"/>
  <c r="O36" i="1" s="1"/>
  <c r="Z36" i="1" s="1"/>
  <c r="Q36" i="1" a="1"/>
  <c r="Q36" i="1" s="1"/>
  <c r="AB36" i="1" s="1"/>
  <c r="R36" i="1" a="1"/>
  <c r="R36" i="1" s="1"/>
  <c r="AC36" i="1" s="1"/>
  <c r="AT36" i="8"/>
  <c r="AP36" i="8"/>
  <c r="AX36" i="8"/>
  <c r="AJ36" i="1"/>
  <c r="M36" i="8"/>
  <c r="J36" i="8"/>
  <c r="L36" i="8"/>
  <c r="N36" i="8"/>
  <c r="K36" i="8"/>
  <c r="AL36" i="8"/>
  <c r="AM36" i="8"/>
  <c r="C37" i="8"/>
  <c r="E37" i="8"/>
  <c r="D37" i="8"/>
  <c r="V36" i="1"/>
  <c r="F37" i="8"/>
  <c r="G37" i="8"/>
  <c r="AR36" i="1" l="1"/>
  <c r="BC36" i="1"/>
  <c r="AH37" i="8"/>
  <c r="AJ37" i="8"/>
  <c r="AK37" i="8"/>
  <c r="AI37" i="8"/>
  <c r="P37" i="8" a="1"/>
  <c r="P37" i="8" s="1"/>
  <c r="AA37" i="8" s="1"/>
  <c r="AG37" i="8"/>
  <c r="J37" i="8" a="1"/>
  <c r="R37" i="8" a="1"/>
  <c r="R37" i="8" s="1"/>
  <c r="AC37" i="8" s="1"/>
  <c r="Q37" i="8" a="1"/>
  <c r="Q37" i="8" s="1"/>
  <c r="AB37" i="8" s="1"/>
  <c r="O37" i="8" a="1"/>
  <c r="O37" i="8" s="1"/>
  <c r="Z37" i="8" s="1"/>
  <c r="S37" i="8" a="1"/>
  <c r="S37" i="8" s="1"/>
  <c r="AD37" i="8" s="1"/>
  <c r="BE36" i="8"/>
  <c r="AU36" i="8"/>
  <c r="L36" i="1"/>
  <c r="K36" i="1"/>
  <c r="M36" i="1"/>
  <c r="N36" i="1"/>
  <c r="J36" i="1"/>
  <c r="BG36" i="8"/>
  <c r="BI36" i="8"/>
  <c r="AU36" i="1"/>
  <c r="BE36" i="1"/>
  <c r="BG36" i="1"/>
  <c r="BC36" i="8"/>
  <c r="AL36" i="1"/>
  <c r="AM36" i="1"/>
  <c r="BH36" i="8"/>
  <c r="BF36" i="8"/>
  <c r="BH36" i="1"/>
  <c r="BI36" i="1"/>
  <c r="BF36" i="1"/>
  <c r="U37" i="8"/>
  <c r="F37" i="1"/>
  <c r="D37" i="1"/>
  <c r="C37" i="1"/>
  <c r="G37" i="1"/>
  <c r="X37" i="1" s="1"/>
  <c r="T37" i="8"/>
  <c r="X37" i="8"/>
  <c r="W37" i="8"/>
  <c r="V37" i="8"/>
  <c r="U37" i="1"/>
  <c r="E37" i="1"/>
  <c r="V37" i="1" s="1"/>
  <c r="T37" i="1"/>
  <c r="AY37" i="1" l="1"/>
  <c r="AX37" i="1"/>
  <c r="AT37" i="1"/>
  <c r="AQ37" i="1"/>
  <c r="AP37" i="1"/>
  <c r="AR37" i="1"/>
  <c r="AK37" i="1"/>
  <c r="AX37" i="8"/>
  <c r="AP37" i="8"/>
  <c r="AJ37" i="1"/>
  <c r="AS37" i="8"/>
  <c r="AH37" i="1"/>
  <c r="AT37" i="8"/>
  <c r="AR37" i="8"/>
  <c r="J37" i="1" a="1"/>
  <c r="S37" i="1" a="1"/>
  <c r="S37" i="1" s="1"/>
  <c r="AD37" i="1" s="1"/>
  <c r="Q37" i="1" a="1"/>
  <c r="Q37" i="1" s="1"/>
  <c r="AB37" i="1" s="1"/>
  <c r="P37" i="1" a="1"/>
  <c r="P37" i="1" s="1"/>
  <c r="AA37" i="1" s="1"/>
  <c r="AG37" i="1"/>
  <c r="R37" i="1" a="1"/>
  <c r="R37" i="1" s="1"/>
  <c r="AC37" i="1" s="1"/>
  <c r="O37" i="1" a="1"/>
  <c r="O37" i="1" s="1"/>
  <c r="Z37" i="1" s="1"/>
  <c r="AI37" i="1"/>
  <c r="AQ37" i="8"/>
  <c r="J37" i="8"/>
  <c r="N37" i="8"/>
  <c r="L37" i="8"/>
  <c r="M37" i="8"/>
  <c r="K37" i="8"/>
  <c r="BJ36" i="1"/>
  <c r="AL37" i="8"/>
  <c r="AM37" i="8"/>
  <c r="BJ36" i="8"/>
  <c r="W37" i="1"/>
  <c r="E38" i="8"/>
  <c r="G38" i="8"/>
  <c r="F38" i="8"/>
  <c r="D38" i="8"/>
  <c r="C38" i="8"/>
  <c r="AS37" i="1" l="1"/>
  <c r="BH37" i="1" s="1"/>
  <c r="BC37" i="1"/>
  <c r="AH38" i="8"/>
  <c r="Q38" i="8" a="1"/>
  <c r="Q38" i="8" s="1"/>
  <c r="AB38" i="8" s="1"/>
  <c r="J38" i="8" a="1"/>
  <c r="P38" i="8" a="1"/>
  <c r="P38" i="8" s="1"/>
  <c r="AA38" i="8" s="1"/>
  <c r="S38" i="8" a="1"/>
  <c r="S38" i="8" s="1"/>
  <c r="AD38" i="8" s="1"/>
  <c r="AG38" i="8"/>
  <c r="R38" i="8" a="1"/>
  <c r="R38" i="8" s="1"/>
  <c r="AC38" i="8" s="1"/>
  <c r="O38" i="8" a="1"/>
  <c r="O38" i="8" s="1"/>
  <c r="Z38" i="8" s="1"/>
  <c r="AJ38" i="8"/>
  <c r="AI38" i="8"/>
  <c r="AK38" i="8"/>
  <c r="BH37" i="8"/>
  <c r="BC37" i="8"/>
  <c r="BF37" i="8"/>
  <c r="AM37" i="1"/>
  <c r="AL37" i="1"/>
  <c r="L37" i="1"/>
  <c r="K37" i="1"/>
  <c r="M37" i="1"/>
  <c r="J37" i="1"/>
  <c r="N37" i="1"/>
  <c r="BI37" i="8"/>
  <c r="AU37" i="1"/>
  <c r="BE37" i="1"/>
  <c r="BG37" i="8"/>
  <c r="AU37" i="8"/>
  <c r="BE37" i="8"/>
  <c r="BG37" i="1"/>
  <c r="BF37" i="1"/>
  <c r="BI37" i="1"/>
  <c r="U38" i="8"/>
  <c r="E38" i="1"/>
  <c r="X38" i="8"/>
  <c r="C38" i="1"/>
  <c r="F38" i="1"/>
  <c r="W38" i="1"/>
  <c r="W38" i="8"/>
  <c r="T38" i="1"/>
  <c r="T38" i="8"/>
  <c r="D38" i="1"/>
  <c r="V38" i="8"/>
  <c r="G38" i="1"/>
  <c r="X38" i="1" s="1"/>
  <c r="AY38" i="1" l="1"/>
  <c r="AX38" i="1"/>
  <c r="AP38" i="1"/>
  <c r="AT38" i="1"/>
  <c r="AS38" i="1"/>
  <c r="AG38" i="1"/>
  <c r="J38" i="1" a="1"/>
  <c r="Q38" i="1" a="1"/>
  <c r="Q38" i="1" s="1"/>
  <c r="AB38" i="1" s="1"/>
  <c r="O38" i="1" a="1"/>
  <c r="O38" i="1" s="1"/>
  <c r="Z38" i="1" s="1"/>
  <c r="S38" i="1" a="1"/>
  <c r="S38" i="1" s="1"/>
  <c r="AD38" i="1" s="1"/>
  <c r="P38" i="1" a="1"/>
  <c r="P38" i="1" s="1"/>
  <c r="AA38" i="1" s="1"/>
  <c r="R38" i="1" a="1"/>
  <c r="R38" i="1" s="1"/>
  <c r="AC38" i="1" s="1"/>
  <c r="AK38" i="1"/>
  <c r="AI38" i="1"/>
  <c r="AR38" i="8"/>
  <c r="AS38" i="8"/>
  <c r="AJ38" i="1"/>
  <c r="AP38" i="8"/>
  <c r="AX38" i="8"/>
  <c r="AH38" i="1"/>
  <c r="AT38" i="8"/>
  <c r="AQ38" i="8"/>
  <c r="BJ37" i="1"/>
  <c r="AL38" i="8"/>
  <c r="AM38" i="8"/>
  <c r="BJ37" i="8"/>
  <c r="K38" i="8"/>
  <c r="J38" i="8"/>
  <c r="M38" i="8"/>
  <c r="N38" i="8"/>
  <c r="L38" i="8"/>
  <c r="U38" i="1"/>
  <c r="D39" i="8"/>
  <c r="E39" i="8"/>
  <c r="C39" i="8"/>
  <c r="F39" i="8"/>
  <c r="V38" i="1"/>
  <c r="G39" i="8"/>
  <c r="AQ38" i="1" l="1"/>
  <c r="BF38" i="1" s="1"/>
  <c r="AR38" i="1"/>
  <c r="BG38" i="1" s="1"/>
  <c r="BC38" i="1"/>
  <c r="AI39" i="8"/>
  <c r="AK39" i="8"/>
  <c r="AJ39" i="8"/>
  <c r="J39" i="8" a="1"/>
  <c r="R39" i="8" a="1"/>
  <c r="R39" i="8" s="1"/>
  <c r="AC39" i="8" s="1"/>
  <c r="O39" i="8" a="1"/>
  <c r="O39" i="8" s="1"/>
  <c r="Z39" i="8" s="1"/>
  <c r="P39" i="8" a="1"/>
  <c r="P39" i="8" s="1"/>
  <c r="AA39" i="8" s="1"/>
  <c r="Q39" i="8" a="1"/>
  <c r="Q39" i="8" s="1"/>
  <c r="AB39" i="8" s="1"/>
  <c r="S39" i="8" a="1"/>
  <c r="S39" i="8" s="1"/>
  <c r="AD39" i="8" s="1"/>
  <c r="AG39" i="8"/>
  <c r="AH39" i="8"/>
  <c r="BI38" i="8"/>
  <c r="BE38" i="8"/>
  <c r="AU38" i="8"/>
  <c r="BG38" i="8"/>
  <c r="M38" i="1"/>
  <c r="N38" i="1"/>
  <c r="L38" i="1"/>
  <c r="K38" i="1"/>
  <c r="J38" i="1"/>
  <c r="BF38" i="8"/>
  <c r="AM38" i="1"/>
  <c r="AL38" i="1"/>
  <c r="BH38" i="1"/>
  <c r="BI38" i="1"/>
  <c r="BC38" i="8"/>
  <c r="BH38" i="8"/>
  <c r="BE38" i="1"/>
  <c r="AU38" i="1"/>
  <c r="W39" i="8"/>
  <c r="G39" i="1"/>
  <c r="E39" i="1"/>
  <c r="V39" i="8"/>
  <c r="D39" i="1"/>
  <c r="U39" i="1" s="1"/>
  <c r="F39" i="1"/>
  <c r="C39" i="1"/>
  <c r="T39" i="1" s="1"/>
  <c r="V39" i="1"/>
  <c r="W39" i="1"/>
  <c r="T39" i="8"/>
  <c r="X39" i="1"/>
  <c r="X39" i="8"/>
  <c r="U39" i="8"/>
  <c r="AY39" i="1" l="1"/>
  <c r="AX39" i="1"/>
  <c r="AP39" i="1"/>
  <c r="AS39" i="1"/>
  <c r="AQ39" i="1"/>
  <c r="AR39" i="1"/>
  <c r="AT39" i="1"/>
  <c r="J39" i="1" a="1"/>
  <c r="P39" i="1" a="1"/>
  <c r="P39" i="1" s="1"/>
  <c r="AA39" i="1" s="1"/>
  <c r="Q39" i="1" a="1"/>
  <c r="Q39" i="1" s="1"/>
  <c r="AB39" i="1" s="1"/>
  <c r="O39" i="1" a="1"/>
  <c r="O39" i="1" s="1"/>
  <c r="Z39" i="1" s="1"/>
  <c r="AG39" i="1"/>
  <c r="R39" i="1" a="1"/>
  <c r="R39" i="1" s="1"/>
  <c r="AC39" i="1" s="1"/>
  <c r="S39" i="1" a="1"/>
  <c r="S39" i="1" s="1"/>
  <c r="AD39" i="1" s="1"/>
  <c r="AJ39" i="1"/>
  <c r="AR39" i="8"/>
  <c r="AS39" i="8"/>
  <c r="AH39" i="1"/>
  <c r="AQ39" i="8"/>
  <c r="AI39" i="1"/>
  <c r="AT39" i="8"/>
  <c r="AK39" i="1"/>
  <c r="AX39" i="8"/>
  <c r="BC39" i="8" s="1"/>
  <c r="AP39" i="8"/>
  <c r="L39" i="8"/>
  <c r="J39" i="8"/>
  <c r="K39" i="8"/>
  <c r="N39" i="8"/>
  <c r="M39" i="8"/>
  <c r="BJ38" i="8"/>
  <c r="BJ38" i="1"/>
  <c r="AL39" i="8"/>
  <c r="AM39" i="8"/>
  <c r="F40" i="8"/>
  <c r="G40" i="8"/>
  <c r="D40" i="8"/>
  <c r="C40" i="8"/>
  <c r="E40" i="8"/>
  <c r="BC39" i="1" l="1"/>
  <c r="AH40" i="8"/>
  <c r="AG40" i="8"/>
  <c r="O40" i="8" a="1"/>
  <c r="O40" i="8" s="1"/>
  <c r="Z40" i="8" s="1"/>
  <c r="S40" i="8" a="1"/>
  <c r="S40" i="8" s="1"/>
  <c r="AD40" i="8" s="1"/>
  <c r="R40" i="8" a="1"/>
  <c r="R40" i="8" s="1"/>
  <c r="AC40" i="8" s="1"/>
  <c r="J40" i="8" a="1"/>
  <c r="Q40" i="8" a="1"/>
  <c r="Q40" i="8" s="1"/>
  <c r="AB40" i="8" s="1"/>
  <c r="P40" i="8" a="1"/>
  <c r="P40" i="8" s="1"/>
  <c r="AA40" i="8" s="1"/>
  <c r="AJ40" i="8"/>
  <c r="AI40" i="8"/>
  <c r="AK40" i="8"/>
  <c r="BF39" i="8"/>
  <c r="BI39" i="8"/>
  <c r="BH39" i="8"/>
  <c r="AU39" i="8"/>
  <c r="BE39" i="8"/>
  <c r="BG39" i="8"/>
  <c r="AL39" i="1"/>
  <c r="AM39" i="1"/>
  <c r="J39" i="1"/>
  <c r="M39" i="1"/>
  <c r="L39" i="1"/>
  <c r="K39" i="1"/>
  <c r="N39" i="1"/>
  <c r="BG39" i="1"/>
  <c r="BH39" i="1"/>
  <c r="BI39" i="1"/>
  <c r="BF39" i="1"/>
  <c r="BE39" i="1"/>
  <c r="AU39" i="1"/>
  <c r="U40" i="8"/>
  <c r="V40" i="8"/>
  <c r="D40" i="1"/>
  <c r="E40" i="1"/>
  <c r="F40" i="1"/>
  <c r="W40" i="1" s="1"/>
  <c r="G40" i="1"/>
  <c r="T40" i="8"/>
  <c r="W40" i="8"/>
  <c r="X40" i="8"/>
  <c r="C40" i="1"/>
  <c r="AY40" i="1" l="1"/>
  <c r="AX40" i="1"/>
  <c r="AS40" i="1"/>
  <c r="BH40" i="1" s="1"/>
  <c r="AI40" i="1"/>
  <c r="AJ40" i="1"/>
  <c r="AX40" i="8"/>
  <c r="BC40" i="8" s="1"/>
  <c r="AP40" i="8"/>
  <c r="AQ40" i="8"/>
  <c r="BF40" i="8" s="1"/>
  <c r="AK40" i="1"/>
  <c r="S40" i="1" a="1"/>
  <c r="S40" i="1" s="1"/>
  <c r="AD40" i="1" s="1"/>
  <c r="P40" i="1" a="1"/>
  <c r="P40" i="1" s="1"/>
  <c r="AA40" i="1" s="1"/>
  <c r="AG40" i="1"/>
  <c r="Q40" i="1" a="1"/>
  <c r="Q40" i="1" s="1"/>
  <c r="AB40" i="1" s="1"/>
  <c r="J40" i="1" a="1"/>
  <c r="O40" i="1" a="1"/>
  <c r="O40" i="1" s="1"/>
  <c r="Z40" i="1" s="1"/>
  <c r="R40" i="1" a="1"/>
  <c r="R40" i="1" s="1"/>
  <c r="AC40" i="1" s="1"/>
  <c r="AH40" i="1"/>
  <c r="AT40" i="8"/>
  <c r="BI40" i="8" s="1"/>
  <c r="AR40" i="8"/>
  <c r="BG40" i="8" s="1"/>
  <c r="AS40" i="8"/>
  <c r="BH40" i="8" s="1"/>
  <c r="BJ39" i="8"/>
  <c r="BJ39" i="1"/>
  <c r="AM40" i="8"/>
  <c r="AL40" i="8"/>
  <c r="M40" i="8"/>
  <c r="J40" i="8"/>
  <c r="K40" i="8"/>
  <c r="L40" i="8"/>
  <c r="N40" i="8"/>
  <c r="F41" i="8"/>
  <c r="C41" i="8"/>
  <c r="V40" i="1"/>
  <c r="X40" i="1"/>
  <c r="E41" i="8"/>
  <c r="U40" i="1"/>
  <c r="T40" i="1"/>
  <c r="D41" i="8"/>
  <c r="G41" i="8"/>
  <c r="AQ40" i="1" l="1"/>
  <c r="BF40" i="1" s="1"/>
  <c r="AR40" i="1"/>
  <c r="BG40" i="1" s="1"/>
  <c r="AT40" i="1"/>
  <c r="BI40" i="1" s="1"/>
  <c r="AP40" i="1"/>
  <c r="AU40" i="1" s="1"/>
  <c r="BC40" i="1"/>
  <c r="AH41" i="8"/>
  <c r="P41" i="8" a="1"/>
  <c r="P41" i="8" s="1"/>
  <c r="AA41" i="8" s="1"/>
  <c r="O41" i="8" a="1"/>
  <c r="O41" i="8" s="1"/>
  <c r="Z41" i="8" s="1"/>
  <c r="Q41" i="8" a="1"/>
  <c r="Q41" i="8" s="1"/>
  <c r="AB41" i="8" s="1"/>
  <c r="J41" i="8" a="1"/>
  <c r="AG41" i="8"/>
  <c r="S41" i="8" a="1"/>
  <c r="S41" i="8" s="1"/>
  <c r="AD41" i="8" s="1"/>
  <c r="R41" i="8" a="1"/>
  <c r="R41" i="8" s="1"/>
  <c r="AC41" i="8" s="1"/>
  <c r="AK41" i="8"/>
  <c r="AJ41" i="8"/>
  <c r="AI41" i="8"/>
  <c r="L40" i="1"/>
  <c r="K40" i="1"/>
  <c r="M40" i="1"/>
  <c r="N40" i="1"/>
  <c r="J40" i="1"/>
  <c r="AL40" i="1"/>
  <c r="AM40" i="1"/>
  <c r="BE40" i="8"/>
  <c r="BJ40" i="8" s="1"/>
  <c r="AU40" i="8"/>
  <c r="U41" i="8"/>
  <c r="W41" i="8"/>
  <c r="V41" i="8"/>
  <c r="E41" i="1"/>
  <c r="V41" i="1" s="1"/>
  <c r="D41" i="1"/>
  <c r="C41" i="1"/>
  <c r="T41" i="8"/>
  <c r="G41" i="1"/>
  <c r="F41" i="1"/>
  <c r="T41" i="1"/>
  <c r="U41" i="1"/>
  <c r="X41" i="8"/>
  <c r="BE40" i="1" l="1"/>
  <c r="BJ40" i="1"/>
  <c r="AY41" i="1"/>
  <c r="AX41" i="1"/>
  <c r="AQ41" i="1"/>
  <c r="BF41" i="1" s="1"/>
  <c r="AP41" i="1"/>
  <c r="AR41" i="1"/>
  <c r="BG41" i="1" s="1"/>
  <c r="AS41" i="8"/>
  <c r="BH41" i="8" s="1"/>
  <c r="AK41" i="1"/>
  <c r="AP41" i="8"/>
  <c r="AX41" i="8"/>
  <c r="BC41" i="8" s="1"/>
  <c r="AJ41" i="1"/>
  <c r="AT41" i="8"/>
  <c r="BI41" i="8" s="1"/>
  <c r="AR41" i="8"/>
  <c r="BG41" i="8" s="1"/>
  <c r="AH41" i="1"/>
  <c r="J41" i="1" a="1"/>
  <c r="S41" i="1" a="1"/>
  <c r="S41" i="1" s="1"/>
  <c r="AD41" i="1" s="1"/>
  <c r="Q41" i="1" a="1"/>
  <c r="Q41" i="1" s="1"/>
  <c r="AB41" i="1" s="1"/>
  <c r="AG41" i="1"/>
  <c r="R41" i="1" a="1"/>
  <c r="R41" i="1" s="1"/>
  <c r="AC41" i="1" s="1"/>
  <c r="O41" i="1" a="1"/>
  <c r="O41" i="1" s="1"/>
  <c r="Z41" i="1" s="1"/>
  <c r="P41" i="1" a="1"/>
  <c r="P41" i="1" s="1"/>
  <c r="AA41" i="1" s="1"/>
  <c r="AI41" i="1"/>
  <c r="AQ41" i="8"/>
  <c r="BF41" i="8" s="1"/>
  <c r="AL41" i="8"/>
  <c r="AM41" i="8"/>
  <c r="J41" i="8"/>
  <c r="N41" i="8"/>
  <c r="K41" i="8"/>
  <c r="L41" i="8"/>
  <c r="M41" i="8"/>
  <c r="X41" i="1"/>
  <c r="F42" i="8"/>
  <c r="G42" i="8"/>
  <c r="W41" i="1"/>
  <c r="C42" i="8"/>
  <c r="E42" i="8"/>
  <c r="D42" i="8"/>
  <c r="AT41" i="1" l="1"/>
  <c r="BI41" i="1" s="1"/>
  <c r="AS41" i="1"/>
  <c r="BH41" i="1" s="1"/>
  <c r="BC41" i="1"/>
  <c r="AI42" i="8"/>
  <c r="AH42" i="8"/>
  <c r="AK42" i="8"/>
  <c r="AJ42" i="8"/>
  <c r="Q42" i="8" a="1"/>
  <c r="Q42" i="8" s="1"/>
  <c r="AB42" i="8" s="1"/>
  <c r="O42" i="8" a="1"/>
  <c r="O42" i="8" s="1"/>
  <c r="Z42" i="8" s="1"/>
  <c r="P42" i="8" a="1"/>
  <c r="P42" i="8" s="1"/>
  <c r="AA42" i="8" s="1"/>
  <c r="AG42" i="8"/>
  <c r="S42" i="8" a="1"/>
  <c r="S42" i="8" s="1"/>
  <c r="AD42" i="8" s="1"/>
  <c r="R42" i="8" a="1"/>
  <c r="R42" i="8" s="1"/>
  <c r="AC42" i="8" s="1"/>
  <c r="J42" i="8" a="1"/>
  <c r="BE41" i="1"/>
  <c r="AU41" i="8"/>
  <c r="BE41" i="8"/>
  <c r="BJ41" i="8" s="1"/>
  <c r="L41" i="1"/>
  <c r="K41" i="1"/>
  <c r="N41" i="1"/>
  <c r="J41" i="1"/>
  <c r="M41" i="1"/>
  <c r="AM41" i="1"/>
  <c r="AL41" i="1"/>
  <c r="X42" i="8"/>
  <c r="D42" i="1"/>
  <c r="U42" i="1" s="1"/>
  <c r="T42" i="8"/>
  <c r="G42" i="1"/>
  <c r="E42" i="1"/>
  <c r="F42" i="1"/>
  <c r="W42" i="8"/>
  <c r="W42" i="1"/>
  <c r="C42" i="1"/>
  <c r="V42" i="1"/>
  <c r="U42" i="8"/>
  <c r="V42" i="8"/>
  <c r="X42" i="1"/>
  <c r="BJ41" i="1" l="1"/>
  <c r="AU41" i="1"/>
  <c r="AY42" i="1"/>
  <c r="AX42" i="1"/>
  <c r="AT42" i="1"/>
  <c r="BI42" i="1" s="1"/>
  <c r="AQ42" i="1"/>
  <c r="BF42" i="1" s="1"/>
  <c r="AS42" i="1"/>
  <c r="BH42" i="1" s="1"/>
  <c r="AR42" i="1"/>
  <c r="BG42" i="1" s="1"/>
  <c r="AK42" i="1"/>
  <c r="AQ42" i="8"/>
  <c r="BF42" i="8" s="1"/>
  <c r="AS42" i="8"/>
  <c r="BH42" i="8" s="1"/>
  <c r="AT42" i="8"/>
  <c r="BI42" i="8" s="1"/>
  <c r="AH42" i="1"/>
  <c r="AG42" i="1"/>
  <c r="O42" i="1" a="1"/>
  <c r="O42" i="1" s="1"/>
  <c r="Z42" i="1" s="1"/>
  <c r="S42" i="1" a="1"/>
  <c r="S42" i="1" s="1"/>
  <c r="AD42" i="1" s="1"/>
  <c r="J42" i="1" a="1"/>
  <c r="Q42" i="1" a="1"/>
  <c r="Q42" i="1" s="1"/>
  <c r="AB42" i="1" s="1"/>
  <c r="P42" i="1" a="1"/>
  <c r="P42" i="1" s="1"/>
  <c r="AA42" i="1" s="1"/>
  <c r="R42" i="1" a="1"/>
  <c r="R42" i="1" s="1"/>
  <c r="AC42" i="1" s="1"/>
  <c r="AJ42" i="1"/>
  <c r="AI42" i="1"/>
  <c r="AR42" i="8"/>
  <c r="BG42" i="8" s="1"/>
  <c r="AX42" i="8"/>
  <c r="BC42" i="8" s="1"/>
  <c r="AP42" i="8"/>
  <c r="AL42" i="8"/>
  <c r="AM42" i="8"/>
  <c r="K42" i="8"/>
  <c r="L42" i="8"/>
  <c r="M42" i="8"/>
  <c r="N42" i="8"/>
  <c r="J42" i="8"/>
  <c r="G43" i="8"/>
  <c r="D43" i="8"/>
  <c r="C43" i="8"/>
  <c r="T42" i="1"/>
  <c r="F43" i="8"/>
  <c r="E43" i="8"/>
  <c r="AP42" i="1" l="1"/>
  <c r="BE42" i="1" s="1"/>
  <c r="BJ42" i="1" s="1"/>
  <c r="BC42" i="1"/>
  <c r="AK43" i="8"/>
  <c r="AI43" i="8"/>
  <c r="AJ43" i="8"/>
  <c r="J43" i="8" a="1"/>
  <c r="R43" i="8" a="1"/>
  <c r="R43" i="8" s="1"/>
  <c r="AC43" i="8" s="1"/>
  <c r="O43" i="8" a="1"/>
  <c r="O43" i="8" s="1"/>
  <c r="Z43" i="8" s="1"/>
  <c r="P43" i="8" a="1"/>
  <c r="P43" i="8" s="1"/>
  <c r="AA43" i="8" s="1"/>
  <c r="Q43" i="8" a="1"/>
  <c r="Q43" i="8" s="1"/>
  <c r="AB43" i="8" s="1"/>
  <c r="S43" i="8" a="1"/>
  <c r="S43" i="8" s="1"/>
  <c r="AD43" i="8" s="1"/>
  <c r="AG43" i="8"/>
  <c r="AH43" i="8"/>
  <c r="AM42" i="1"/>
  <c r="AL42" i="1"/>
  <c r="BE42" i="8"/>
  <c r="BJ42" i="8" s="1"/>
  <c r="AU42" i="8"/>
  <c r="M42" i="1"/>
  <c r="N42" i="1"/>
  <c r="L42" i="1"/>
  <c r="K42" i="1"/>
  <c r="J42" i="1"/>
  <c r="W43" i="8"/>
  <c r="G43" i="1"/>
  <c r="C43" i="1"/>
  <c r="T43" i="1" s="1"/>
  <c r="D43" i="1"/>
  <c r="T43" i="8"/>
  <c r="V43" i="8"/>
  <c r="X43" i="1"/>
  <c r="X43" i="8"/>
  <c r="U43" i="8"/>
  <c r="F43" i="1"/>
  <c r="W43" i="1" s="1"/>
  <c r="E43" i="1"/>
  <c r="V43" i="1" s="1"/>
  <c r="AU42" i="1" l="1"/>
  <c r="AY43" i="1"/>
  <c r="AX43" i="1"/>
  <c r="AR43" i="1"/>
  <c r="BG43" i="1" s="1"/>
  <c r="AT43" i="1"/>
  <c r="BI43" i="1" s="1"/>
  <c r="AP43" i="1"/>
  <c r="AS43" i="1"/>
  <c r="BH43" i="1" s="1"/>
  <c r="AI43" i="1"/>
  <c r="AH43" i="1"/>
  <c r="AK43" i="1"/>
  <c r="AQ43" i="8"/>
  <c r="BF43" i="8" s="1"/>
  <c r="AX43" i="8"/>
  <c r="BC43" i="8" s="1"/>
  <c r="AP43" i="8"/>
  <c r="AT43" i="8"/>
  <c r="BI43" i="8" s="1"/>
  <c r="AR43" i="8"/>
  <c r="BG43" i="8" s="1"/>
  <c r="J43" i="1" a="1"/>
  <c r="P43" i="1" a="1"/>
  <c r="P43" i="1" s="1"/>
  <c r="AA43" i="1" s="1"/>
  <c r="Q43" i="1" a="1"/>
  <c r="Q43" i="1" s="1"/>
  <c r="AB43" i="1" s="1"/>
  <c r="AG43" i="1"/>
  <c r="O43" i="1" a="1"/>
  <c r="O43" i="1" s="1"/>
  <c r="Z43" i="1" s="1"/>
  <c r="R43" i="1" a="1"/>
  <c r="R43" i="1" s="1"/>
  <c r="AC43" i="1" s="1"/>
  <c r="S43" i="1" a="1"/>
  <c r="S43" i="1" s="1"/>
  <c r="AD43" i="1" s="1"/>
  <c r="AJ43" i="1"/>
  <c r="AS43" i="8"/>
  <c r="BH43" i="8" s="1"/>
  <c r="AL43" i="8"/>
  <c r="AM43" i="8"/>
  <c r="L43" i="8"/>
  <c r="M43" i="8"/>
  <c r="N43" i="8"/>
  <c r="K43" i="8"/>
  <c r="J43" i="8"/>
  <c r="G44" i="8"/>
  <c r="D44" i="8"/>
  <c r="C44" i="8"/>
  <c r="F44" i="8"/>
  <c r="E44" i="8"/>
  <c r="U43" i="1"/>
  <c r="AQ43" i="1" l="1"/>
  <c r="BF43" i="1" s="1"/>
  <c r="BC43" i="1"/>
  <c r="AH44" i="8"/>
  <c r="AJ44" i="8"/>
  <c r="AK44" i="8"/>
  <c r="AG44" i="8"/>
  <c r="O44" i="8" a="1"/>
  <c r="O44" i="8" s="1"/>
  <c r="Z44" i="8" s="1"/>
  <c r="S44" i="8" a="1"/>
  <c r="S44" i="8" s="1"/>
  <c r="AD44" i="8" s="1"/>
  <c r="J44" i="8" a="1"/>
  <c r="P44" i="8" a="1"/>
  <c r="P44" i="8" s="1"/>
  <c r="AA44" i="8" s="1"/>
  <c r="Q44" i="8" a="1"/>
  <c r="Q44" i="8" s="1"/>
  <c r="AB44" i="8" s="1"/>
  <c r="R44" i="8" a="1"/>
  <c r="R44" i="8" s="1"/>
  <c r="AC44" i="8" s="1"/>
  <c r="AI44" i="8"/>
  <c r="BE43" i="1"/>
  <c r="J43" i="1"/>
  <c r="L43" i="1"/>
  <c r="K43" i="1"/>
  <c r="M43" i="1"/>
  <c r="N43" i="1"/>
  <c r="AU43" i="8"/>
  <c r="BE43" i="8"/>
  <c r="BJ43" i="8" s="1"/>
  <c r="AM43" i="1"/>
  <c r="AL43" i="1"/>
  <c r="W44" i="8"/>
  <c r="U44" i="8"/>
  <c r="G44" i="1"/>
  <c r="C44" i="1"/>
  <c r="X44" i="1"/>
  <c r="D44" i="1"/>
  <c r="T44" i="8"/>
  <c r="E44" i="1"/>
  <c r="U44" i="1"/>
  <c r="F44" i="1"/>
  <c r="V44" i="8"/>
  <c r="T44" i="1"/>
  <c r="X44" i="8"/>
  <c r="BJ43" i="1" l="1"/>
  <c r="AU43" i="1"/>
  <c r="AY44" i="1"/>
  <c r="AX44" i="1"/>
  <c r="AP44" i="1"/>
  <c r="AT44" i="1"/>
  <c r="BI44" i="1" s="1"/>
  <c r="AQ44" i="1"/>
  <c r="P44" i="1" a="1"/>
  <c r="P44" i="1" s="1"/>
  <c r="AA44" i="1" s="1"/>
  <c r="S44" i="1" a="1"/>
  <c r="S44" i="1" s="1"/>
  <c r="AD44" i="1" s="1"/>
  <c r="R44" i="1" a="1"/>
  <c r="R44" i="1" s="1"/>
  <c r="AC44" i="1" s="1"/>
  <c r="Q44" i="1" a="1"/>
  <c r="Q44" i="1" s="1"/>
  <c r="AB44" i="1" s="1"/>
  <c r="J44" i="1" a="1"/>
  <c r="O44" i="1" a="1"/>
  <c r="O44" i="1" s="1"/>
  <c r="Z44" i="1" s="1"/>
  <c r="AG44" i="1"/>
  <c r="AT44" i="8"/>
  <c r="BI44" i="8" s="1"/>
  <c r="AI44" i="1"/>
  <c r="AS44" i="8"/>
  <c r="BH44" i="8" s="1"/>
  <c r="AJ44" i="1"/>
  <c r="AR44" i="8"/>
  <c r="BG44" i="8" s="1"/>
  <c r="AQ44" i="8"/>
  <c r="BF44" i="8" s="1"/>
  <c r="AK44" i="1"/>
  <c r="AH44" i="1"/>
  <c r="AP44" i="8"/>
  <c r="AX44" i="8"/>
  <c r="BC44" i="8" s="1"/>
  <c r="M44" i="8"/>
  <c r="N44" i="8"/>
  <c r="J44" i="8"/>
  <c r="K44" i="8"/>
  <c r="L44" i="8"/>
  <c r="AL44" i="8"/>
  <c r="AM44" i="8"/>
  <c r="G45" i="8"/>
  <c r="V44" i="1"/>
  <c r="D45" i="8"/>
  <c r="F45" i="8"/>
  <c r="E45" i="8"/>
  <c r="C45" i="8"/>
  <c r="W44" i="1"/>
  <c r="AR44" i="1" l="1"/>
  <c r="BG44" i="1" s="1"/>
  <c r="AS44" i="1"/>
  <c r="BH44" i="1" s="1"/>
  <c r="BF44" i="1"/>
  <c r="BC44" i="1"/>
  <c r="AI45" i="8"/>
  <c r="AJ45" i="8"/>
  <c r="AK45" i="8"/>
  <c r="AH45" i="8"/>
  <c r="P45" i="8" a="1"/>
  <c r="P45" i="8" s="1"/>
  <c r="AA45" i="8" s="1"/>
  <c r="J45" i="8" a="1"/>
  <c r="Q45" i="8" a="1"/>
  <c r="Q45" i="8" s="1"/>
  <c r="AB45" i="8" s="1"/>
  <c r="R45" i="8" a="1"/>
  <c r="R45" i="8" s="1"/>
  <c r="AC45" i="8" s="1"/>
  <c r="S45" i="8" a="1"/>
  <c r="S45" i="8" s="1"/>
  <c r="AD45" i="8" s="1"/>
  <c r="AG45" i="8"/>
  <c r="O45" i="8" a="1"/>
  <c r="O45" i="8" s="1"/>
  <c r="Z45" i="8" s="1"/>
  <c r="AL44" i="1"/>
  <c r="AM44" i="1"/>
  <c r="L44" i="1"/>
  <c r="K44" i="1"/>
  <c r="M44" i="1"/>
  <c r="N44" i="1"/>
  <c r="J44" i="1"/>
  <c r="AU44" i="8"/>
  <c r="BE44" i="8"/>
  <c r="BJ44" i="8" s="1"/>
  <c r="AU44" i="1"/>
  <c r="BE44" i="1"/>
  <c r="F45" i="1"/>
  <c r="G45" i="1"/>
  <c r="V45" i="8"/>
  <c r="X45" i="8"/>
  <c r="E45" i="1"/>
  <c r="V45" i="1" s="1"/>
  <c r="C45" i="1"/>
  <c r="T45" i="1" s="1"/>
  <c r="W45" i="8"/>
  <c r="X45" i="1"/>
  <c r="U45" i="8"/>
  <c r="T45" i="8"/>
  <c r="W45" i="1"/>
  <c r="D45" i="1"/>
  <c r="U45" i="1" s="1"/>
  <c r="BJ44" i="1" l="1"/>
  <c r="AY45" i="1"/>
  <c r="AX45" i="1"/>
  <c r="AQ45" i="1"/>
  <c r="AT45" i="1"/>
  <c r="BI45" i="1" s="1"/>
  <c r="AP45" i="1"/>
  <c r="AR45" i="1"/>
  <c r="BG45" i="1" s="1"/>
  <c r="AS45" i="1"/>
  <c r="BH45" i="1" s="1"/>
  <c r="AT45" i="8"/>
  <c r="BI45" i="8" s="1"/>
  <c r="AH45" i="1"/>
  <c r="AX45" i="8"/>
  <c r="BC45" i="8" s="1"/>
  <c r="AP45" i="8"/>
  <c r="AQ45" i="8"/>
  <c r="BF45" i="8" s="1"/>
  <c r="AK45" i="1"/>
  <c r="AR45" i="8"/>
  <c r="BG45" i="8" s="1"/>
  <c r="J45" i="1" a="1"/>
  <c r="S45" i="1" a="1"/>
  <c r="S45" i="1" s="1"/>
  <c r="AD45" i="1" s="1"/>
  <c r="AG45" i="1"/>
  <c r="Q45" i="1" a="1"/>
  <c r="Q45" i="1" s="1"/>
  <c r="AB45" i="1" s="1"/>
  <c r="R45" i="1" a="1"/>
  <c r="R45" i="1" s="1"/>
  <c r="AC45" i="1" s="1"/>
  <c r="P45" i="1" a="1"/>
  <c r="P45" i="1" s="1"/>
  <c r="AA45" i="1" s="1"/>
  <c r="O45" i="1" a="1"/>
  <c r="O45" i="1" s="1"/>
  <c r="Z45" i="1" s="1"/>
  <c r="AI45" i="1"/>
  <c r="AJ45" i="1"/>
  <c r="AS45" i="8"/>
  <c r="BH45" i="8" s="1"/>
  <c r="AL45" i="8"/>
  <c r="AM45" i="8"/>
  <c r="J45" i="8"/>
  <c r="N45" i="8"/>
  <c r="M45" i="8"/>
  <c r="K45" i="8"/>
  <c r="L45" i="8"/>
  <c r="E46" i="8"/>
  <c r="D46" i="8"/>
  <c r="G46" i="8"/>
  <c r="F46" i="8"/>
  <c r="C46" i="8"/>
  <c r="BF45" i="1" l="1"/>
  <c r="BC45" i="1"/>
  <c r="AH46" i="8"/>
  <c r="AJ46" i="8"/>
  <c r="AK46" i="8"/>
  <c r="AI46" i="8"/>
  <c r="Q46" i="8" a="1"/>
  <c r="Q46" i="8" s="1"/>
  <c r="AB46" i="8" s="1"/>
  <c r="J46" i="8" a="1"/>
  <c r="R46" i="8" a="1"/>
  <c r="R46" i="8" s="1"/>
  <c r="AC46" i="8" s="1"/>
  <c r="S46" i="8" a="1"/>
  <c r="S46" i="8" s="1"/>
  <c r="AD46" i="8" s="1"/>
  <c r="O46" i="8" a="1"/>
  <c r="O46" i="8" s="1"/>
  <c r="Z46" i="8" s="1"/>
  <c r="AG46" i="8"/>
  <c r="P46" i="8" a="1"/>
  <c r="P46" i="8" s="1"/>
  <c r="AA46" i="8" s="1"/>
  <c r="AL45" i="1"/>
  <c r="AM45" i="1"/>
  <c r="AU45" i="1"/>
  <c r="BE45" i="1"/>
  <c r="BJ45" i="1" s="1"/>
  <c r="L45" i="1"/>
  <c r="K45" i="1"/>
  <c r="J45" i="1"/>
  <c r="M45" i="1"/>
  <c r="N45" i="1"/>
  <c r="AU45" i="8"/>
  <c r="BE45" i="8"/>
  <c r="BJ45" i="8" s="1"/>
  <c r="D46" i="1"/>
  <c r="U46" i="1"/>
  <c r="U46" i="8"/>
  <c r="E46" i="1"/>
  <c r="W46" i="8"/>
  <c r="X46" i="8"/>
  <c r="V46" i="8"/>
  <c r="C46" i="1"/>
  <c r="T46" i="8"/>
  <c r="G46" i="1"/>
  <c r="X46" i="1" s="1"/>
  <c r="T46" i="1"/>
  <c r="F46" i="1"/>
  <c r="W46" i="1" s="1"/>
  <c r="V46" i="1"/>
  <c r="AY46" i="1" l="1"/>
  <c r="AX46" i="1"/>
  <c r="AS46" i="1"/>
  <c r="BH46" i="1" s="1"/>
  <c r="AQ46" i="1"/>
  <c r="AP46" i="1"/>
  <c r="AT46" i="1"/>
  <c r="BI46" i="1" s="1"/>
  <c r="AR46" i="1"/>
  <c r="BG46" i="1" s="1"/>
  <c r="AJ46" i="1"/>
  <c r="AH46" i="1"/>
  <c r="AT46" i="8"/>
  <c r="BI46" i="8" s="1"/>
  <c r="AR46" i="8"/>
  <c r="BG46" i="8" s="1"/>
  <c r="AG46" i="1"/>
  <c r="J46" i="1" a="1"/>
  <c r="Q46" i="1" a="1"/>
  <c r="Q46" i="1" s="1"/>
  <c r="AB46" i="1" s="1"/>
  <c r="O46" i="1" a="1"/>
  <c r="O46" i="1" s="1"/>
  <c r="Z46" i="1" s="1"/>
  <c r="S46" i="1" a="1"/>
  <c r="S46" i="1" s="1"/>
  <c r="AD46" i="1" s="1"/>
  <c r="R46" i="1" a="1"/>
  <c r="R46" i="1" s="1"/>
  <c r="AC46" i="1" s="1"/>
  <c r="P46" i="1" a="1"/>
  <c r="P46" i="1" s="1"/>
  <c r="AA46" i="1" s="1"/>
  <c r="AS46" i="8"/>
  <c r="BH46" i="8" s="1"/>
  <c r="AK46" i="1"/>
  <c r="AI46" i="1"/>
  <c r="AQ46" i="8"/>
  <c r="BF46" i="8" s="1"/>
  <c r="AP46" i="8"/>
  <c r="AX46" i="8"/>
  <c r="BC46" i="8" s="1"/>
  <c r="K46" i="8"/>
  <c r="L46" i="8"/>
  <c r="M46" i="8"/>
  <c r="J46" i="8"/>
  <c r="N46" i="8"/>
  <c r="AL46" i="8"/>
  <c r="AM46" i="8"/>
  <c r="C47" i="8"/>
  <c r="D47" i="8"/>
  <c r="E47" i="8"/>
  <c r="F47" i="8"/>
  <c r="G47" i="8"/>
  <c r="BF46" i="1" l="1"/>
  <c r="BC46" i="1"/>
  <c r="AI47" i="8"/>
  <c r="J47" i="8" a="1"/>
  <c r="R47" i="8" a="1"/>
  <c r="R47" i="8" s="1"/>
  <c r="AC47" i="8" s="1"/>
  <c r="AG47" i="8"/>
  <c r="P47" i="8" a="1"/>
  <c r="P47" i="8" s="1"/>
  <c r="AA47" i="8" s="1"/>
  <c r="O47" i="8" a="1"/>
  <c r="O47" i="8" s="1"/>
  <c r="Z47" i="8" s="1"/>
  <c r="Q47" i="8" a="1"/>
  <c r="Q47" i="8" s="1"/>
  <c r="AB47" i="8" s="1"/>
  <c r="S47" i="8" a="1"/>
  <c r="S47" i="8" s="1"/>
  <c r="AD47" i="8" s="1"/>
  <c r="AK47" i="8"/>
  <c r="AH47" i="8"/>
  <c r="AJ47" i="8"/>
  <c r="AM46" i="1"/>
  <c r="AL46" i="1"/>
  <c r="M46" i="1"/>
  <c r="N46" i="1"/>
  <c r="K46" i="1"/>
  <c r="J46" i="1"/>
  <c r="L46" i="1"/>
  <c r="BE46" i="1"/>
  <c r="AU46" i="1"/>
  <c r="BE46" i="8"/>
  <c r="BJ46" i="8" s="1"/>
  <c r="AU46" i="8"/>
  <c r="D47" i="1"/>
  <c r="C47" i="1"/>
  <c r="T47" i="1" s="1"/>
  <c r="W47" i="8"/>
  <c r="X47" i="8"/>
  <c r="G47" i="1"/>
  <c r="X47" i="1" s="1"/>
  <c r="F47" i="1"/>
  <c r="U47" i="8"/>
  <c r="T47" i="8"/>
  <c r="E47" i="1"/>
  <c r="V47" i="8"/>
  <c r="U47" i="1"/>
  <c r="BJ46" i="1" l="1"/>
  <c r="AY47" i="1"/>
  <c r="AX47" i="1"/>
  <c r="AT47" i="1"/>
  <c r="BI47" i="1" s="1"/>
  <c r="AP47" i="1"/>
  <c r="AQ47" i="1"/>
  <c r="AK47" i="1"/>
  <c r="AT47" i="8"/>
  <c r="BI47" i="8" s="1"/>
  <c r="AX47" i="8"/>
  <c r="BC47" i="8" s="1"/>
  <c r="AP47" i="8"/>
  <c r="AS47" i="8"/>
  <c r="BH47" i="8" s="1"/>
  <c r="AR47" i="8"/>
  <c r="BG47" i="8" s="1"/>
  <c r="AI47" i="1"/>
  <c r="AJ47" i="1"/>
  <c r="J47" i="1" a="1"/>
  <c r="P47" i="1" a="1"/>
  <c r="P47" i="1" s="1"/>
  <c r="AA47" i="1" s="1"/>
  <c r="Q47" i="1" a="1"/>
  <c r="Q47" i="1" s="1"/>
  <c r="AB47" i="1" s="1"/>
  <c r="O47" i="1" a="1"/>
  <c r="O47" i="1" s="1"/>
  <c r="Z47" i="1" s="1"/>
  <c r="AG47" i="1"/>
  <c r="S47" i="1" a="1"/>
  <c r="S47" i="1" s="1"/>
  <c r="AD47" i="1" s="1"/>
  <c r="R47" i="1" a="1"/>
  <c r="R47" i="1" s="1"/>
  <c r="AC47" i="1" s="1"/>
  <c r="AH47" i="1"/>
  <c r="AQ47" i="8"/>
  <c r="BF47" i="8" s="1"/>
  <c r="L47" i="8"/>
  <c r="N47" i="8"/>
  <c r="M47" i="8"/>
  <c r="J47" i="8"/>
  <c r="K47" i="8"/>
  <c r="AL47" i="8"/>
  <c r="AM47" i="8"/>
  <c r="D48" i="8"/>
  <c r="G48" i="8"/>
  <c r="E48" i="8"/>
  <c r="F48" i="8"/>
  <c r="C48" i="8"/>
  <c r="W47" i="1"/>
  <c r="V47" i="1"/>
  <c r="AR47" i="1" l="1"/>
  <c r="BG47" i="1" s="1"/>
  <c r="AS47" i="1"/>
  <c r="BH47" i="1" s="1"/>
  <c r="BF47" i="1"/>
  <c r="BC47" i="1"/>
  <c r="AK48" i="8"/>
  <c r="AH48" i="8"/>
  <c r="AI48" i="8"/>
  <c r="AG48" i="8"/>
  <c r="O48" i="8" a="1"/>
  <c r="O48" i="8" s="1"/>
  <c r="Z48" i="8" s="1"/>
  <c r="S48" i="8" a="1"/>
  <c r="S48" i="8" s="1"/>
  <c r="AD48" i="8" s="1"/>
  <c r="P48" i="8" a="1"/>
  <c r="P48" i="8" s="1"/>
  <c r="AA48" i="8" s="1"/>
  <c r="J48" i="8" a="1"/>
  <c r="R48" i="8" a="1"/>
  <c r="R48" i="8" s="1"/>
  <c r="AC48" i="8" s="1"/>
  <c r="Q48" i="8" a="1"/>
  <c r="Q48" i="8" s="1"/>
  <c r="AB48" i="8" s="1"/>
  <c r="AJ48" i="8"/>
  <c r="BE47" i="1"/>
  <c r="AU47" i="1"/>
  <c r="AL47" i="1"/>
  <c r="AM47" i="1"/>
  <c r="J47" i="1"/>
  <c r="M47" i="1"/>
  <c r="L47" i="1"/>
  <c r="K47" i="1"/>
  <c r="N47" i="1"/>
  <c r="AU47" i="8"/>
  <c r="BE47" i="8"/>
  <c r="BJ47" i="8" s="1"/>
  <c r="V48" i="8"/>
  <c r="C48" i="1"/>
  <c r="U48" i="8"/>
  <c r="F48" i="1"/>
  <c r="X48" i="8"/>
  <c r="W48" i="8"/>
  <c r="T48" i="1"/>
  <c r="G48" i="1"/>
  <c r="E48" i="1"/>
  <c r="V48" i="1" s="1"/>
  <c r="W48" i="1"/>
  <c r="D48" i="1"/>
  <c r="U48" i="1"/>
  <c r="X48" i="1"/>
  <c r="T48" i="8"/>
  <c r="AY48" i="1" l="1"/>
  <c r="BJ47" i="1"/>
  <c r="AX48" i="1"/>
  <c r="AQ48" i="1"/>
  <c r="AR48" i="1"/>
  <c r="BG48" i="1" s="1"/>
  <c r="AS48" i="1"/>
  <c r="BH48" i="1" s="1"/>
  <c r="AT48" i="1"/>
  <c r="BI48" i="1" s="1"/>
  <c r="AP48" i="1"/>
  <c r="AH48" i="1"/>
  <c r="AI48" i="1"/>
  <c r="AS48" i="8"/>
  <c r="BH48" i="8" s="1"/>
  <c r="AP48" i="8"/>
  <c r="AX48" i="8"/>
  <c r="BC48" i="8" s="1"/>
  <c r="AJ48" i="1"/>
  <c r="AT48" i="8"/>
  <c r="BI48" i="8" s="1"/>
  <c r="AQ48" i="8"/>
  <c r="BF48" i="8" s="1"/>
  <c r="AK48" i="1"/>
  <c r="S48" i="1" a="1"/>
  <c r="S48" i="1" s="1"/>
  <c r="AD48" i="1" s="1"/>
  <c r="P48" i="1" a="1"/>
  <c r="P48" i="1" s="1"/>
  <c r="AA48" i="1" s="1"/>
  <c r="J48" i="1" a="1"/>
  <c r="O48" i="1" a="1"/>
  <c r="O48" i="1" s="1"/>
  <c r="Z48" i="1" s="1"/>
  <c r="R48" i="1" a="1"/>
  <c r="R48" i="1" s="1"/>
  <c r="AC48" i="1" s="1"/>
  <c r="AG48" i="1"/>
  <c r="Q48" i="1" a="1"/>
  <c r="Q48" i="1" s="1"/>
  <c r="AB48" i="1" s="1"/>
  <c r="AR48" i="8"/>
  <c r="BG48" i="8" s="1"/>
  <c r="M48" i="8"/>
  <c r="L48" i="8"/>
  <c r="K48" i="8"/>
  <c r="N48" i="8"/>
  <c r="J48" i="8"/>
  <c r="AL48" i="8"/>
  <c r="AM48" i="8"/>
  <c r="C49" i="8"/>
  <c r="D49" i="8"/>
  <c r="E49" i="8"/>
  <c r="G49" i="8"/>
  <c r="F49" i="8"/>
  <c r="BF48" i="1" l="1"/>
  <c r="BC48" i="1"/>
  <c r="P49" i="8" a="1"/>
  <c r="P49" i="8" s="1"/>
  <c r="AA49" i="8" s="1"/>
  <c r="J49" i="8" a="1"/>
  <c r="S49" i="8" a="1"/>
  <c r="S49" i="8" s="1"/>
  <c r="AD49" i="8" s="1"/>
  <c r="AG49" i="8"/>
  <c r="R49" i="8" a="1"/>
  <c r="R49" i="8" s="1"/>
  <c r="AC49" i="8" s="1"/>
  <c r="O49" i="8" a="1"/>
  <c r="O49" i="8" s="1"/>
  <c r="Z49" i="8" s="1"/>
  <c r="Q49" i="8" a="1"/>
  <c r="Q49" i="8" s="1"/>
  <c r="AB49" i="8" s="1"/>
  <c r="AJ49" i="8"/>
  <c r="AI49" i="8"/>
  <c r="AK49" i="8"/>
  <c r="AH49" i="8"/>
  <c r="AL48" i="1"/>
  <c r="AM48" i="1"/>
  <c r="L48" i="1"/>
  <c r="K48" i="1"/>
  <c r="M48" i="1"/>
  <c r="N48" i="1"/>
  <c r="J48" i="1"/>
  <c r="BE48" i="8"/>
  <c r="BJ48" i="8" s="1"/>
  <c r="AU48" i="8"/>
  <c r="AU48" i="1"/>
  <c r="BE48" i="1"/>
  <c r="E49" i="1"/>
  <c r="X49" i="8"/>
  <c r="C49" i="1"/>
  <c r="U49" i="8"/>
  <c r="F49" i="1"/>
  <c r="W49" i="1" s="1"/>
  <c r="W49" i="8"/>
  <c r="G49" i="1"/>
  <c r="T49" i="8"/>
  <c r="D49" i="1"/>
  <c r="X49" i="1"/>
  <c r="V49" i="8"/>
  <c r="BJ48" i="1" l="1"/>
  <c r="AY49" i="1"/>
  <c r="AX49" i="1"/>
  <c r="BC49" i="1" s="1"/>
  <c r="AT49" i="1"/>
  <c r="BI49" i="1" s="1"/>
  <c r="AS49" i="1"/>
  <c r="BH49" i="1" s="1"/>
  <c r="AP49" i="8"/>
  <c r="AX49" i="8"/>
  <c r="BC49" i="8" s="1"/>
  <c r="AS49" i="8"/>
  <c r="BH49" i="8" s="1"/>
  <c r="J49" i="1" a="1"/>
  <c r="S49" i="1" a="1"/>
  <c r="S49" i="1" s="1"/>
  <c r="AD49" i="1" s="1"/>
  <c r="Q49" i="1" a="1"/>
  <c r="Q49" i="1" s="1"/>
  <c r="AB49" i="1" s="1"/>
  <c r="O49" i="1" a="1"/>
  <c r="O49" i="1" s="1"/>
  <c r="Z49" i="1" s="1"/>
  <c r="P49" i="1" a="1"/>
  <c r="P49" i="1" s="1"/>
  <c r="AA49" i="1" s="1"/>
  <c r="R49" i="1" a="1"/>
  <c r="R49" i="1" s="1"/>
  <c r="AC49" i="1" s="1"/>
  <c r="AG49" i="1"/>
  <c r="AI49" i="1"/>
  <c r="AT49" i="8"/>
  <c r="BI49" i="8" s="1"/>
  <c r="AQ49" i="8"/>
  <c r="BF49" i="8" s="1"/>
  <c r="AH49" i="1"/>
  <c r="AK49" i="1"/>
  <c r="AR49" i="8"/>
  <c r="BG49" i="8" s="1"/>
  <c r="AJ49" i="1"/>
  <c r="J49" i="8"/>
  <c r="N49" i="8"/>
  <c r="K49" i="8"/>
  <c r="M49" i="8"/>
  <c r="L49" i="8"/>
  <c r="AL49" i="8"/>
  <c r="AM49" i="8"/>
  <c r="C50" i="8"/>
  <c r="D50" i="8"/>
  <c r="E50" i="8"/>
  <c r="G50" i="8"/>
  <c r="U49" i="1"/>
  <c r="T49" i="1"/>
  <c r="V49" i="1"/>
  <c r="F50" i="8"/>
  <c r="AR49" i="1" l="1"/>
  <c r="BG49" i="1" s="1"/>
  <c r="AP49" i="1"/>
  <c r="BE49" i="1" s="1"/>
  <c r="AQ49" i="1"/>
  <c r="BF49" i="1" s="1"/>
  <c r="AI50" i="8"/>
  <c r="Q50" i="8" a="1"/>
  <c r="Q50" i="8" s="1"/>
  <c r="AB50" i="8" s="1"/>
  <c r="O50" i="8" a="1"/>
  <c r="O50" i="8" s="1"/>
  <c r="Z50" i="8" s="1"/>
  <c r="R50" i="8" a="1"/>
  <c r="R50" i="8" s="1"/>
  <c r="AC50" i="8" s="1"/>
  <c r="P50" i="8" a="1"/>
  <c r="P50" i="8" s="1"/>
  <c r="AA50" i="8" s="1"/>
  <c r="S50" i="8" a="1"/>
  <c r="S50" i="8" s="1"/>
  <c r="AD50" i="8" s="1"/>
  <c r="J50" i="8" a="1"/>
  <c r="AG50" i="8"/>
  <c r="AK50" i="8"/>
  <c r="AJ50" i="8"/>
  <c r="AH50" i="8"/>
  <c r="AM49" i="1"/>
  <c r="AL49" i="1"/>
  <c r="AU49" i="8"/>
  <c r="BE49" i="8"/>
  <c r="BJ49" i="8" s="1"/>
  <c r="L49" i="1"/>
  <c r="K49" i="1"/>
  <c r="M49" i="1"/>
  <c r="N49" i="1"/>
  <c r="J49" i="1"/>
  <c r="G50" i="1"/>
  <c r="W50" i="8"/>
  <c r="C50" i="1"/>
  <c r="V50" i="8"/>
  <c r="F50" i="1"/>
  <c r="T50" i="8"/>
  <c r="W50" i="1"/>
  <c r="X50" i="8"/>
  <c r="D50" i="1"/>
  <c r="U50" i="1" s="1"/>
  <c r="E50" i="1"/>
  <c r="X50" i="1"/>
  <c r="U50" i="8"/>
  <c r="AU49" i="1" l="1"/>
  <c r="BJ49" i="1"/>
  <c r="AY50" i="1"/>
  <c r="AX50" i="1"/>
  <c r="AS50" i="1"/>
  <c r="BH50" i="1" s="1"/>
  <c r="AQ50" i="1"/>
  <c r="AT50" i="1"/>
  <c r="BI50" i="1" s="1"/>
  <c r="AJ50" i="1"/>
  <c r="AQ50" i="8"/>
  <c r="BF50" i="8" s="1"/>
  <c r="AH50" i="1"/>
  <c r="AT50" i="8"/>
  <c r="BI50" i="8" s="1"/>
  <c r="AG50" i="1"/>
  <c r="O50" i="1" a="1"/>
  <c r="O50" i="1" s="1"/>
  <c r="Z50" i="1" s="1"/>
  <c r="S50" i="1" a="1"/>
  <c r="S50" i="1" s="1"/>
  <c r="AD50" i="1" s="1"/>
  <c r="J50" i="1" a="1"/>
  <c r="Q50" i="1" a="1"/>
  <c r="Q50" i="1" s="1"/>
  <c r="AB50" i="1" s="1"/>
  <c r="P50" i="1" a="1"/>
  <c r="P50" i="1" s="1"/>
  <c r="AA50" i="1" s="1"/>
  <c r="R50" i="1" a="1"/>
  <c r="R50" i="1" s="1"/>
  <c r="AC50" i="1" s="1"/>
  <c r="AI50" i="1"/>
  <c r="AX50" i="8"/>
  <c r="BC50" i="8" s="1"/>
  <c r="AP50" i="8"/>
  <c r="AS50" i="8"/>
  <c r="BH50" i="8" s="1"/>
  <c r="AK50" i="1"/>
  <c r="AR50" i="8"/>
  <c r="BG50" i="8" s="1"/>
  <c r="K50" i="8"/>
  <c r="J50" i="8"/>
  <c r="N50" i="8"/>
  <c r="M50" i="8"/>
  <c r="L50" i="8"/>
  <c r="AL50" i="8"/>
  <c r="AM50" i="8"/>
  <c r="F51" i="8"/>
  <c r="D51" i="8"/>
  <c r="E51" i="8"/>
  <c r="T50" i="1"/>
  <c r="G51" i="8"/>
  <c r="C51" i="8"/>
  <c r="V50" i="1"/>
  <c r="AR50" i="1" l="1"/>
  <c r="BG50" i="1" s="1"/>
  <c r="AP50" i="1"/>
  <c r="BF50" i="1"/>
  <c r="BC50" i="1"/>
  <c r="AI51" i="8"/>
  <c r="AH51" i="8"/>
  <c r="AJ51" i="8"/>
  <c r="J51" i="8" a="1"/>
  <c r="R51" i="8" a="1"/>
  <c r="R51" i="8" s="1"/>
  <c r="AC51" i="8" s="1"/>
  <c r="AG51" i="8"/>
  <c r="O51" i="8" a="1"/>
  <c r="O51" i="8" s="1"/>
  <c r="Z51" i="8" s="1"/>
  <c r="S51" i="8" a="1"/>
  <c r="S51" i="8" s="1"/>
  <c r="AD51" i="8" s="1"/>
  <c r="Q51" i="8" a="1"/>
  <c r="Q51" i="8" s="1"/>
  <c r="AB51" i="8" s="1"/>
  <c r="P51" i="8" a="1"/>
  <c r="P51" i="8" s="1"/>
  <c r="AA51" i="8" s="1"/>
  <c r="AK51" i="8"/>
  <c r="AU50" i="8"/>
  <c r="BE50" i="8"/>
  <c r="BJ50" i="8" s="1"/>
  <c r="BE50" i="1"/>
  <c r="AM50" i="1"/>
  <c r="AL50" i="1"/>
  <c r="M50" i="1"/>
  <c r="N50" i="1"/>
  <c r="L50" i="1"/>
  <c r="K50" i="1"/>
  <c r="J50" i="1"/>
  <c r="U51" i="8"/>
  <c r="E51" i="1"/>
  <c r="D51" i="1"/>
  <c r="U51" i="1"/>
  <c r="X51" i="8"/>
  <c r="W51" i="8"/>
  <c r="V51" i="8"/>
  <c r="F51" i="1"/>
  <c r="G51" i="1"/>
  <c r="X51" i="1" s="1"/>
  <c r="T51" i="8"/>
  <c r="C51" i="1"/>
  <c r="AU50" i="1" l="1"/>
  <c r="BJ50" i="1"/>
  <c r="AY51" i="1"/>
  <c r="AX51" i="1"/>
  <c r="AT51" i="1"/>
  <c r="BI51" i="1" s="1"/>
  <c r="AQ51" i="1"/>
  <c r="AX51" i="8"/>
  <c r="BC51" i="8" s="1"/>
  <c r="AP51" i="8"/>
  <c r="J51" i="1" a="1"/>
  <c r="P51" i="1" a="1"/>
  <c r="P51" i="1" s="1"/>
  <c r="AA51" i="1" s="1"/>
  <c r="Q51" i="1" a="1"/>
  <c r="Q51" i="1" s="1"/>
  <c r="AB51" i="1" s="1"/>
  <c r="AG51" i="1"/>
  <c r="O51" i="1" a="1"/>
  <c r="O51" i="1" s="1"/>
  <c r="Z51" i="1" s="1"/>
  <c r="S51" i="1" a="1"/>
  <c r="S51" i="1" s="1"/>
  <c r="AD51" i="1" s="1"/>
  <c r="R51" i="1" a="1"/>
  <c r="R51" i="1" s="1"/>
  <c r="AC51" i="1" s="1"/>
  <c r="AJ51" i="1"/>
  <c r="AS51" i="8"/>
  <c r="BH51" i="8" s="1"/>
  <c r="AR51" i="8"/>
  <c r="BG51" i="8" s="1"/>
  <c r="AK51" i="1"/>
  <c r="AH51" i="1"/>
  <c r="AQ51" i="8"/>
  <c r="BF51" i="8" s="1"/>
  <c r="AT51" i="8"/>
  <c r="BI51" i="8" s="1"/>
  <c r="AI51" i="1"/>
  <c r="L51" i="8"/>
  <c r="J51" i="8"/>
  <c r="K51" i="8"/>
  <c r="M51" i="8"/>
  <c r="N51" i="8"/>
  <c r="AM51" i="8"/>
  <c r="AL51" i="8"/>
  <c r="T51" i="1"/>
  <c r="E52" i="8"/>
  <c r="W51" i="1"/>
  <c r="F52" i="8"/>
  <c r="G52" i="8"/>
  <c r="D52" i="8"/>
  <c r="C52" i="8"/>
  <c r="V51" i="1"/>
  <c r="AR51" i="1" l="1"/>
  <c r="BG51" i="1" s="1"/>
  <c r="AS51" i="1"/>
  <c r="BH51" i="1" s="1"/>
  <c r="AP51" i="1"/>
  <c r="BE51" i="1" s="1"/>
  <c r="BF51" i="1"/>
  <c r="BC51" i="1"/>
  <c r="AG52" i="8"/>
  <c r="O52" i="8" a="1"/>
  <c r="O52" i="8" s="1"/>
  <c r="Z52" i="8" s="1"/>
  <c r="S52" i="8" a="1"/>
  <c r="S52" i="8" s="1"/>
  <c r="AD52" i="8" s="1"/>
  <c r="Q52" i="8" a="1"/>
  <c r="Q52" i="8" s="1"/>
  <c r="AB52" i="8" s="1"/>
  <c r="J52" i="8" a="1"/>
  <c r="P52" i="8" a="1"/>
  <c r="P52" i="8" s="1"/>
  <c r="AA52" i="8" s="1"/>
  <c r="R52" i="8" a="1"/>
  <c r="R52" i="8" s="1"/>
  <c r="AC52" i="8" s="1"/>
  <c r="AK52" i="8"/>
  <c r="AI52" i="8"/>
  <c r="AJ52" i="8"/>
  <c r="AH52" i="8"/>
  <c r="J51" i="1"/>
  <c r="L51" i="1"/>
  <c r="K51" i="1"/>
  <c r="M51" i="1"/>
  <c r="N51" i="1"/>
  <c r="AM51" i="1"/>
  <c r="AL51" i="1"/>
  <c r="BE51" i="8"/>
  <c r="BJ51" i="8" s="1"/>
  <c r="AU51" i="8"/>
  <c r="G52" i="1"/>
  <c r="D52" i="1"/>
  <c r="F52" i="1"/>
  <c r="W52" i="8"/>
  <c r="V52" i="8"/>
  <c r="T52" i="8"/>
  <c r="C52" i="1"/>
  <c r="T52" i="1" s="1"/>
  <c r="X52" i="1"/>
  <c r="W52" i="1"/>
  <c r="U52" i="8"/>
  <c r="E52" i="1"/>
  <c r="V52" i="1"/>
  <c r="X52" i="8"/>
  <c r="AU51" i="1" l="1"/>
  <c r="BJ51" i="1"/>
  <c r="AY52" i="1"/>
  <c r="AX52" i="1"/>
  <c r="BC52" i="1" s="1"/>
  <c r="AS52" i="1"/>
  <c r="BH52" i="1" s="1"/>
  <c r="AR52" i="1"/>
  <c r="BG52" i="1" s="1"/>
  <c r="AT52" i="1"/>
  <c r="BI52" i="1" s="1"/>
  <c r="AP52" i="1"/>
  <c r="AJ52" i="1"/>
  <c r="AP52" i="8"/>
  <c r="AX52" i="8"/>
  <c r="BC52" i="8" s="1"/>
  <c r="AT52" i="8"/>
  <c r="BI52" i="8" s="1"/>
  <c r="AH52" i="1"/>
  <c r="AR52" i="8"/>
  <c r="BG52" i="8" s="1"/>
  <c r="AQ52" i="8"/>
  <c r="BF52" i="8" s="1"/>
  <c r="AI52" i="1"/>
  <c r="AS52" i="8"/>
  <c r="BH52" i="8" s="1"/>
  <c r="AK52" i="1"/>
  <c r="P52" i="1" a="1"/>
  <c r="P52" i="1" s="1"/>
  <c r="AA52" i="1" s="1"/>
  <c r="S52" i="1" a="1"/>
  <c r="S52" i="1" s="1"/>
  <c r="AD52" i="1" s="1"/>
  <c r="AG52" i="1"/>
  <c r="Q52" i="1" a="1"/>
  <c r="Q52" i="1" s="1"/>
  <c r="AB52" i="1" s="1"/>
  <c r="O52" i="1" a="1"/>
  <c r="O52" i="1" s="1"/>
  <c r="Z52" i="1" s="1"/>
  <c r="R52" i="1" a="1"/>
  <c r="R52" i="1" s="1"/>
  <c r="AC52" i="1" s="1"/>
  <c r="J52" i="1" a="1"/>
  <c r="M52" i="8"/>
  <c r="J52" i="8"/>
  <c r="K52" i="8"/>
  <c r="L52" i="8"/>
  <c r="N52" i="8"/>
  <c r="AL52" i="8"/>
  <c r="AM52" i="8"/>
  <c r="F53" i="8"/>
  <c r="G53" i="8"/>
  <c r="U52" i="1"/>
  <c r="D53" i="8"/>
  <c r="C53" i="8"/>
  <c r="E53" i="8"/>
  <c r="AQ52" i="1" l="1"/>
  <c r="BF52" i="1" s="1"/>
  <c r="AK53" i="8"/>
  <c r="AJ53" i="8"/>
  <c r="P53" i="8" a="1"/>
  <c r="P53" i="8" s="1"/>
  <c r="AA53" i="8" s="1"/>
  <c r="O53" i="8" a="1"/>
  <c r="O53" i="8" s="1"/>
  <c r="Z53" i="8" s="1"/>
  <c r="AG53" i="8"/>
  <c r="Q53" i="8" a="1"/>
  <c r="Q53" i="8" s="1"/>
  <c r="AB53" i="8" s="1"/>
  <c r="S53" i="8" a="1"/>
  <c r="S53" i="8" s="1"/>
  <c r="AD53" i="8" s="1"/>
  <c r="R53" i="8" a="1"/>
  <c r="R53" i="8" s="1"/>
  <c r="AC53" i="8" s="1"/>
  <c r="J53" i="8" a="1"/>
  <c r="AI53" i="8"/>
  <c r="AH53" i="8"/>
  <c r="BE52" i="8"/>
  <c r="BJ52" i="8" s="1"/>
  <c r="AU52" i="8"/>
  <c r="L52" i="1"/>
  <c r="K52" i="1"/>
  <c r="M52" i="1"/>
  <c r="N52" i="1"/>
  <c r="J52" i="1"/>
  <c r="AL52" i="1"/>
  <c r="AM52" i="1"/>
  <c r="BE52" i="1"/>
  <c r="G53" i="1"/>
  <c r="C53" i="1"/>
  <c r="D53" i="1"/>
  <c r="W53" i="8"/>
  <c r="V53" i="8"/>
  <c r="T53" i="1"/>
  <c r="X53" i="8"/>
  <c r="T53" i="8"/>
  <c r="X53" i="1"/>
  <c r="F53" i="1"/>
  <c r="W53" i="1" s="1"/>
  <c r="E53" i="1"/>
  <c r="U53" i="8"/>
  <c r="AU52" i="1" l="1"/>
  <c r="AY53" i="1"/>
  <c r="BJ52" i="1"/>
  <c r="AX53" i="1"/>
  <c r="AP53" i="1"/>
  <c r="AT53" i="1"/>
  <c r="BI53" i="1" s="1"/>
  <c r="AS53" i="1"/>
  <c r="BH53" i="1" s="1"/>
  <c r="AH53" i="1"/>
  <c r="AQ53" i="8"/>
  <c r="BF53" i="8" s="1"/>
  <c r="AR53" i="8"/>
  <c r="BG53" i="8" s="1"/>
  <c r="J53" i="1" a="1"/>
  <c r="S53" i="1" a="1"/>
  <c r="S53" i="1" s="1"/>
  <c r="AD53" i="1" s="1"/>
  <c r="Q53" i="1" a="1"/>
  <c r="Q53" i="1" s="1"/>
  <c r="AB53" i="1" s="1"/>
  <c r="AG53" i="1"/>
  <c r="P53" i="1" a="1"/>
  <c r="P53" i="1" s="1"/>
  <c r="AA53" i="1" s="1"/>
  <c r="R53" i="1" a="1"/>
  <c r="R53" i="1" s="1"/>
  <c r="AC53" i="1" s="1"/>
  <c r="O53" i="1" a="1"/>
  <c r="O53" i="1" s="1"/>
  <c r="Z53" i="1" s="1"/>
  <c r="AI53" i="1"/>
  <c r="AX53" i="8"/>
  <c r="BC53" i="8" s="1"/>
  <c r="AP53" i="8"/>
  <c r="AK53" i="1"/>
  <c r="AJ53" i="1"/>
  <c r="AS53" i="8"/>
  <c r="BH53" i="8" s="1"/>
  <c r="AT53" i="8"/>
  <c r="BI53" i="8" s="1"/>
  <c r="J53" i="8"/>
  <c r="N53" i="8"/>
  <c r="K53" i="8"/>
  <c r="L53" i="8"/>
  <c r="M53" i="8"/>
  <c r="AL53" i="8"/>
  <c r="AM53" i="8"/>
  <c r="F54" i="8"/>
  <c r="E54" i="8"/>
  <c r="D54" i="8"/>
  <c r="G54" i="8"/>
  <c r="U53" i="1"/>
  <c r="C54" i="8"/>
  <c r="V53" i="1"/>
  <c r="AR53" i="1" l="1"/>
  <c r="BG53" i="1" s="1"/>
  <c r="AQ53" i="1"/>
  <c r="BF53" i="1" s="1"/>
  <c r="BC53" i="1"/>
  <c r="AJ54" i="8"/>
  <c r="Q54" i="8" a="1"/>
  <c r="Q54" i="8" s="1"/>
  <c r="AB54" i="8" s="1"/>
  <c r="O54" i="8" a="1"/>
  <c r="O54" i="8" s="1"/>
  <c r="Z54" i="8" s="1"/>
  <c r="P54" i="8" a="1"/>
  <c r="P54" i="8" s="1"/>
  <c r="AA54" i="8" s="1"/>
  <c r="J54" i="8" a="1"/>
  <c r="S54" i="8" a="1"/>
  <c r="S54" i="8" s="1"/>
  <c r="AD54" i="8" s="1"/>
  <c r="AG54" i="8"/>
  <c r="R54" i="8" a="1"/>
  <c r="R54" i="8" s="1"/>
  <c r="AC54" i="8" s="1"/>
  <c r="AK54" i="8"/>
  <c r="AI54" i="8"/>
  <c r="AH54" i="8"/>
  <c r="AM53" i="1"/>
  <c r="AL53" i="1"/>
  <c r="AU53" i="8"/>
  <c r="BE53" i="8"/>
  <c r="BJ53" i="8" s="1"/>
  <c r="BE53" i="1"/>
  <c r="L53" i="1"/>
  <c r="K53" i="1"/>
  <c r="M53" i="1"/>
  <c r="N53" i="1"/>
  <c r="J53" i="1"/>
  <c r="V54" i="8"/>
  <c r="F54" i="1"/>
  <c r="W54" i="8"/>
  <c r="T54" i="8"/>
  <c r="E54" i="1"/>
  <c r="C54" i="1"/>
  <c r="U54" i="8"/>
  <c r="V54" i="1"/>
  <c r="G54" i="1"/>
  <c r="W54" i="1"/>
  <c r="D54" i="1"/>
  <c r="U54" i="1" s="1"/>
  <c r="X54" i="8"/>
  <c r="AU53" i="1" l="1"/>
  <c r="AY54" i="1"/>
  <c r="BJ53" i="1"/>
  <c r="AX54" i="1"/>
  <c r="AQ54" i="1"/>
  <c r="AR54" i="1"/>
  <c r="BG54" i="1" s="1"/>
  <c r="AS54" i="1"/>
  <c r="BH54" i="1" s="1"/>
  <c r="AH54" i="1"/>
  <c r="AS54" i="8"/>
  <c r="BH54" i="8" s="1"/>
  <c r="AG54" i="1"/>
  <c r="J54" i="1" a="1"/>
  <c r="Q54" i="1" a="1"/>
  <c r="Q54" i="1" s="1"/>
  <c r="AB54" i="1" s="1"/>
  <c r="O54" i="1" a="1"/>
  <c r="O54" i="1" s="1"/>
  <c r="Z54" i="1" s="1"/>
  <c r="S54" i="1" a="1"/>
  <c r="S54" i="1" s="1"/>
  <c r="AD54" i="1" s="1"/>
  <c r="P54" i="1" a="1"/>
  <c r="P54" i="1" s="1"/>
  <c r="AA54" i="1" s="1"/>
  <c r="R54" i="1" a="1"/>
  <c r="R54" i="1" s="1"/>
  <c r="AC54" i="1" s="1"/>
  <c r="AI54" i="1"/>
  <c r="AQ54" i="8"/>
  <c r="BF54" i="8" s="1"/>
  <c r="AK54" i="1"/>
  <c r="AP54" i="8"/>
  <c r="AX54" i="8"/>
  <c r="BC54" i="8" s="1"/>
  <c r="AR54" i="8"/>
  <c r="BG54" i="8" s="1"/>
  <c r="AJ54" i="1"/>
  <c r="AT54" i="8"/>
  <c r="BI54" i="8" s="1"/>
  <c r="K54" i="8"/>
  <c r="L54" i="8"/>
  <c r="M54" i="8"/>
  <c r="N54" i="8"/>
  <c r="J54" i="8"/>
  <c r="AL54" i="8"/>
  <c r="AM54" i="8"/>
  <c r="E55" i="8"/>
  <c r="C55" i="8"/>
  <c r="G55" i="8"/>
  <c r="D55" i="8"/>
  <c r="F55" i="8"/>
  <c r="X54" i="1"/>
  <c r="T54" i="1"/>
  <c r="AP54" i="1" l="1"/>
  <c r="BE54" i="1" s="1"/>
  <c r="AT54" i="1"/>
  <c r="BI54" i="1" s="1"/>
  <c r="BF54" i="1"/>
  <c r="BC54" i="1"/>
  <c r="J55" i="8" a="1"/>
  <c r="R55" i="8" a="1"/>
  <c r="R55" i="8" s="1"/>
  <c r="AC55" i="8" s="1"/>
  <c r="O55" i="8" a="1"/>
  <c r="O55" i="8" s="1"/>
  <c r="Z55" i="8" s="1"/>
  <c r="P55" i="8" a="1"/>
  <c r="P55" i="8" s="1"/>
  <c r="AA55" i="8" s="1"/>
  <c r="Q55" i="8" a="1"/>
  <c r="Q55" i="8" s="1"/>
  <c r="AB55" i="8" s="1"/>
  <c r="S55" i="8" a="1"/>
  <c r="S55" i="8" s="1"/>
  <c r="AD55" i="8" s="1"/>
  <c r="AG55" i="8"/>
  <c r="AH55" i="8"/>
  <c r="AK55" i="8"/>
  <c r="AI55" i="8"/>
  <c r="AJ55" i="8"/>
  <c r="AM54" i="1"/>
  <c r="AL54" i="1"/>
  <c r="AU54" i="8"/>
  <c r="BE54" i="8"/>
  <c r="BJ54" i="8" s="1"/>
  <c r="M54" i="1"/>
  <c r="N54" i="1"/>
  <c r="L54" i="1"/>
  <c r="K54" i="1"/>
  <c r="J54" i="1"/>
  <c r="U55" i="8"/>
  <c r="T55" i="8"/>
  <c r="F55" i="1"/>
  <c r="V55" i="8"/>
  <c r="E55" i="1"/>
  <c r="G55" i="1"/>
  <c r="W55" i="8"/>
  <c r="D55" i="1"/>
  <c r="X55" i="8"/>
  <c r="U55" i="1"/>
  <c r="C55" i="1"/>
  <c r="X55" i="1"/>
  <c r="AU54" i="1" l="1"/>
  <c r="BJ54" i="1"/>
  <c r="AY55" i="1"/>
  <c r="AX55" i="1"/>
  <c r="BC55" i="1" s="1"/>
  <c r="AT55" i="1"/>
  <c r="BI55" i="1" s="1"/>
  <c r="AQ55" i="1"/>
  <c r="BF55" i="1" s="1"/>
  <c r="AR55" i="8"/>
  <c r="BG55" i="8" s="1"/>
  <c r="J55" i="1" a="1"/>
  <c r="P55" i="1" a="1"/>
  <c r="P55" i="1" s="1"/>
  <c r="AA55" i="1" s="1"/>
  <c r="Q55" i="1" a="1"/>
  <c r="Q55" i="1" s="1"/>
  <c r="AB55" i="1" s="1"/>
  <c r="O55" i="1" a="1"/>
  <c r="O55" i="1" s="1"/>
  <c r="Z55" i="1" s="1"/>
  <c r="AG55" i="1"/>
  <c r="R55" i="1" a="1"/>
  <c r="R55" i="1" s="1"/>
  <c r="AC55" i="1" s="1"/>
  <c r="S55" i="1" a="1"/>
  <c r="S55" i="1" s="1"/>
  <c r="AD55" i="1" s="1"/>
  <c r="AJ55" i="1"/>
  <c r="AX55" i="8"/>
  <c r="BC55" i="8" s="1"/>
  <c r="AP55" i="8"/>
  <c r="AS55" i="8"/>
  <c r="BH55" i="8" s="1"/>
  <c r="AT55" i="8"/>
  <c r="BI55" i="8" s="1"/>
  <c r="AK55" i="1"/>
  <c r="AH55" i="1"/>
  <c r="AQ55" i="8"/>
  <c r="BF55" i="8" s="1"/>
  <c r="AI55" i="1"/>
  <c r="AM55" i="8"/>
  <c r="AL55" i="8"/>
  <c r="L55" i="8"/>
  <c r="J55" i="8"/>
  <c r="N55" i="8"/>
  <c r="K55" i="8"/>
  <c r="M55" i="8"/>
  <c r="G56" i="8"/>
  <c r="T55" i="1"/>
  <c r="E56" i="8"/>
  <c r="D56" i="8"/>
  <c r="F56" i="8"/>
  <c r="C56" i="8"/>
  <c r="V55" i="1"/>
  <c r="W55" i="1"/>
  <c r="AR55" i="1" l="1"/>
  <c r="BG55" i="1" s="1"/>
  <c r="AP55" i="1"/>
  <c r="BE55" i="1" s="1"/>
  <c r="AS55" i="1"/>
  <c r="BH55" i="1" s="1"/>
  <c r="AH56" i="8"/>
  <c r="AK56" i="8"/>
  <c r="AG56" i="8"/>
  <c r="O56" i="8" a="1"/>
  <c r="O56" i="8" s="1"/>
  <c r="Z56" i="8" s="1"/>
  <c r="S56" i="8" a="1"/>
  <c r="S56" i="8" s="1"/>
  <c r="AD56" i="8" s="1"/>
  <c r="R56" i="8" a="1"/>
  <c r="R56" i="8" s="1"/>
  <c r="AC56" i="8" s="1"/>
  <c r="P56" i="8" a="1"/>
  <c r="P56" i="8" s="1"/>
  <c r="AA56" i="8" s="1"/>
  <c r="Q56" i="8" a="1"/>
  <c r="Q56" i="8" s="1"/>
  <c r="AB56" i="8" s="1"/>
  <c r="J56" i="8" a="1"/>
  <c r="AJ56" i="8"/>
  <c r="AI56" i="8"/>
  <c r="BE55" i="8"/>
  <c r="BJ55" i="8" s="1"/>
  <c r="AU55" i="8"/>
  <c r="AL55" i="1"/>
  <c r="AM55" i="1"/>
  <c r="J55" i="1"/>
  <c r="M55" i="1"/>
  <c r="K55" i="1"/>
  <c r="L55" i="1"/>
  <c r="N55" i="1"/>
  <c r="F56" i="1"/>
  <c r="X56" i="8"/>
  <c r="G56" i="1"/>
  <c r="X56" i="1" s="1"/>
  <c r="C56" i="1"/>
  <c r="E56" i="1"/>
  <c r="T56" i="8"/>
  <c r="D56" i="1"/>
  <c r="U56" i="1"/>
  <c r="V56" i="1"/>
  <c r="T56" i="1"/>
  <c r="U56" i="8"/>
  <c r="W56" i="8"/>
  <c r="V56" i="8"/>
  <c r="AU55" i="1" l="1"/>
  <c r="BJ55" i="1"/>
  <c r="AY56" i="1"/>
  <c r="AX56" i="1"/>
  <c r="AR56" i="1"/>
  <c r="BG56" i="1" s="1"/>
  <c r="AQ56" i="1"/>
  <c r="AT56" i="1"/>
  <c r="BI56" i="1" s="1"/>
  <c r="AP56" i="1"/>
  <c r="AI56" i="1"/>
  <c r="AR56" i="8"/>
  <c r="BG56" i="8" s="1"/>
  <c r="AH56" i="1"/>
  <c r="AX56" i="8"/>
  <c r="BC56" i="8" s="1"/>
  <c r="AP56" i="8"/>
  <c r="AJ56" i="1"/>
  <c r="AT56" i="8"/>
  <c r="BI56" i="8" s="1"/>
  <c r="AK56" i="1"/>
  <c r="S56" i="1" a="1"/>
  <c r="S56" i="1" s="1"/>
  <c r="AD56" i="1" s="1"/>
  <c r="O56" i="1" a="1"/>
  <c r="O56" i="1" s="1"/>
  <c r="Z56" i="1" s="1"/>
  <c r="R56" i="1" a="1"/>
  <c r="R56" i="1" s="1"/>
  <c r="AC56" i="1" s="1"/>
  <c r="AG56" i="1"/>
  <c r="Q56" i="1" a="1"/>
  <c r="Q56" i="1" s="1"/>
  <c r="AB56" i="1" s="1"/>
  <c r="J56" i="1" a="1"/>
  <c r="P56" i="1" a="1"/>
  <c r="P56" i="1" s="1"/>
  <c r="AA56" i="1" s="1"/>
  <c r="AS56" i="8"/>
  <c r="BH56" i="8" s="1"/>
  <c r="AQ56" i="8"/>
  <c r="BF56" i="8" s="1"/>
  <c r="AL56" i="8"/>
  <c r="AM56" i="8"/>
  <c r="M56" i="8"/>
  <c r="J56" i="8"/>
  <c r="L56" i="8"/>
  <c r="N56" i="8"/>
  <c r="K56" i="8"/>
  <c r="G57" i="8"/>
  <c r="F57" i="8"/>
  <c r="E57" i="8"/>
  <c r="D57" i="8"/>
  <c r="W56" i="1"/>
  <c r="C57" i="8"/>
  <c r="AS56" i="1" l="1"/>
  <c r="BH56" i="1" s="1"/>
  <c r="BF56" i="1"/>
  <c r="BC56" i="1"/>
  <c r="AI57" i="8"/>
  <c r="AK57" i="8"/>
  <c r="P57" i="8" a="1"/>
  <c r="P57" i="8" s="1"/>
  <c r="AA57" i="8" s="1"/>
  <c r="AG57" i="8"/>
  <c r="Q57" i="8" a="1"/>
  <c r="Q57" i="8" s="1"/>
  <c r="AB57" i="8" s="1"/>
  <c r="J57" i="8" a="1"/>
  <c r="S57" i="8" a="1"/>
  <c r="S57" i="8" s="1"/>
  <c r="AD57" i="8" s="1"/>
  <c r="R57" i="8" a="1"/>
  <c r="R57" i="8" s="1"/>
  <c r="AC57" i="8" s="1"/>
  <c r="O57" i="8" a="1"/>
  <c r="O57" i="8" s="1"/>
  <c r="Z57" i="8" s="1"/>
  <c r="AH57" i="8"/>
  <c r="AJ57" i="8"/>
  <c r="L56" i="1"/>
  <c r="K56" i="1"/>
  <c r="M56" i="1"/>
  <c r="N56" i="1"/>
  <c r="J56" i="1"/>
  <c r="BE56" i="8"/>
  <c r="BJ56" i="8" s="1"/>
  <c r="AU56" i="8"/>
  <c r="AL56" i="1"/>
  <c r="AM56" i="1"/>
  <c r="BE56" i="1"/>
  <c r="V57" i="8"/>
  <c r="C57" i="1"/>
  <c r="T57" i="8"/>
  <c r="X57" i="8"/>
  <c r="D57" i="1"/>
  <c r="U57" i="1"/>
  <c r="T57" i="1"/>
  <c r="E57" i="1"/>
  <c r="U57" i="8"/>
  <c r="F57" i="1"/>
  <c r="G57" i="1"/>
  <c r="X57" i="1" s="1"/>
  <c r="W57" i="8"/>
  <c r="AU56" i="1" l="1"/>
  <c r="BJ56" i="1"/>
  <c r="AY57" i="1"/>
  <c r="AX57" i="1"/>
  <c r="AT57" i="1"/>
  <c r="BI57" i="1" s="1"/>
  <c r="AQ57" i="1"/>
  <c r="BF57" i="1" s="1"/>
  <c r="AP57" i="1"/>
  <c r="AK57" i="1"/>
  <c r="AR57" i="8"/>
  <c r="BG57" i="8" s="1"/>
  <c r="AJ57" i="1"/>
  <c r="AS57" i="8"/>
  <c r="BH57" i="8" s="1"/>
  <c r="AQ57" i="8"/>
  <c r="BF57" i="8" s="1"/>
  <c r="AH57" i="1"/>
  <c r="AP57" i="8"/>
  <c r="AX57" i="8"/>
  <c r="BC57" i="8" s="1"/>
  <c r="AT57" i="8"/>
  <c r="BI57" i="8" s="1"/>
  <c r="J57" i="1" a="1"/>
  <c r="S57" i="1" a="1"/>
  <c r="S57" i="1" s="1"/>
  <c r="AD57" i="1" s="1"/>
  <c r="AG57" i="1"/>
  <c r="Q57" i="1" a="1"/>
  <c r="Q57" i="1" s="1"/>
  <c r="AB57" i="1" s="1"/>
  <c r="R57" i="1" a="1"/>
  <c r="R57" i="1" s="1"/>
  <c r="AC57" i="1" s="1"/>
  <c r="O57" i="1" a="1"/>
  <c r="O57" i="1" s="1"/>
  <c r="Z57" i="1" s="1"/>
  <c r="P57" i="1" a="1"/>
  <c r="P57" i="1" s="1"/>
  <c r="AA57" i="1" s="1"/>
  <c r="AI57" i="1"/>
  <c r="J57" i="8"/>
  <c r="N57" i="8"/>
  <c r="M57" i="8"/>
  <c r="K57" i="8"/>
  <c r="L57" i="8"/>
  <c r="AL57" i="8"/>
  <c r="AM57" i="8"/>
  <c r="C58" i="8"/>
  <c r="G58" i="8"/>
  <c r="E58" i="8"/>
  <c r="W57" i="1"/>
  <c r="F58" i="8"/>
  <c r="D58" i="8"/>
  <c r="V57" i="1"/>
  <c r="AR57" i="1" l="1"/>
  <c r="BG57" i="1" s="1"/>
  <c r="AS57" i="1"/>
  <c r="BH57" i="1" s="1"/>
  <c r="BC57" i="1"/>
  <c r="AK58" i="8"/>
  <c r="AI58" i="8"/>
  <c r="Q58" i="8" a="1"/>
  <c r="Q58" i="8" s="1"/>
  <c r="AB58" i="8" s="1"/>
  <c r="AG58" i="8"/>
  <c r="O58" i="8" a="1"/>
  <c r="O58" i="8" s="1"/>
  <c r="Z58" i="8" s="1"/>
  <c r="R58" i="8" a="1"/>
  <c r="R58" i="8" s="1"/>
  <c r="AC58" i="8" s="1"/>
  <c r="J58" i="8" a="1"/>
  <c r="P58" i="8" a="1"/>
  <c r="P58" i="8" s="1"/>
  <c r="AA58" i="8" s="1"/>
  <c r="S58" i="8" a="1"/>
  <c r="S58" i="8" s="1"/>
  <c r="AD58" i="8" s="1"/>
  <c r="AH58" i="8"/>
  <c r="AJ58" i="8"/>
  <c r="AU57" i="8"/>
  <c r="BE57" i="8"/>
  <c r="BJ57" i="8" s="1"/>
  <c r="AU57" i="1"/>
  <c r="BE57" i="1"/>
  <c r="L57" i="1"/>
  <c r="K57" i="1"/>
  <c r="M57" i="1"/>
  <c r="N57" i="1"/>
  <c r="J57" i="1"/>
  <c r="AL57" i="1"/>
  <c r="AM57" i="1"/>
  <c r="W58" i="8"/>
  <c r="U58" i="8"/>
  <c r="V58" i="8"/>
  <c r="C58" i="1"/>
  <c r="T58" i="8"/>
  <c r="F58" i="1"/>
  <c r="G58" i="1"/>
  <c r="X58" i="8"/>
  <c r="W58" i="1"/>
  <c r="E58" i="1"/>
  <c r="D58" i="1"/>
  <c r="U58" i="1" s="1"/>
  <c r="T58" i="1"/>
  <c r="BJ57" i="1" l="1"/>
  <c r="AY58" i="1"/>
  <c r="AX58" i="1"/>
  <c r="AS58" i="1"/>
  <c r="BH58" i="1" s="1"/>
  <c r="AQ58" i="1"/>
  <c r="BF58" i="1" s="1"/>
  <c r="AP58" i="1"/>
  <c r="AK58" i="1"/>
  <c r="AQ58" i="8"/>
  <c r="BF58" i="8" s="1"/>
  <c r="AJ58" i="1"/>
  <c r="AT58" i="8"/>
  <c r="BI58" i="8" s="1"/>
  <c r="AX58" i="8"/>
  <c r="BC58" i="8" s="1"/>
  <c r="AP58" i="8"/>
  <c r="AH58" i="1"/>
  <c r="AR58" i="8"/>
  <c r="BG58" i="8" s="1"/>
  <c r="AG58" i="1"/>
  <c r="O58" i="1" a="1"/>
  <c r="O58" i="1" s="1"/>
  <c r="Z58" i="1" s="1"/>
  <c r="S58" i="1" a="1"/>
  <c r="S58" i="1" s="1"/>
  <c r="AD58" i="1" s="1"/>
  <c r="Q58" i="1" a="1"/>
  <c r="Q58" i="1" s="1"/>
  <c r="AB58" i="1" s="1"/>
  <c r="P58" i="1" a="1"/>
  <c r="P58" i="1" s="1"/>
  <c r="AA58" i="1" s="1"/>
  <c r="R58" i="1" a="1"/>
  <c r="R58" i="1" s="1"/>
  <c r="AC58" i="1" s="1"/>
  <c r="J58" i="1" a="1"/>
  <c r="AI58" i="1"/>
  <c r="AS58" i="8"/>
  <c r="BH58" i="8" s="1"/>
  <c r="K58" i="8"/>
  <c r="L58" i="8"/>
  <c r="N58" i="8"/>
  <c r="M58" i="8"/>
  <c r="J58" i="8"/>
  <c r="AL58" i="8"/>
  <c r="AM58" i="8"/>
  <c r="D59" i="8"/>
  <c r="F59" i="8"/>
  <c r="G59" i="8"/>
  <c r="C59" i="8"/>
  <c r="E59" i="8"/>
  <c r="X58" i="1"/>
  <c r="V58" i="1"/>
  <c r="AR58" i="1" l="1"/>
  <c r="BG58" i="1" s="1"/>
  <c r="AT58" i="1"/>
  <c r="BI58" i="1" s="1"/>
  <c r="BC58" i="1"/>
  <c r="J59" i="8" a="1"/>
  <c r="R59" i="8" a="1"/>
  <c r="R59" i="8" s="1"/>
  <c r="AC59" i="8" s="1"/>
  <c r="AG59" i="8"/>
  <c r="P59" i="8" a="1"/>
  <c r="P59" i="8" s="1"/>
  <c r="AA59" i="8" s="1"/>
  <c r="S59" i="8" a="1"/>
  <c r="S59" i="8" s="1"/>
  <c r="AD59" i="8" s="1"/>
  <c r="O59" i="8" a="1"/>
  <c r="O59" i="8" s="1"/>
  <c r="Z59" i="8" s="1"/>
  <c r="Q59" i="8" a="1"/>
  <c r="Q59" i="8" s="1"/>
  <c r="AB59" i="8" s="1"/>
  <c r="AH59" i="8"/>
  <c r="AI59" i="8"/>
  <c r="AJ59" i="8"/>
  <c r="AK59" i="8"/>
  <c r="M58" i="1"/>
  <c r="N58" i="1"/>
  <c r="K58" i="1"/>
  <c r="J58" i="1"/>
  <c r="L58" i="1"/>
  <c r="BE58" i="1"/>
  <c r="AU58" i="8"/>
  <c r="BE58" i="8"/>
  <c r="BJ58" i="8" s="1"/>
  <c r="AM58" i="1"/>
  <c r="AL58" i="1"/>
  <c r="T59" i="8"/>
  <c r="C59" i="1"/>
  <c r="V59" i="8"/>
  <c r="U59" i="8"/>
  <c r="W59" i="8"/>
  <c r="E59" i="1"/>
  <c r="V59" i="1" s="1"/>
  <c r="D59" i="1"/>
  <c r="U59" i="1" s="1"/>
  <c r="F59" i="1"/>
  <c r="G59" i="1"/>
  <c r="X59" i="8"/>
  <c r="X59" i="1"/>
  <c r="BJ58" i="1" l="1"/>
  <c r="AU58" i="1"/>
  <c r="AY59" i="1"/>
  <c r="AX59" i="1"/>
  <c r="AQ59" i="1"/>
  <c r="AT59" i="1"/>
  <c r="BI59" i="1" s="1"/>
  <c r="AR59" i="1"/>
  <c r="BG59" i="1" s="1"/>
  <c r="J59" i="1" a="1"/>
  <c r="P59" i="1" a="1"/>
  <c r="P59" i="1" s="1"/>
  <c r="AA59" i="1" s="1"/>
  <c r="Q59" i="1" a="1"/>
  <c r="Q59" i="1" s="1"/>
  <c r="AB59" i="1" s="1"/>
  <c r="AG59" i="1"/>
  <c r="S59" i="1" a="1"/>
  <c r="S59" i="1" s="1"/>
  <c r="AD59" i="1" s="1"/>
  <c r="R59" i="1" a="1"/>
  <c r="R59" i="1" s="1"/>
  <c r="AC59" i="1" s="1"/>
  <c r="O59" i="1" a="1"/>
  <c r="O59" i="1" s="1"/>
  <c r="Z59" i="1" s="1"/>
  <c r="AR59" i="8"/>
  <c r="BG59" i="8" s="1"/>
  <c r="AH59" i="1"/>
  <c r="AQ59" i="8"/>
  <c r="BF59" i="8" s="1"/>
  <c r="AT59" i="8"/>
  <c r="BI59" i="8" s="1"/>
  <c r="AK59" i="1"/>
  <c r="AS59" i="8"/>
  <c r="BH59" i="8" s="1"/>
  <c r="AI59" i="1"/>
  <c r="AJ59" i="1"/>
  <c r="AX59" i="8"/>
  <c r="BC59" i="8" s="1"/>
  <c r="AP59" i="8"/>
  <c r="AL59" i="8"/>
  <c r="AM59" i="8"/>
  <c r="L59" i="8"/>
  <c r="J59" i="8"/>
  <c r="M59" i="8"/>
  <c r="K59" i="8"/>
  <c r="N59" i="8"/>
  <c r="E60" i="8"/>
  <c r="D60" i="8"/>
  <c r="G60" i="8"/>
  <c r="F60" i="8"/>
  <c r="C60" i="8"/>
  <c r="T59" i="1"/>
  <c r="W59" i="1"/>
  <c r="AS59" i="1" l="1"/>
  <c r="BH59" i="1" s="1"/>
  <c r="AP59" i="1"/>
  <c r="BE59" i="1" s="1"/>
  <c r="BF59" i="1"/>
  <c r="BC59" i="1"/>
  <c r="AH60" i="8"/>
  <c r="AJ60" i="8"/>
  <c r="AG60" i="8"/>
  <c r="O60" i="8" a="1"/>
  <c r="O60" i="8" s="1"/>
  <c r="Z60" i="8" s="1"/>
  <c r="S60" i="8" a="1"/>
  <c r="S60" i="8" s="1"/>
  <c r="AD60" i="8" s="1"/>
  <c r="J60" i="8" a="1"/>
  <c r="Q60" i="8" a="1"/>
  <c r="Q60" i="8" s="1"/>
  <c r="AB60" i="8" s="1"/>
  <c r="R60" i="8" a="1"/>
  <c r="R60" i="8" s="1"/>
  <c r="AC60" i="8" s="1"/>
  <c r="P60" i="8" a="1"/>
  <c r="P60" i="8" s="1"/>
  <c r="AA60" i="8" s="1"/>
  <c r="AK60" i="8"/>
  <c r="AI60" i="8"/>
  <c r="J59" i="1"/>
  <c r="L59" i="1"/>
  <c r="K59" i="1"/>
  <c r="N59" i="1"/>
  <c r="M59" i="1"/>
  <c r="BE59" i="8"/>
  <c r="BJ59" i="8" s="1"/>
  <c r="AU59" i="8"/>
  <c r="AM59" i="1"/>
  <c r="AL59" i="1"/>
  <c r="U60" i="8"/>
  <c r="V60" i="8"/>
  <c r="X60" i="8"/>
  <c r="G60" i="1"/>
  <c r="E60" i="1"/>
  <c r="W60" i="8"/>
  <c r="D60" i="1"/>
  <c r="F60" i="1"/>
  <c r="W60" i="1" s="1"/>
  <c r="V60" i="1"/>
  <c r="U60" i="1"/>
  <c r="C60" i="1"/>
  <c r="T60" i="1" s="1"/>
  <c r="T60" i="8"/>
  <c r="BJ59" i="1" l="1"/>
  <c r="AU59" i="1"/>
  <c r="AY60" i="1"/>
  <c r="AX60" i="1"/>
  <c r="AQ60" i="1"/>
  <c r="AR60" i="1"/>
  <c r="BG60" i="1" s="1"/>
  <c r="AS60" i="1"/>
  <c r="BH60" i="1" s="1"/>
  <c r="AP60" i="1"/>
  <c r="AK60" i="1"/>
  <c r="AT60" i="8"/>
  <c r="BI60" i="8" s="1"/>
  <c r="AS60" i="8"/>
  <c r="BH60" i="8" s="1"/>
  <c r="AH60" i="1"/>
  <c r="AR60" i="8"/>
  <c r="BG60" i="8" s="1"/>
  <c r="AI60" i="1"/>
  <c r="AJ60" i="1"/>
  <c r="P60" i="1" a="1"/>
  <c r="P60" i="1" s="1"/>
  <c r="AA60" i="1" s="1"/>
  <c r="J60" i="1" a="1"/>
  <c r="O60" i="1" a="1"/>
  <c r="O60" i="1" s="1"/>
  <c r="Z60" i="1" s="1"/>
  <c r="AG60" i="1"/>
  <c r="Q60" i="1" a="1"/>
  <c r="Q60" i="1" s="1"/>
  <c r="AB60" i="1" s="1"/>
  <c r="R60" i="1" a="1"/>
  <c r="R60" i="1" s="1"/>
  <c r="AC60" i="1" s="1"/>
  <c r="S60" i="1" a="1"/>
  <c r="S60" i="1" s="1"/>
  <c r="AD60" i="1" s="1"/>
  <c r="AP60" i="8"/>
  <c r="AX60" i="8"/>
  <c r="BC60" i="8" s="1"/>
  <c r="AQ60" i="8"/>
  <c r="BF60" i="8" s="1"/>
  <c r="M60" i="8"/>
  <c r="K60" i="8"/>
  <c r="N60" i="8"/>
  <c r="J60" i="8"/>
  <c r="L60" i="8"/>
  <c r="AL60" i="8"/>
  <c r="AM60" i="8"/>
  <c r="C61" i="8"/>
  <c r="X60" i="1"/>
  <c r="D61" i="8"/>
  <c r="F61" i="8"/>
  <c r="G61" i="8"/>
  <c r="E61" i="8"/>
  <c r="AT60" i="1" l="1"/>
  <c r="BI60" i="1" s="1"/>
  <c r="BF60" i="1"/>
  <c r="BC60" i="1"/>
  <c r="AH61" i="8"/>
  <c r="AI61" i="8"/>
  <c r="AJ61" i="8"/>
  <c r="P61" i="8" a="1"/>
  <c r="P61" i="8" s="1"/>
  <c r="AA61" i="8" s="1"/>
  <c r="O61" i="8" a="1"/>
  <c r="O61" i="8" s="1"/>
  <c r="Z61" i="8" s="1"/>
  <c r="R61" i="8" a="1"/>
  <c r="R61" i="8" s="1"/>
  <c r="AC61" i="8" s="1"/>
  <c r="AG61" i="8"/>
  <c r="Q61" i="8" a="1"/>
  <c r="Q61" i="8" s="1"/>
  <c r="AB61" i="8" s="1"/>
  <c r="S61" i="8" a="1"/>
  <c r="S61" i="8" s="1"/>
  <c r="AD61" i="8" s="1"/>
  <c r="J61" i="8" a="1"/>
  <c r="AK61" i="8"/>
  <c r="BE60" i="8"/>
  <c r="BJ60" i="8" s="1"/>
  <c r="AU60" i="8"/>
  <c r="AL60" i="1"/>
  <c r="AM60" i="1"/>
  <c r="L60" i="1"/>
  <c r="K60" i="1"/>
  <c r="M60" i="1"/>
  <c r="N60" i="1"/>
  <c r="J60" i="1"/>
  <c r="AU60" i="1"/>
  <c r="BE60" i="1"/>
  <c r="BJ60" i="1" s="1"/>
  <c r="F61" i="1"/>
  <c r="T61" i="8"/>
  <c r="E61" i="1"/>
  <c r="C61" i="1"/>
  <c r="V61" i="8"/>
  <c r="X61" i="8"/>
  <c r="G61" i="1"/>
  <c r="W61" i="1"/>
  <c r="D61" i="1"/>
  <c r="U61" i="8"/>
  <c r="V61" i="1"/>
  <c r="U61" i="1"/>
  <c r="W61" i="8"/>
  <c r="T61" i="1"/>
  <c r="X61" i="1"/>
  <c r="AY61" i="1" l="1"/>
  <c r="AX61" i="1"/>
  <c r="AS61" i="1"/>
  <c r="BH61" i="1" s="1"/>
  <c r="AQ61" i="1"/>
  <c r="BF61" i="1" s="1"/>
  <c r="AT61" i="1"/>
  <c r="BI61" i="1" s="1"/>
  <c r="AP61" i="1"/>
  <c r="AR61" i="1"/>
  <c r="BG61" i="1" s="1"/>
  <c r="AJ61" i="1"/>
  <c r="AS61" i="8"/>
  <c r="BH61" i="8" s="1"/>
  <c r="AT61" i="8"/>
  <c r="BI61" i="8" s="1"/>
  <c r="AH61" i="1"/>
  <c r="AQ61" i="8"/>
  <c r="BF61" i="8" s="1"/>
  <c r="AK61" i="1"/>
  <c r="J61" i="1" a="1"/>
  <c r="S61" i="1" a="1"/>
  <c r="S61" i="1" s="1"/>
  <c r="AD61" i="1" s="1"/>
  <c r="Q61" i="1" a="1"/>
  <c r="Q61" i="1" s="1"/>
  <c r="AB61" i="1" s="1"/>
  <c r="P61" i="1" a="1"/>
  <c r="P61" i="1" s="1"/>
  <c r="AA61" i="1" s="1"/>
  <c r="R61" i="1" a="1"/>
  <c r="R61" i="1" s="1"/>
  <c r="AC61" i="1" s="1"/>
  <c r="AG61" i="1"/>
  <c r="O61" i="1" a="1"/>
  <c r="O61" i="1" s="1"/>
  <c r="Z61" i="1" s="1"/>
  <c r="AI61" i="1"/>
  <c r="AX61" i="8"/>
  <c r="BC61" i="8" s="1"/>
  <c r="AP61" i="8"/>
  <c r="AR61" i="8"/>
  <c r="BG61" i="8" s="1"/>
  <c r="AL61" i="8"/>
  <c r="AM61" i="8"/>
  <c r="J61" i="8"/>
  <c r="N61" i="8"/>
  <c r="L61" i="8"/>
  <c r="M61" i="8"/>
  <c r="K61" i="8"/>
  <c r="F62" i="8"/>
  <c r="D62" i="8"/>
  <c r="G62" i="8"/>
  <c r="C62" i="8"/>
  <c r="E62" i="8"/>
  <c r="BC61" i="1" l="1"/>
  <c r="AI62" i="8"/>
  <c r="AK62" i="8"/>
  <c r="AJ62" i="8"/>
  <c r="AH62" i="8"/>
  <c r="Q62" i="8" a="1"/>
  <c r="Q62" i="8" s="1"/>
  <c r="AB62" i="8" s="1"/>
  <c r="J62" i="8" a="1"/>
  <c r="P62" i="8" a="1"/>
  <c r="P62" i="8" s="1"/>
  <c r="AA62" i="8" s="1"/>
  <c r="S62" i="8" a="1"/>
  <c r="S62" i="8" s="1"/>
  <c r="AD62" i="8" s="1"/>
  <c r="AG62" i="8"/>
  <c r="O62" i="8" a="1"/>
  <c r="O62" i="8" s="1"/>
  <c r="Z62" i="8" s="1"/>
  <c r="R62" i="8" a="1"/>
  <c r="R62" i="8" s="1"/>
  <c r="AC62" i="8" s="1"/>
  <c r="L61" i="1"/>
  <c r="K61" i="1"/>
  <c r="J61" i="1"/>
  <c r="N61" i="1"/>
  <c r="M61" i="1"/>
  <c r="AU61" i="1"/>
  <c r="BE61" i="1"/>
  <c r="BJ61" i="1" s="1"/>
  <c r="AU61" i="8"/>
  <c r="BE61" i="8"/>
  <c r="BJ61" i="8" s="1"/>
  <c r="AM61" i="1"/>
  <c r="AL61" i="1"/>
  <c r="U62" i="8"/>
  <c r="E62" i="1"/>
  <c r="D62" i="1"/>
  <c r="T62" i="8"/>
  <c r="V62" i="1"/>
  <c r="W62" i="8"/>
  <c r="X62" i="8"/>
  <c r="C62" i="1"/>
  <c r="G62" i="1"/>
  <c r="X62" i="1"/>
  <c r="V62" i="8"/>
  <c r="F62" i="1"/>
  <c r="W62" i="1" s="1"/>
  <c r="AY62" i="1" l="1"/>
  <c r="AX62" i="1"/>
  <c r="AT62" i="1"/>
  <c r="BI62" i="1" s="1"/>
  <c r="AS62" i="1"/>
  <c r="BH62" i="1" s="1"/>
  <c r="AR62" i="1"/>
  <c r="BG62" i="1" s="1"/>
  <c r="AG62" i="1"/>
  <c r="J62" i="1" a="1"/>
  <c r="Q62" i="1" a="1"/>
  <c r="Q62" i="1" s="1"/>
  <c r="AB62" i="1" s="1"/>
  <c r="O62" i="1" a="1"/>
  <c r="O62" i="1" s="1"/>
  <c r="Z62" i="1" s="1"/>
  <c r="P62" i="1" a="1"/>
  <c r="P62" i="1" s="1"/>
  <c r="AA62" i="1" s="1"/>
  <c r="S62" i="1" a="1"/>
  <c r="S62" i="1" s="1"/>
  <c r="AD62" i="1" s="1"/>
  <c r="R62" i="1" a="1"/>
  <c r="R62" i="1" s="1"/>
  <c r="AC62" i="1" s="1"/>
  <c r="AS62" i="8"/>
  <c r="BH62" i="8" s="1"/>
  <c r="AK62" i="1"/>
  <c r="AR62" i="8"/>
  <c r="BG62" i="8" s="1"/>
  <c r="AH62" i="1"/>
  <c r="AT62" i="8"/>
  <c r="BI62" i="8" s="1"/>
  <c r="AJ62" i="1"/>
  <c r="AI62" i="1"/>
  <c r="AQ62" i="8"/>
  <c r="BF62" i="8" s="1"/>
  <c r="AX62" i="8"/>
  <c r="BC62" i="8" s="1"/>
  <c r="AP62" i="8"/>
  <c r="AL62" i="8"/>
  <c r="AM62" i="8"/>
  <c r="K62" i="8"/>
  <c r="J62" i="8"/>
  <c r="M62" i="8"/>
  <c r="L62" i="8"/>
  <c r="N62" i="8"/>
  <c r="C63" i="8"/>
  <c r="E63" i="8"/>
  <c r="F63" i="8"/>
  <c r="U62" i="1"/>
  <c r="T62" i="1"/>
  <c r="G63" i="8"/>
  <c r="D63" i="8"/>
  <c r="AQ62" i="1" l="1"/>
  <c r="BF62" i="1" s="1"/>
  <c r="AP62" i="1"/>
  <c r="BE62" i="1" s="1"/>
  <c r="BC62" i="1"/>
  <c r="AJ63" i="8"/>
  <c r="J63" i="8" a="1"/>
  <c r="R63" i="8" a="1"/>
  <c r="R63" i="8" s="1"/>
  <c r="AC63" i="8" s="1"/>
  <c r="AG63" i="8"/>
  <c r="Q63" i="8" a="1"/>
  <c r="Q63" i="8" s="1"/>
  <c r="AB63" i="8" s="1"/>
  <c r="O63" i="8" a="1"/>
  <c r="O63" i="8" s="1"/>
  <c r="Z63" i="8" s="1"/>
  <c r="P63" i="8" a="1"/>
  <c r="P63" i="8" s="1"/>
  <c r="AA63" i="8" s="1"/>
  <c r="S63" i="8" a="1"/>
  <c r="S63" i="8" s="1"/>
  <c r="AD63" i="8" s="1"/>
  <c r="AK63" i="8"/>
  <c r="AH63" i="8"/>
  <c r="AI63" i="8"/>
  <c r="M62" i="1"/>
  <c r="N62" i="1"/>
  <c r="J62" i="1"/>
  <c r="L62" i="1"/>
  <c r="K62" i="1"/>
  <c r="AU62" i="8"/>
  <c r="BE62" i="8"/>
  <c r="BJ62" i="8" s="1"/>
  <c r="AM62" i="1"/>
  <c r="AL62" i="1"/>
  <c r="V63" i="8"/>
  <c r="W63" i="8"/>
  <c r="U63" i="8"/>
  <c r="G63" i="1"/>
  <c r="F63" i="1"/>
  <c r="W63" i="1" s="1"/>
  <c r="E63" i="1"/>
  <c r="C63" i="1"/>
  <c r="D63" i="1"/>
  <c r="T63" i="8"/>
  <c r="U63" i="1"/>
  <c r="X63" i="8"/>
  <c r="T63" i="1"/>
  <c r="BJ62" i="1" l="1"/>
  <c r="AU62" i="1"/>
  <c r="AY63" i="1"/>
  <c r="AX63" i="1"/>
  <c r="AP63" i="1"/>
  <c r="AQ63" i="1"/>
  <c r="AS63" i="1"/>
  <c r="BH63" i="1" s="1"/>
  <c r="AI63" i="1"/>
  <c r="AX63" i="8"/>
  <c r="BC63" i="8" s="1"/>
  <c r="AP63" i="8"/>
  <c r="AT63" i="8"/>
  <c r="BI63" i="8" s="1"/>
  <c r="J63" i="1" a="1"/>
  <c r="P63" i="1" a="1"/>
  <c r="P63" i="1" s="1"/>
  <c r="AA63" i="1" s="1"/>
  <c r="Q63" i="1" a="1"/>
  <c r="Q63" i="1" s="1"/>
  <c r="AB63" i="1" s="1"/>
  <c r="O63" i="1" a="1"/>
  <c r="O63" i="1" s="1"/>
  <c r="Z63" i="1" s="1"/>
  <c r="S63" i="1" a="1"/>
  <c r="S63" i="1" s="1"/>
  <c r="AD63" i="1" s="1"/>
  <c r="R63" i="1" a="1"/>
  <c r="R63" i="1" s="1"/>
  <c r="AC63" i="1" s="1"/>
  <c r="AG63" i="1"/>
  <c r="AK63" i="1"/>
  <c r="AQ63" i="8"/>
  <c r="BF63" i="8" s="1"/>
  <c r="AH63" i="1"/>
  <c r="AJ63" i="1"/>
  <c r="AR63" i="8"/>
  <c r="BG63" i="8" s="1"/>
  <c r="AS63" i="8"/>
  <c r="BH63" i="8" s="1"/>
  <c r="L63" i="8"/>
  <c r="J63" i="8"/>
  <c r="K63" i="8"/>
  <c r="N63" i="8"/>
  <c r="M63" i="8"/>
  <c r="AL63" i="8"/>
  <c r="AM63" i="8"/>
  <c r="D64" i="8"/>
  <c r="G64" i="8"/>
  <c r="V63" i="1"/>
  <c r="X63" i="1"/>
  <c r="F64" i="8"/>
  <c r="C64" i="8"/>
  <c r="E64" i="8"/>
  <c r="AT63" i="1" l="1"/>
  <c r="BI63" i="1" s="1"/>
  <c r="AR63" i="1"/>
  <c r="BG63" i="1" s="1"/>
  <c r="BF63" i="1"/>
  <c r="BC63" i="1"/>
  <c r="AG64" i="8"/>
  <c r="O64" i="8" a="1"/>
  <c r="O64" i="8" s="1"/>
  <c r="Z64" i="8" s="1"/>
  <c r="S64" i="8" a="1"/>
  <c r="S64" i="8" s="1"/>
  <c r="AD64" i="8" s="1"/>
  <c r="P64" i="8" a="1"/>
  <c r="P64" i="8" s="1"/>
  <c r="AA64" i="8" s="1"/>
  <c r="R64" i="8" a="1"/>
  <c r="R64" i="8" s="1"/>
  <c r="AC64" i="8" s="1"/>
  <c r="J64" i="8" a="1"/>
  <c r="Q64" i="8" a="1"/>
  <c r="Q64" i="8" s="1"/>
  <c r="AB64" i="8" s="1"/>
  <c r="AJ64" i="8"/>
  <c r="AI64" i="8"/>
  <c r="AK64" i="8"/>
  <c r="AH64" i="8"/>
  <c r="AL63" i="1"/>
  <c r="AM63" i="1"/>
  <c r="J63" i="1"/>
  <c r="M63" i="1"/>
  <c r="N63" i="1"/>
  <c r="K63" i="1"/>
  <c r="L63" i="1"/>
  <c r="AU63" i="1"/>
  <c r="BE63" i="1"/>
  <c r="BE63" i="8"/>
  <c r="BJ63" i="8" s="1"/>
  <c r="AU63" i="8"/>
  <c r="E64" i="1"/>
  <c r="F64" i="1"/>
  <c r="G64" i="1"/>
  <c r="C64" i="1"/>
  <c r="V64" i="1"/>
  <c r="T64" i="8"/>
  <c r="W64" i="8"/>
  <c r="W64" i="1"/>
  <c r="X64" i="8"/>
  <c r="U64" i="8"/>
  <c r="D64" i="1"/>
  <c r="U64" i="1" s="1"/>
  <c r="X64" i="1"/>
  <c r="V64" i="8"/>
  <c r="AY64" i="1" l="1"/>
  <c r="BJ63" i="1"/>
  <c r="AX64" i="1"/>
  <c r="AR64" i="1"/>
  <c r="BG64" i="1" s="1"/>
  <c r="AQ64" i="1"/>
  <c r="AS64" i="1"/>
  <c r="BH64" i="1" s="1"/>
  <c r="AT64" i="1"/>
  <c r="BI64" i="1" s="1"/>
  <c r="AI64" i="1"/>
  <c r="S64" i="1" a="1"/>
  <c r="S64" i="1" s="1"/>
  <c r="AD64" i="1" s="1"/>
  <c r="J64" i="1" a="1"/>
  <c r="O64" i="1" a="1"/>
  <c r="O64" i="1" s="1"/>
  <c r="Z64" i="1" s="1"/>
  <c r="R64" i="1" a="1"/>
  <c r="R64" i="1" s="1"/>
  <c r="AC64" i="1" s="1"/>
  <c r="Q64" i="1" a="1"/>
  <c r="Q64" i="1" s="1"/>
  <c r="AB64" i="1" s="1"/>
  <c r="P64" i="1" a="1"/>
  <c r="P64" i="1" s="1"/>
  <c r="AA64" i="1" s="1"/>
  <c r="AG64" i="1"/>
  <c r="AR64" i="8"/>
  <c r="BG64" i="8" s="1"/>
  <c r="AQ64" i="8"/>
  <c r="BF64" i="8" s="1"/>
  <c r="AH64" i="1"/>
  <c r="AJ64" i="1"/>
  <c r="AS64" i="8"/>
  <c r="BH64" i="8" s="1"/>
  <c r="AK64" i="1"/>
  <c r="AT64" i="8"/>
  <c r="BI64" i="8" s="1"/>
  <c r="AP64" i="8"/>
  <c r="AX64" i="8"/>
  <c r="BC64" i="8" s="1"/>
  <c r="J64" i="8"/>
  <c r="K64" i="8"/>
  <c r="L64" i="8"/>
  <c r="M64" i="8"/>
  <c r="N64" i="8"/>
  <c r="AM64" i="8"/>
  <c r="AL64" i="8"/>
  <c r="F65" i="8"/>
  <c r="C65" i="8"/>
  <c r="E65" i="8"/>
  <c r="T64" i="1"/>
  <c r="G65" i="8"/>
  <c r="D65" i="8"/>
  <c r="AP64" i="1" l="1"/>
  <c r="AU64" i="1" s="1"/>
  <c r="BC64" i="1"/>
  <c r="BF64" i="1"/>
  <c r="P65" i="8" a="1"/>
  <c r="P65" i="8" s="1"/>
  <c r="AA65" i="8" s="1"/>
  <c r="J65" i="8" a="1"/>
  <c r="Q65" i="8" a="1"/>
  <c r="Q65" i="8" s="1"/>
  <c r="AB65" i="8" s="1"/>
  <c r="R65" i="8" a="1"/>
  <c r="R65" i="8" s="1"/>
  <c r="AC65" i="8" s="1"/>
  <c r="S65" i="8" a="1"/>
  <c r="S65" i="8" s="1"/>
  <c r="AD65" i="8" s="1"/>
  <c r="AG65" i="8"/>
  <c r="O65" i="8" a="1"/>
  <c r="O65" i="8" s="1"/>
  <c r="Z65" i="8" s="1"/>
  <c r="AJ65" i="8"/>
  <c r="AH65" i="8"/>
  <c r="AK65" i="8"/>
  <c r="AI65" i="8"/>
  <c r="L64" i="1"/>
  <c r="K64" i="1"/>
  <c r="M64" i="1"/>
  <c r="N64" i="1"/>
  <c r="J64" i="1"/>
  <c r="BE64" i="8"/>
  <c r="BJ64" i="8" s="1"/>
  <c r="AU64" i="8"/>
  <c r="AL64" i="1"/>
  <c r="AM64" i="1"/>
  <c r="T65" i="8"/>
  <c r="F65" i="1"/>
  <c r="G65" i="1"/>
  <c r="D65" i="1"/>
  <c r="U65" i="1"/>
  <c r="C65" i="1"/>
  <c r="T65" i="1" s="1"/>
  <c r="V65" i="8"/>
  <c r="E65" i="1"/>
  <c r="V65" i="1" s="1"/>
  <c r="U65" i="8"/>
  <c r="X65" i="8"/>
  <c r="W65" i="8"/>
  <c r="W65" i="1"/>
  <c r="BE64" i="1" l="1"/>
  <c r="BJ64" i="1" s="1"/>
  <c r="AY65" i="1"/>
  <c r="AX65" i="1"/>
  <c r="AQ65" i="1"/>
  <c r="AP65" i="1"/>
  <c r="AR65" i="1"/>
  <c r="BG65" i="1" s="1"/>
  <c r="AS65" i="1"/>
  <c r="BH65" i="1" s="1"/>
  <c r="AH65" i="1"/>
  <c r="AS65" i="8"/>
  <c r="BH65" i="8" s="1"/>
  <c r="AK65" i="1"/>
  <c r="AT65" i="8"/>
  <c r="BI65" i="8" s="1"/>
  <c r="AR65" i="8"/>
  <c r="BG65" i="8" s="1"/>
  <c r="AQ65" i="8"/>
  <c r="BF65" i="8" s="1"/>
  <c r="J65" i="1" a="1"/>
  <c r="S65" i="1" a="1"/>
  <c r="S65" i="1" s="1"/>
  <c r="AD65" i="1" s="1"/>
  <c r="P65" i="1" a="1"/>
  <c r="P65" i="1" s="1"/>
  <c r="AA65" i="1" s="1"/>
  <c r="Q65" i="1" a="1"/>
  <c r="Q65" i="1" s="1"/>
  <c r="AB65" i="1" s="1"/>
  <c r="AG65" i="1"/>
  <c r="O65" i="1" a="1"/>
  <c r="O65" i="1" s="1"/>
  <c r="Z65" i="1" s="1"/>
  <c r="R65" i="1" a="1"/>
  <c r="R65" i="1" s="1"/>
  <c r="AC65" i="1" s="1"/>
  <c r="AI65" i="1"/>
  <c r="AJ65" i="1"/>
  <c r="AX65" i="8"/>
  <c r="BC65" i="8" s="1"/>
  <c r="AP65" i="8"/>
  <c r="J65" i="8"/>
  <c r="N65" i="8"/>
  <c r="M65" i="8"/>
  <c r="K65" i="8"/>
  <c r="L65" i="8"/>
  <c r="AL65" i="8"/>
  <c r="AM65" i="8"/>
  <c r="D66" i="8"/>
  <c r="F66" i="8"/>
  <c r="C66" i="8"/>
  <c r="E66" i="8"/>
  <c r="X65" i="1"/>
  <c r="G66" i="8"/>
  <c r="AT65" i="1" l="1"/>
  <c r="BI65" i="1" s="1"/>
  <c r="BF65" i="1"/>
  <c r="BC65" i="1"/>
  <c r="AI66" i="8"/>
  <c r="Q66" i="8" a="1"/>
  <c r="Q66" i="8" s="1"/>
  <c r="AB66" i="8" s="1"/>
  <c r="J66" i="8" a="1"/>
  <c r="R66" i="8" a="1"/>
  <c r="R66" i="8" s="1"/>
  <c r="AC66" i="8" s="1"/>
  <c r="S66" i="8" a="1"/>
  <c r="S66" i="8" s="1"/>
  <c r="AD66" i="8" s="1"/>
  <c r="AG66" i="8"/>
  <c r="O66" i="8" a="1"/>
  <c r="O66" i="8" s="1"/>
  <c r="Z66" i="8" s="1"/>
  <c r="P66" i="8" a="1"/>
  <c r="P66" i="8" s="1"/>
  <c r="AA66" i="8" s="1"/>
  <c r="AH66" i="8"/>
  <c r="AK66" i="8"/>
  <c r="AJ66" i="8"/>
  <c r="AM65" i="1"/>
  <c r="AL65" i="1"/>
  <c r="AU65" i="1"/>
  <c r="BE65" i="1"/>
  <c r="AU65" i="8"/>
  <c r="BE65" i="8"/>
  <c r="BJ65" i="8" s="1"/>
  <c r="L65" i="1"/>
  <c r="K65" i="1"/>
  <c r="N65" i="1"/>
  <c r="M65" i="1"/>
  <c r="J65" i="1"/>
  <c r="U66" i="8"/>
  <c r="G66" i="1"/>
  <c r="W66" i="8"/>
  <c r="D66" i="1"/>
  <c r="U66" i="1" s="1"/>
  <c r="X66" i="8"/>
  <c r="T66" i="8"/>
  <c r="V66" i="8"/>
  <c r="C66" i="1"/>
  <c r="E66" i="1"/>
  <c r="V66" i="1"/>
  <c r="F66" i="1"/>
  <c r="W66" i="1" s="1"/>
  <c r="BJ65" i="1" l="1"/>
  <c r="AY66" i="1"/>
  <c r="AX66" i="1"/>
  <c r="AQ66" i="1"/>
  <c r="AS66" i="1"/>
  <c r="BH66" i="1" s="1"/>
  <c r="AR66" i="1"/>
  <c r="BG66" i="1" s="1"/>
  <c r="AH66" i="1"/>
  <c r="AG66" i="1"/>
  <c r="O66" i="1" a="1"/>
  <c r="O66" i="1" s="1"/>
  <c r="Z66" i="1" s="1"/>
  <c r="S66" i="1" a="1"/>
  <c r="S66" i="1" s="1"/>
  <c r="AD66" i="1" s="1"/>
  <c r="J66" i="1" a="1"/>
  <c r="P66" i="1" a="1"/>
  <c r="P66" i="1" s="1"/>
  <c r="AA66" i="1" s="1"/>
  <c r="Q66" i="1" a="1"/>
  <c r="Q66" i="1" s="1"/>
  <c r="AB66" i="1" s="1"/>
  <c r="R66" i="1" a="1"/>
  <c r="R66" i="1" s="1"/>
  <c r="AC66" i="1" s="1"/>
  <c r="AT66" i="8"/>
  <c r="BI66" i="8" s="1"/>
  <c r="AJ66" i="1"/>
  <c r="AQ66" i="8"/>
  <c r="BF66" i="8" s="1"/>
  <c r="AX66" i="8"/>
  <c r="BC66" i="8" s="1"/>
  <c r="AP66" i="8"/>
  <c r="AS66" i="8"/>
  <c r="BH66" i="8" s="1"/>
  <c r="AI66" i="1"/>
  <c r="AR66" i="8"/>
  <c r="BG66" i="8" s="1"/>
  <c r="AK66" i="1"/>
  <c r="AL66" i="8"/>
  <c r="AM66" i="8"/>
  <c r="K66" i="8"/>
  <c r="J66" i="8"/>
  <c r="L66" i="8"/>
  <c r="M66" i="8"/>
  <c r="N66" i="8"/>
  <c r="G67" i="8"/>
  <c r="F67" i="8"/>
  <c r="T66" i="1"/>
  <c r="X66" i="1"/>
  <c r="E67" i="8"/>
  <c r="C67" i="8"/>
  <c r="D67" i="8"/>
  <c r="AT66" i="1" l="1"/>
  <c r="BI66" i="1" s="1"/>
  <c r="AP66" i="1"/>
  <c r="BF66" i="1"/>
  <c r="BC66" i="1"/>
  <c r="AI67" i="8"/>
  <c r="J67" i="8" a="1"/>
  <c r="R67" i="8" a="1"/>
  <c r="R67" i="8" s="1"/>
  <c r="AC67" i="8" s="1"/>
  <c r="S67" i="8" a="1"/>
  <c r="S67" i="8" s="1"/>
  <c r="AD67" i="8" s="1"/>
  <c r="AG67" i="8"/>
  <c r="P67" i="8" a="1"/>
  <c r="P67" i="8" s="1"/>
  <c r="AA67" i="8" s="1"/>
  <c r="Q67" i="8" a="1"/>
  <c r="Q67" i="8" s="1"/>
  <c r="AB67" i="8" s="1"/>
  <c r="O67" i="8" a="1"/>
  <c r="O67" i="8" s="1"/>
  <c r="Z67" i="8" s="1"/>
  <c r="AJ67" i="8"/>
  <c r="AK67" i="8"/>
  <c r="AH67" i="8"/>
  <c r="AM66" i="1"/>
  <c r="AL66" i="1"/>
  <c r="AU66" i="8"/>
  <c r="BE66" i="8"/>
  <c r="BJ66" i="8" s="1"/>
  <c r="M66" i="1"/>
  <c r="N66" i="1"/>
  <c r="L66" i="1"/>
  <c r="K66" i="1"/>
  <c r="J66" i="1"/>
  <c r="F67" i="1"/>
  <c r="V67" i="8"/>
  <c r="E67" i="1"/>
  <c r="X67" i="8"/>
  <c r="W67" i="8"/>
  <c r="W67" i="1"/>
  <c r="D67" i="1"/>
  <c r="U67" i="1"/>
  <c r="C67" i="1"/>
  <c r="T67" i="1" s="1"/>
  <c r="T67" i="8"/>
  <c r="U67" i="8"/>
  <c r="G67" i="1"/>
  <c r="X67" i="1" s="1"/>
  <c r="AU66" i="1" l="1"/>
  <c r="BE66" i="1"/>
  <c r="BJ66" i="1" s="1"/>
  <c r="AY67" i="1"/>
  <c r="AX67" i="1"/>
  <c r="AQ67" i="1"/>
  <c r="AT67" i="1"/>
  <c r="BI67" i="1" s="1"/>
  <c r="AP67" i="1"/>
  <c r="AS67" i="1"/>
  <c r="BH67" i="1" s="1"/>
  <c r="AH67" i="1"/>
  <c r="AS67" i="8"/>
  <c r="BH67" i="8" s="1"/>
  <c r="AI67" i="1"/>
  <c r="AR67" i="8"/>
  <c r="BG67" i="8" s="1"/>
  <c r="AT67" i="8"/>
  <c r="BI67" i="8" s="1"/>
  <c r="AK67" i="1"/>
  <c r="AQ67" i="8"/>
  <c r="BF67" i="8" s="1"/>
  <c r="J67" i="1" a="1"/>
  <c r="P67" i="1" a="1"/>
  <c r="P67" i="1" s="1"/>
  <c r="AA67" i="1" s="1"/>
  <c r="Q67" i="1" a="1"/>
  <c r="Q67" i="1" s="1"/>
  <c r="AB67" i="1" s="1"/>
  <c r="AG67" i="1"/>
  <c r="S67" i="1" a="1"/>
  <c r="S67" i="1" s="1"/>
  <c r="AD67" i="1" s="1"/>
  <c r="R67" i="1" a="1"/>
  <c r="R67" i="1" s="1"/>
  <c r="AC67" i="1" s="1"/>
  <c r="O67" i="1" a="1"/>
  <c r="O67" i="1" s="1"/>
  <c r="Z67" i="1" s="1"/>
  <c r="AJ67" i="1"/>
  <c r="AX67" i="8"/>
  <c r="BC67" i="8" s="1"/>
  <c r="AP67" i="8"/>
  <c r="AM67" i="8"/>
  <c r="AL67" i="8"/>
  <c r="L67" i="8"/>
  <c r="J67" i="8"/>
  <c r="K67" i="8"/>
  <c r="M67" i="8"/>
  <c r="N67" i="8"/>
  <c r="C68" i="8"/>
  <c r="F68" i="8"/>
  <c r="D68" i="8"/>
  <c r="E68" i="8"/>
  <c r="G68" i="8"/>
  <c r="V67" i="1"/>
  <c r="AR67" i="1" l="1"/>
  <c r="BG67" i="1" s="1"/>
  <c r="BF67" i="1"/>
  <c r="BC67" i="1"/>
  <c r="AJ68" i="8"/>
  <c r="AH68" i="8"/>
  <c r="AG68" i="8"/>
  <c r="O68" i="8" a="1"/>
  <c r="O68" i="8" s="1"/>
  <c r="Z68" i="8" s="1"/>
  <c r="S68" i="8" a="1"/>
  <c r="S68" i="8" s="1"/>
  <c r="AD68" i="8" s="1"/>
  <c r="J68" i="8" a="1"/>
  <c r="P68" i="8" a="1"/>
  <c r="P68" i="8" s="1"/>
  <c r="AA68" i="8" s="1"/>
  <c r="Q68" i="8" a="1"/>
  <c r="Q68" i="8" s="1"/>
  <c r="AB68" i="8" s="1"/>
  <c r="R68" i="8" a="1"/>
  <c r="R68" i="8" s="1"/>
  <c r="AC68" i="8" s="1"/>
  <c r="AK68" i="8"/>
  <c r="AI68" i="8"/>
  <c r="BE67" i="8"/>
  <c r="BJ67" i="8" s="1"/>
  <c r="AU67" i="8"/>
  <c r="AM67" i="1"/>
  <c r="AL67" i="1"/>
  <c r="BE67" i="1"/>
  <c r="J67" i="1"/>
  <c r="L67" i="1"/>
  <c r="K67" i="1"/>
  <c r="M67" i="1"/>
  <c r="N67" i="1"/>
  <c r="W68" i="8"/>
  <c r="X68" i="8"/>
  <c r="D68" i="1"/>
  <c r="V68" i="8"/>
  <c r="T68" i="8"/>
  <c r="U68" i="8"/>
  <c r="G68" i="1"/>
  <c r="X68" i="1" s="1"/>
  <c r="F68" i="1"/>
  <c r="C68" i="1"/>
  <c r="T68" i="1" s="1"/>
  <c r="E68" i="1"/>
  <c r="V68" i="1" s="1"/>
  <c r="U68" i="1"/>
  <c r="BJ67" i="1" l="1"/>
  <c r="AU67" i="1"/>
  <c r="AY68" i="1"/>
  <c r="AX68" i="1"/>
  <c r="AR68" i="1"/>
  <c r="BG68" i="1" s="1"/>
  <c r="AT68" i="1"/>
  <c r="BI68" i="1" s="1"/>
  <c r="AP68" i="1"/>
  <c r="AQ68" i="1"/>
  <c r="AI68" i="1"/>
  <c r="AR68" i="8"/>
  <c r="BG68" i="8" s="1"/>
  <c r="AK68" i="1"/>
  <c r="P68" i="1" a="1"/>
  <c r="P68" i="1" s="1"/>
  <c r="AA68" i="1" s="1"/>
  <c r="S68" i="1" a="1"/>
  <c r="S68" i="1" s="1"/>
  <c r="AD68" i="1" s="1"/>
  <c r="J68" i="1" a="1"/>
  <c r="O68" i="1" a="1"/>
  <c r="O68" i="1" s="1"/>
  <c r="Z68" i="1" s="1"/>
  <c r="R68" i="1" a="1"/>
  <c r="R68" i="1" s="1"/>
  <c r="AC68" i="1" s="1"/>
  <c r="AG68" i="1"/>
  <c r="Q68" i="1" a="1"/>
  <c r="Q68" i="1" s="1"/>
  <c r="AB68" i="1" s="1"/>
  <c r="AP68" i="8"/>
  <c r="AX68" i="8"/>
  <c r="BC68" i="8" s="1"/>
  <c r="AJ68" i="1"/>
  <c r="AT68" i="8"/>
  <c r="BI68" i="8" s="1"/>
  <c r="AH68" i="1"/>
  <c r="AS68" i="8"/>
  <c r="BH68" i="8" s="1"/>
  <c r="AQ68" i="8"/>
  <c r="BF68" i="8" s="1"/>
  <c r="M68" i="8"/>
  <c r="J68" i="8"/>
  <c r="K68" i="8"/>
  <c r="L68" i="8"/>
  <c r="N68" i="8"/>
  <c r="AL68" i="8"/>
  <c r="AM68" i="8"/>
  <c r="G69" i="8"/>
  <c r="C69" i="8"/>
  <c r="D69" i="8"/>
  <c r="E69" i="8"/>
  <c r="W68" i="1"/>
  <c r="F69" i="8"/>
  <c r="AS68" i="1" l="1"/>
  <c r="BH68" i="1" s="1"/>
  <c r="BF68" i="1"/>
  <c r="BC68" i="1"/>
  <c r="P69" i="8" a="1"/>
  <c r="P69" i="8" s="1"/>
  <c r="AA69" i="8" s="1"/>
  <c r="O69" i="8" a="1"/>
  <c r="O69" i="8" s="1"/>
  <c r="Z69" i="8" s="1"/>
  <c r="AG69" i="8"/>
  <c r="R69" i="8" a="1"/>
  <c r="R69" i="8" s="1"/>
  <c r="AC69" i="8" s="1"/>
  <c r="J69" i="8" a="1"/>
  <c r="S69" i="8" a="1"/>
  <c r="S69" i="8" s="1"/>
  <c r="AD69" i="8" s="1"/>
  <c r="Q69" i="8" a="1"/>
  <c r="Q69" i="8" s="1"/>
  <c r="AB69" i="8" s="1"/>
  <c r="AK69" i="8"/>
  <c r="AJ69" i="8"/>
  <c r="AI69" i="8"/>
  <c r="AH69" i="8"/>
  <c r="BE68" i="8"/>
  <c r="BJ68" i="8" s="1"/>
  <c r="AU68" i="8"/>
  <c r="L68" i="1"/>
  <c r="K68" i="1"/>
  <c r="M68" i="1"/>
  <c r="N68" i="1"/>
  <c r="J68" i="1"/>
  <c r="AL68" i="1"/>
  <c r="AM68" i="1"/>
  <c r="BE68" i="1"/>
  <c r="T69" i="8"/>
  <c r="E69" i="1"/>
  <c r="X69" i="8"/>
  <c r="C69" i="1"/>
  <c r="U69" i="8"/>
  <c r="F69" i="1"/>
  <c r="V69" i="1"/>
  <c r="W69" i="8"/>
  <c r="V69" i="8"/>
  <c r="D69" i="1"/>
  <c r="T69" i="1"/>
  <c r="G69" i="1"/>
  <c r="X69" i="1" s="1"/>
  <c r="AU68" i="1" l="1"/>
  <c r="AY69" i="1"/>
  <c r="BJ68" i="1"/>
  <c r="AX69" i="1"/>
  <c r="AP69" i="1"/>
  <c r="AR69" i="1"/>
  <c r="BG69" i="1" s="1"/>
  <c r="AT69" i="1"/>
  <c r="BI69" i="1" s="1"/>
  <c r="J69" i="1" a="1"/>
  <c r="Q69" i="1" a="1"/>
  <c r="Q69" i="1" s="1"/>
  <c r="AB69" i="1" s="1"/>
  <c r="R69" i="1" a="1"/>
  <c r="R69" i="1" s="1"/>
  <c r="AC69" i="1" s="1"/>
  <c r="O69" i="1" a="1"/>
  <c r="O69" i="1" s="1"/>
  <c r="Z69" i="1" s="1"/>
  <c r="AG69" i="1"/>
  <c r="S69" i="1" a="1"/>
  <c r="S69" i="1" s="1"/>
  <c r="AD69" i="1" s="1"/>
  <c r="P69" i="1" a="1"/>
  <c r="P69" i="1" s="1"/>
  <c r="AA69" i="1" s="1"/>
  <c r="AI69" i="1"/>
  <c r="AQ69" i="8"/>
  <c r="BF69" i="8" s="1"/>
  <c r="AT69" i="8"/>
  <c r="BI69" i="8" s="1"/>
  <c r="AH69" i="1"/>
  <c r="AK69" i="1"/>
  <c r="AS69" i="8"/>
  <c r="BH69" i="8" s="1"/>
  <c r="AR69" i="8"/>
  <c r="BG69" i="8" s="1"/>
  <c r="AJ69" i="1"/>
  <c r="AX69" i="8"/>
  <c r="BC69" i="8" s="1"/>
  <c r="AP69" i="8"/>
  <c r="AL69" i="8"/>
  <c r="AM69" i="8"/>
  <c r="J69" i="8"/>
  <c r="N69" i="8"/>
  <c r="K69" i="8"/>
  <c r="L69" i="8"/>
  <c r="M69" i="8"/>
  <c r="F70" i="8"/>
  <c r="C70" i="8"/>
  <c r="D70" i="8"/>
  <c r="G70" i="8"/>
  <c r="E70" i="8"/>
  <c r="W69" i="1"/>
  <c r="U69" i="1"/>
  <c r="AS69" i="1" l="1"/>
  <c r="BH69" i="1" s="1"/>
  <c r="AQ69" i="1"/>
  <c r="BF69" i="1" s="1"/>
  <c r="BC69" i="1"/>
  <c r="AH70" i="8"/>
  <c r="AK70" i="8"/>
  <c r="AI70" i="8"/>
  <c r="AJ70" i="8"/>
  <c r="Q70" i="8" a="1"/>
  <c r="Q70" i="8" s="1"/>
  <c r="AB70" i="8" s="1"/>
  <c r="O70" i="8" a="1"/>
  <c r="O70" i="8" s="1"/>
  <c r="Z70" i="8" s="1"/>
  <c r="P70" i="8" a="1"/>
  <c r="P70" i="8" s="1"/>
  <c r="AA70" i="8" s="1"/>
  <c r="AG70" i="8"/>
  <c r="R70" i="8" a="1"/>
  <c r="R70" i="8" s="1"/>
  <c r="AC70" i="8" s="1"/>
  <c r="J70" i="8" a="1"/>
  <c r="S70" i="8" a="1"/>
  <c r="S70" i="8" s="1"/>
  <c r="AD70" i="8" s="1"/>
  <c r="BE69" i="8"/>
  <c r="BJ69" i="8" s="1"/>
  <c r="AU69" i="8"/>
  <c r="AL69" i="1"/>
  <c r="AM69" i="1"/>
  <c r="L69" i="1"/>
  <c r="N69" i="1"/>
  <c r="K69" i="1"/>
  <c r="M69" i="1"/>
  <c r="J69" i="1"/>
  <c r="AU69" i="1"/>
  <c r="BE69" i="1"/>
  <c r="BJ69" i="1" s="1"/>
  <c r="G70" i="1"/>
  <c r="V70" i="8"/>
  <c r="X70" i="8"/>
  <c r="E70" i="1"/>
  <c r="U70" i="8"/>
  <c r="F70" i="1"/>
  <c r="D70" i="1"/>
  <c r="V70" i="1"/>
  <c r="X70" i="1"/>
  <c r="W70" i="8"/>
  <c r="T70" i="8"/>
  <c r="U70" i="1"/>
  <c r="C70" i="1"/>
  <c r="T70" i="1" s="1"/>
  <c r="AY70" i="1" l="1"/>
  <c r="AX70" i="1"/>
  <c r="AP70" i="1"/>
  <c r="AQ70" i="1"/>
  <c r="BF70" i="1" s="1"/>
  <c r="AT70" i="1"/>
  <c r="BI70" i="1" s="1"/>
  <c r="AR70" i="1"/>
  <c r="BG70" i="1" s="1"/>
  <c r="J70" i="1" a="1"/>
  <c r="Q70" i="1" a="1"/>
  <c r="Q70" i="1" s="1"/>
  <c r="AB70" i="1" s="1"/>
  <c r="P70" i="1" a="1"/>
  <c r="P70" i="1" s="1"/>
  <c r="AA70" i="1" s="1"/>
  <c r="AG70" i="1"/>
  <c r="R70" i="1" a="1"/>
  <c r="R70" i="1" s="1"/>
  <c r="AC70" i="1" s="1"/>
  <c r="O70" i="1" a="1"/>
  <c r="O70" i="1" s="1"/>
  <c r="Z70" i="1" s="1"/>
  <c r="S70" i="1" a="1"/>
  <c r="S70" i="1" s="1"/>
  <c r="AD70" i="1" s="1"/>
  <c r="AJ70" i="1"/>
  <c r="AQ70" i="8"/>
  <c r="BF70" i="8" s="1"/>
  <c r="AR70" i="8"/>
  <c r="BG70" i="8" s="1"/>
  <c r="AH70" i="1"/>
  <c r="AT70" i="8"/>
  <c r="BI70" i="8" s="1"/>
  <c r="AS70" i="8"/>
  <c r="BH70" i="8" s="1"/>
  <c r="AK70" i="1"/>
  <c r="AI70" i="1"/>
  <c r="AX70" i="8"/>
  <c r="BC70" i="8" s="1"/>
  <c r="AP70" i="8"/>
  <c r="K70" i="8"/>
  <c r="L70" i="8"/>
  <c r="M70" i="8"/>
  <c r="N70" i="8"/>
  <c r="J70" i="8"/>
  <c r="AL70" i="8"/>
  <c r="AM70" i="8"/>
  <c r="E71" i="8"/>
  <c r="C71" i="8"/>
  <c r="G71" i="8"/>
  <c r="F71" i="8"/>
  <c r="D71" i="8"/>
  <c r="W70" i="1"/>
  <c r="AS70" i="1" l="1"/>
  <c r="BH70" i="1" s="1"/>
  <c r="BC70" i="1"/>
  <c r="AJ71" i="8"/>
  <c r="AI71" i="8"/>
  <c r="J71" i="8" a="1"/>
  <c r="R71" i="8" a="1"/>
  <c r="R71" i="8" s="1"/>
  <c r="AC71" i="8" s="1"/>
  <c r="O71" i="8" a="1"/>
  <c r="O71" i="8" s="1"/>
  <c r="Z71" i="8" s="1"/>
  <c r="P71" i="8" a="1"/>
  <c r="P71" i="8" s="1"/>
  <c r="AA71" i="8" s="1"/>
  <c r="Q71" i="8" a="1"/>
  <c r="Q71" i="8" s="1"/>
  <c r="AB71" i="8" s="1"/>
  <c r="AG71" i="8"/>
  <c r="S71" i="8" a="1"/>
  <c r="S71" i="8" s="1"/>
  <c r="AD71" i="8" s="1"/>
  <c r="AH71" i="8"/>
  <c r="AK71" i="8"/>
  <c r="AU70" i="8"/>
  <c r="BE70" i="8"/>
  <c r="BJ70" i="8" s="1"/>
  <c r="J70" i="1"/>
  <c r="K70" i="1"/>
  <c r="L70" i="1"/>
  <c r="N70" i="1"/>
  <c r="M70" i="1"/>
  <c r="AM70" i="1"/>
  <c r="AL70" i="1"/>
  <c r="BE70" i="1"/>
  <c r="C71" i="1"/>
  <c r="E71" i="1"/>
  <c r="T71" i="1"/>
  <c r="G71" i="1"/>
  <c r="D71" i="1"/>
  <c r="W71" i="8"/>
  <c r="T71" i="8"/>
  <c r="U71" i="1"/>
  <c r="X71" i="8"/>
  <c r="V71" i="8"/>
  <c r="F71" i="1"/>
  <c r="W71" i="1" s="1"/>
  <c r="U71" i="8"/>
  <c r="AU70" i="1" l="1"/>
  <c r="BJ70" i="1"/>
  <c r="AY71" i="1"/>
  <c r="AX71" i="1"/>
  <c r="AQ71" i="1"/>
  <c r="AS71" i="1"/>
  <c r="BH71" i="1" s="1"/>
  <c r="AP71" i="1"/>
  <c r="AI71" i="1"/>
  <c r="AH71" i="1"/>
  <c r="AS71" i="8"/>
  <c r="BH71" i="8" s="1"/>
  <c r="AJ71" i="1"/>
  <c r="S71" i="1" a="1"/>
  <c r="S71" i="1" s="1"/>
  <c r="AD71" i="1" s="1"/>
  <c r="J71" i="1" a="1"/>
  <c r="Q71" i="1" a="1"/>
  <c r="Q71" i="1" s="1"/>
  <c r="AB71" i="1" s="1"/>
  <c r="R71" i="1" a="1"/>
  <c r="R71" i="1" s="1"/>
  <c r="AC71" i="1" s="1"/>
  <c r="AG71" i="1"/>
  <c r="O71" i="1" a="1"/>
  <c r="O71" i="1" s="1"/>
  <c r="Z71" i="1" s="1"/>
  <c r="P71" i="1" a="1"/>
  <c r="P71" i="1" s="1"/>
  <c r="AA71" i="1" s="1"/>
  <c r="AR71" i="8"/>
  <c r="BG71" i="8" s="1"/>
  <c r="AK71" i="1"/>
  <c r="AX71" i="8"/>
  <c r="BC71" i="8" s="1"/>
  <c r="AP71" i="8"/>
  <c r="AQ71" i="8"/>
  <c r="BF71" i="8" s="1"/>
  <c r="AT71" i="8"/>
  <c r="BI71" i="8" s="1"/>
  <c r="L71" i="8"/>
  <c r="M71" i="8"/>
  <c r="N71" i="8"/>
  <c r="J71" i="8"/>
  <c r="K71" i="8"/>
  <c r="AM71" i="8"/>
  <c r="AL71" i="8"/>
  <c r="G72" i="8"/>
  <c r="C72" i="8"/>
  <c r="E72" i="8"/>
  <c r="D72" i="8"/>
  <c r="F72" i="8"/>
  <c r="V71" i="1"/>
  <c r="X71" i="1"/>
  <c r="AT71" i="1" l="1"/>
  <c r="BI71" i="1" s="1"/>
  <c r="AR71" i="1"/>
  <c r="BG71" i="1" s="1"/>
  <c r="BC71" i="1"/>
  <c r="BF71" i="1"/>
  <c r="AG72" i="8"/>
  <c r="O72" i="8" a="1"/>
  <c r="O72" i="8" s="1"/>
  <c r="Z72" i="8" s="1"/>
  <c r="S72" i="8" a="1"/>
  <c r="S72" i="8" s="1"/>
  <c r="AD72" i="8" s="1"/>
  <c r="J72" i="8" a="1"/>
  <c r="P72" i="8" a="1"/>
  <c r="P72" i="8" s="1"/>
  <c r="AA72" i="8" s="1"/>
  <c r="Q72" i="8" a="1"/>
  <c r="Q72" i="8" s="1"/>
  <c r="AB72" i="8" s="1"/>
  <c r="R72" i="8" a="1"/>
  <c r="R72" i="8" s="1"/>
  <c r="AC72" i="8" s="1"/>
  <c r="AK72" i="8"/>
  <c r="AJ72" i="8"/>
  <c r="AH72" i="8"/>
  <c r="AI72" i="8"/>
  <c r="AM71" i="1"/>
  <c r="AL71" i="1"/>
  <c r="BE71" i="8"/>
  <c r="BJ71" i="8" s="1"/>
  <c r="AU71" i="8"/>
  <c r="BE71" i="1"/>
  <c r="J71" i="1"/>
  <c r="L71" i="1"/>
  <c r="N71" i="1"/>
  <c r="M71" i="1"/>
  <c r="K71" i="1"/>
  <c r="G72" i="1"/>
  <c r="U72" i="8"/>
  <c r="X72" i="1"/>
  <c r="C72" i="1"/>
  <c r="W72" i="8"/>
  <c r="E72" i="1"/>
  <c r="V72" i="8"/>
  <c r="X72" i="8"/>
  <c r="V72" i="1"/>
  <c r="F72" i="1"/>
  <c r="W72" i="1" s="1"/>
  <c r="T72" i="1"/>
  <c r="D72" i="1"/>
  <c r="U72" i="1" s="1"/>
  <c r="T72" i="8"/>
  <c r="BJ71" i="1" l="1"/>
  <c r="AU71" i="1"/>
  <c r="AY72" i="1"/>
  <c r="AX72" i="1"/>
  <c r="AQ72" i="1"/>
  <c r="AP72" i="1"/>
  <c r="AS72" i="1"/>
  <c r="BH72" i="1" s="1"/>
  <c r="AR72" i="1"/>
  <c r="BG72" i="1" s="1"/>
  <c r="AT72" i="1"/>
  <c r="BI72" i="1" s="1"/>
  <c r="AR72" i="8"/>
  <c r="BG72" i="8" s="1"/>
  <c r="AQ72" i="8"/>
  <c r="BF72" i="8" s="1"/>
  <c r="AS72" i="8"/>
  <c r="BH72" i="8" s="1"/>
  <c r="AH72" i="1"/>
  <c r="S72" i="1" a="1"/>
  <c r="S72" i="1" s="1"/>
  <c r="AD72" i="1" s="1"/>
  <c r="R72" i="1" a="1"/>
  <c r="R72" i="1" s="1"/>
  <c r="AC72" i="1" s="1"/>
  <c r="J72" i="1" a="1"/>
  <c r="AG72" i="1"/>
  <c r="Q72" i="1" a="1"/>
  <c r="Q72" i="1" s="1"/>
  <c r="AB72" i="1" s="1"/>
  <c r="P72" i="1" a="1"/>
  <c r="P72" i="1" s="1"/>
  <c r="AA72" i="1" s="1"/>
  <c r="O72" i="1" a="1"/>
  <c r="O72" i="1" s="1"/>
  <c r="Z72" i="1" s="1"/>
  <c r="AJ72" i="1"/>
  <c r="AI72" i="1"/>
  <c r="AT72" i="8"/>
  <c r="BI72" i="8" s="1"/>
  <c r="AK72" i="1"/>
  <c r="AX72" i="8"/>
  <c r="BC72" i="8" s="1"/>
  <c r="AP72" i="8"/>
  <c r="M72" i="8"/>
  <c r="N72" i="8"/>
  <c r="K72" i="8"/>
  <c r="J72" i="8"/>
  <c r="L72" i="8"/>
  <c r="AL72" i="8"/>
  <c r="AM72" i="8"/>
  <c r="G73" i="8"/>
  <c r="D73" i="8"/>
  <c r="E73" i="8"/>
  <c r="C73" i="8"/>
  <c r="F73" i="8"/>
  <c r="BC72" i="1" l="1"/>
  <c r="BF72" i="1"/>
  <c r="AI73" i="8"/>
  <c r="AJ73" i="8"/>
  <c r="P73" i="8" a="1"/>
  <c r="P73" i="8" s="1"/>
  <c r="AA73" i="8" s="1"/>
  <c r="J73" i="8" a="1"/>
  <c r="Q73" i="8" a="1"/>
  <c r="Q73" i="8" s="1"/>
  <c r="AB73" i="8" s="1"/>
  <c r="R73" i="8" a="1"/>
  <c r="R73" i="8" s="1"/>
  <c r="AC73" i="8" s="1"/>
  <c r="S73" i="8" a="1"/>
  <c r="S73" i="8" s="1"/>
  <c r="AD73" i="8" s="1"/>
  <c r="O73" i="8" a="1"/>
  <c r="O73" i="8" s="1"/>
  <c r="Z73" i="8" s="1"/>
  <c r="AG73" i="8"/>
  <c r="AH73" i="8"/>
  <c r="AK73" i="8"/>
  <c r="BE72" i="8"/>
  <c r="BJ72" i="8" s="1"/>
  <c r="AU72" i="8"/>
  <c r="M72" i="1"/>
  <c r="L72" i="1"/>
  <c r="K72" i="1"/>
  <c r="J72" i="1"/>
  <c r="N72" i="1"/>
  <c r="BE72" i="1"/>
  <c r="BJ72" i="1" s="1"/>
  <c r="AU72" i="1"/>
  <c r="AL72" i="1"/>
  <c r="AM72" i="1"/>
  <c r="D73" i="1"/>
  <c r="X73" i="8"/>
  <c r="U73" i="8"/>
  <c r="E73" i="1"/>
  <c r="C73" i="1"/>
  <c r="V73" i="8"/>
  <c r="U73" i="1"/>
  <c r="V73" i="1"/>
  <c r="G73" i="1"/>
  <c r="X73" i="1"/>
  <c r="W73" i="8"/>
  <c r="T73" i="8"/>
  <c r="F73" i="1"/>
  <c r="W73" i="1" s="1"/>
  <c r="AY73" i="1" l="1"/>
  <c r="AX73" i="1"/>
  <c r="AR73" i="1"/>
  <c r="BG73" i="1" s="1"/>
  <c r="AT73" i="1"/>
  <c r="BI73" i="1" s="1"/>
  <c r="AS73" i="1"/>
  <c r="BH73" i="1" s="1"/>
  <c r="AQ73" i="1"/>
  <c r="AI73" i="1"/>
  <c r="AR73" i="8"/>
  <c r="BG73" i="8" s="1"/>
  <c r="P73" i="1" a="1"/>
  <c r="P73" i="1" s="1"/>
  <c r="AA73" i="1" s="1"/>
  <c r="AG73" i="1"/>
  <c r="Q73" i="1" a="1"/>
  <c r="Q73" i="1" s="1"/>
  <c r="AB73" i="1" s="1"/>
  <c r="R73" i="1" a="1"/>
  <c r="R73" i="1" s="1"/>
  <c r="AC73" i="1" s="1"/>
  <c r="S73" i="1" a="1"/>
  <c r="S73" i="1" s="1"/>
  <c r="AD73" i="1" s="1"/>
  <c r="J73" i="1" a="1"/>
  <c r="O73" i="1" a="1"/>
  <c r="O73" i="1" s="1"/>
  <c r="Z73" i="1" s="1"/>
  <c r="AT73" i="8"/>
  <c r="BI73" i="8" s="1"/>
  <c r="AQ73" i="8"/>
  <c r="BF73" i="8" s="1"/>
  <c r="AK73" i="1"/>
  <c r="AJ73" i="1"/>
  <c r="AS73" i="8"/>
  <c r="BH73" i="8" s="1"/>
  <c r="AH73" i="1"/>
  <c r="AP73" i="8"/>
  <c r="AX73" i="8"/>
  <c r="BC73" i="8" s="1"/>
  <c r="AL73" i="8"/>
  <c r="AM73" i="8"/>
  <c r="J73" i="8"/>
  <c r="N73" i="8"/>
  <c r="L73" i="8"/>
  <c r="K73" i="8"/>
  <c r="M73" i="8"/>
  <c r="E74" i="8"/>
  <c r="G74" i="8"/>
  <c r="D74" i="8"/>
  <c r="C74" i="8"/>
  <c r="T73" i="1"/>
  <c r="F74" i="8"/>
  <c r="AP73" i="1" l="1"/>
  <c r="BE73" i="1" s="1"/>
  <c r="BJ73" i="1" s="1"/>
  <c r="BF73" i="1"/>
  <c r="BC73" i="1"/>
  <c r="AK74" i="8"/>
  <c r="AK75" i="8" s="1"/>
  <c r="G13" i="2" s="1"/>
  <c r="AI74" i="8"/>
  <c r="AI75" i="8" s="1"/>
  <c r="E13" i="2" s="1"/>
  <c r="AJ74" i="8"/>
  <c r="AJ75" i="8" s="1"/>
  <c r="F13" i="2" s="1"/>
  <c r="R74" i="8" a="1"/>
  <c r="R74" i="8" s="1"/>
  <c r="AC74" i="8" s="1"/>
  <c r="AC78" i="8" s="1"/>
  <c r="F14" i="2" s="1"/>
  <c r="O74" i="8" a="1"/>
  <c r="O74" i="8" s="1"/>
  <c r="Z74" i="8" s="1"/>
  <c r="Z78" i="8" s="1"/>
  <c r="P74" i="8" a="1"/>
  <c r="P74" i="8" s="1"/>
  <c r="AA74" i="8" s="1"/>
  <c r="AA78" i="8" s="1"/>
  <c r="D14" i="2" s="1"/>
  <c r="Q74" i="8" a="1"/>
  <c r="Q74" i="8" s="1"/>
  <c r="AB74" i="8" s="1"/>
  <c r="AB78" i="8" s="1"/>
  <c r="E14" i="2" s="1"/>
  <c r="AG74" i="8"/>
  <c r="S74" i="8" a="1"/>
  <c r="S74" i="8" s="1"/>
  <c r="AD74" i="8" s="1"/>
  <c r="J74" i="8" a="1"/>
  <c r="AH74" i="8"/>
  <c r="AH75" i="8" s="1"/>
  <c r="D13" i="2" s="1"/>
  <c r="AU73" i="8"/>
  <c r="BE73" i="8"/>
  <c r="BJ73" i="8" s="1"/>
  <c r="M73" i="1"/>
  <c r="J73" i="1"/>
  <c r="N73" i="1"/>
  <c r="L73" i="1"/>
  <c r="K73" i="1"/>
  <c r="AM73" i="1"/>
  <c r="AL73" i="1"/>
  <c r="G74" i="1"/>
  <c r="X74" i="1"/>
  <c r="D74" i="1"/>
  <c r="U74" i="1" s="1"/>
  <c r="V74" i="8"/>
  <c r="F74" i="1"/>
  <c r="E74" i="1"/>
  <c r="V74" i="1" s="1"/>
  <c r="W74" i="8"/>
  <c r="T74" i="8"/>
  <c r="U74" i="8"/>
  <c r="X74" i="8"/>
  <c r="C74" i="1"/>
  <c r="T74" i="1"/>
  <c r="W74" i="1"/>
  <c r="AU73" i="1" l="1"/>
  <c r="AY74" i="1"/>
  <c r="AY75" i="1" s="1"/>
  <c r="AX74" i="1"/>
  <c r="AT74" i="1"/>
  <c r="X76" i="1"/>
  <c r="G75" i="2" s="1"/>
  <c r="AR74" i="1"/>
  <c r="V76" i="1"/>
  <c r="E75" i="2" s="1"/>
  <c r="AP74" i="1"/>
  <c r="T76" i="1"/>
  <c r="AQ74" i="1"/>
  <c r="U76" i="1"/>
  <c r="D75" i="2" s="1"/>
  <c r="AS74" i="1"/>
  <c r="W76" i="1"/>
  <c r="F75" i="2" s="1"/>
  <c r="AQ74" i="8"/>
  <c r="U76" i="8"/>
  <c r="D12" i="2" s="1"/>
  <c r="AK74" i="1"/>
  <c r="AK75" i="1" s="1"/>
  <c r="G76" i="2" s="1"/>
  <c r="AS74" i="8"/>
  <c r="W76" i="8"/>
  <c r="F12" i="2" s="1"/>
  <c r="AT74" i="8"/>
  <c r="X76" i="8"/>
  <c r="G12" i="2" s="1"/>
  <c r="AI74" i="1"/>
  <c r="AI75" i="1" s="1"/>
  <c r="E76" i="2" s="1"/>
  <c r="AX74" i="8"/>
  <c r="AP74" i="8"/>
  <c r="T76" i="8"/>
  <c r="R74" i="1" a="1"/>
  <c r="R74" i="1" s="1"/>
  <c r="AC74" i="1" s="1"/>
  <c r="AC78" i="1" s="1"/>
  <c r="F77" i="2" s="1"/>
  <c r="S74" i="1" a="1"/>
  <c r="S74" i="1" s="1"/>
  <c r="AD74" i="1" s="1"/>
  <c r="P74" i="1" a="1"/>
  <c r="P74" i="1" s="1"/>
  <c r="AA74" i="1" s="1"/>
  <c r="AA78" i="1" s="1"/>
  <c r="D77" i="2" s="1"/>
  <c r="AG74" i="1"/>
  <c r="J74" i="1" a="1"/>
  <c r="O74" i="1" a="1"/>
  <c r="O74" i="1" s="1"/>
  <c r="Z74" i="1" s="1"/>
  <c r="Z78" i="1" s="1"/>
  <c r="Q74" i="1" a="1"/>
  <c r="Q74" i="1" s="1"/>
  <c r="AB74" i="1" s="1"/>
  <c r="AB78" i="1" s="1"/>
  <c r="E77" i="2" s="1"/>
  <c r="AH74" i="1"/>
  <c r="AH75" i="1" s="1"/>
  <c r="D76" i="2" s="1"/>
  <c r="AJ74" i="1"/>
  <c r="AJ75" i="1" s="1"/>
  <c r="F76" i="2" s="1"/>
  <c r="AR74" i="8"/>
  <c r="V76" i="8"/>
  <c r="E12" i="2" s="1"/>
  <c r="J74" i="8"/>
  <c r="N74" i="8"/>
  <c r="L74" i="8"/>
  <c r="K74" i="8"/>
  <c r="M74" i="8"/>
  <c r="AA76" i="8"/>
  <c r="AD78" i="8"/>
  <c r="G14" i="2" s="1"/>
  <c r="AL74" i="8"/>
  <c r="AL75" i="8" s="1"/>
  <c r="H13" i="2" s="1"/>
  <c r="AM74" i="8"/>
  <c r="AM76" i="8" s="1"/>
  <c r="C15" i="2" s="1"/>
  <c r="AG75" i="8"/>
  <c r="C13" i="2" s="1"/>
  <c r="C14" i="2"/>
  <c r="Z79" i="8" l="1"/>
  <c r="H14" i="2" s="1"/>
  <c r="BC74" i="1"/>
  <c r="BC75" i="1" s="1"/>
  <c r="AX75" i="1"/>
  <c r="AU74" i="8"/>
  <c r="AU75" i="8" s="1"/>
  <c r="BE74" i="8"/>
  <c r="AP75" i="8"/>
  <c r="BI74" i="8"/>
  <c r="BI75" i="8" s="1"/>
  <c r="AT75" i="8"/>
  <c r="BG74" i="8"/>
  <c r="BG75" i="8" s="1"/>
  <c r="AR75" i="8"/>
  <c r="C77" i="2"/>
  <c r="AD78" i="1"/>
  <c r="G77" i="2" s="1"/>
  <c r="AA76" i="1"/>
  <c r="BC74" i="8"/>
  <c r="BC75" i="8" s="1"/>
  <c r="AX75" i="8"/>
  <c r="BF74" i="8"/>
  <c r="BF75" i="8" s="1"/>
  <c r="AQ75" i="8"/>
  <c r="BF74" i="1"/>
  <c r="BF75" i="1" s="1"/>
  <c r="AQ75" i="1"/>
  <c r="BG74" i="1"/>
  <c r="BG75" i="1" s="1"/>
  <c r="AR75" i="1"/>
  <c r="BH74" i="8"/>
  <c r="BH75" i="8" s="1"/>
  <c r="AS75" i="8"/>
  <c r="T78" i="1"/>
  <c r="H75" i="2" s="1"/>
  <c r="C75" i="2"/>
  <c r="J74" i="1"/>
  <c r="L74" i="1"/>
  <c r="N74" i="1"/>
  <c r="M74" i="1"/>
  <c r="K74" i="1"/>
  <c r="AL74" i="1"/>
  <c r="AL75" i="1" s="1"/>
  <c r="H76" i="2" s="1"/>
  <c r="AM74" i="1"/>
  <c r="AM76" i="1" s="1"/>
  <c r="C78" i="2" s="1"/>
  <c r="AG75" i="1"/>
  <c r="C76" i="2" s="1"/>
  <c r="T78" i="8"/>
  <c r="H12" i="2" s="1"/>
  <c r="C12" i="2"/>
  <c r="BH74" i="1"/>
  <c r="BH75" i="1" s="1"/>
  <c r="AS75" i="1"/>
  <c r="BE74" i="1"/>
  <c r="AU74" i="1"/>
  <c r="AU75" i="1" s="1"/>
  <c r="AP75" i="1"/>
  <c r="BI74" i="1"/>
  <c r="BI75" i="1" s="1"/>
  <c r="AT75" i="1"/>
  <c r="BJ74" i="1" l="1"/>
  <c r="BJ75" i="1" s="1"/>
  <c r="BE75" i="1"/>
  <c r="BJ74" i="8"/>
  <c r="BJ75" i="8" s="1"/>
  <c r="BE75" i="8"/>
  <c r="Z79" i="1"/>
  <c r="H77" i="2" s="1"/>
</calcChain>
</file>

<file path=xl/comments1.xml><?xml version="1.0" encoding="utf-8"?>
<comments xmlns="http://schemas.openxmlformats.org/spreadsheetml/2006/main">
  <authors>
    <author>IARM</author>
  </authors>
  <commentList>
    <comment ref="J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IARM</author>
  </authors>
  <commentList>
    <comment ref="J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3" authorId="0" shapeId="0">
      <text>
        <r>
          <rPr>
            <b/>
            <sz val="8"/>
            <color indexed="81"/>
            <rFont val="Tahoma"/>
            <family val="2"/>
          </rPr>
          <t>array operations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<sst xmlns="http://schemas.openxmlformats.org/spreadsheetml/2006/main" count="522" uniqueCount="231">
  <si>
    <t>Surface</t>
  </si>
  <si>
    <t>Distance</t>
  </si>
  <si>
    <t>K</t>
  </si>
  <si>
    <t>d</t>
  </si>
  <si>
    <t>d(rand)</t>
  </si>
  <si>
    <t>F</t>
  </si>
  <si>
    <t>Costf(0)</t>
  </si>
  <si>
    <t>Costunit</t>
  </si>
  <si>
    <t>Price</t>
  </si>
  <si>
    <t>input F</t>
  </si>
  <si>
    <t>b0</t>
  </si>
  <si>
    <t>fishing pressure: varies from 0 upwards, decimals e.g. 0.2</t>
  </si>
  <si>
    <t>fixed cost of fishing function of distance</t>
  </si>
  <si>
    <t>unit price: constant equal for all</t>
  </si>
  <si>
    <t>unit cost of fishing: constant equal for all</t>
  </si>
  <si>
    <t>Fishing mortality in units of d: input F</t>
  </si>
  <si>
    <t>Migration matrix</t>
  </si>
  <si>
    <t>TO</t>
  </si>
  <si>
    <t>FROM</t>
  </si>
  <si>
    <t>sum</t>
  </si>
  <si>
    <t>max</t>
  </si>
  <si>
    <t>Migration from each area</t>
  </si>
  <si>
    <t>time</t>
  </si>
  <si>
    <t>BIOMASS</t>
  </si>
  <si>
    <r>
      <t xml:space="preserve">MIGRATION </t>
    </r>
    <r>
      <rPr>
        <b/>
        <sz val="10"/>
        <color indexed="17"/>
        <rFont val="Arial"/>
        <family val="2"/>
      </rPr>
      <t>TO</t>
    </r>
    <r>
      <rPr>
        <sz val="10"/>
        <color indexed="17"/>
        <rFont val="Arial"/>
        <family val="2"/>
      </rPr>
      <t xml:space="preserve"> </t>
    </r>
  </si>
  <si>
    <r>
      <t xml:space="preserve">MIGRATION </t>
    </r>
    <r>
      <rPr>
        <b/>
        <sz val="10"/>
        <color indexed="12"/>
        <rFont val="Arial"/>
        <family val="2"/>
      </rPr>
      <t>OUT</t>
    </r>
    <r>
      <rPr>
        <sz val="10"/>
        <color indexed="12"/>
        <rFont val="Arial"/>
        <family val="2"/>
      </rPr>
      <t xml:space="preserve"> OF</t>
    </r>
  </si>
  <si>
    <t>possibility to stochacity of exctinction rate: small pop=&gt; larger prob of extinction</t>
  </si>
  <si>
    <t>r</t>
  </si>
  <si>
    <t>r = b-d: the common pop intrinsic rate of growth</t>
  </si>
  <si>
    <t>CATCH</t>
  </si>
  <si>
    <t>Area 1</t>
  </si>
  <si>
    <t>Area 2</t>
  </si>
  <si>
    <t>Area 3</t>
  </si>
  <si>
    <t>Area 4</t>
  </si>
  <si>
    <t>Area 5</t>
  </si>
  <si>
    <t>tot catch</t>
  </si>
  <si>
    <t>All catches</t>
  </si>
  <si>
    <t>eq. biomasses</t>
  </si>
  <si>
    <t>K=0.5*surface^2</t>
  </si>
  <si>
    <t>birth rate constant</t>
  </si>
  <si>
    <t>dmin</t>
  </si>
  <si>
    <t>IMMIGRATED POPULATION</t>
  </si>
  <si>
    <t>limit</t>
  </si>
  <si>
    <t>EXTIRPATIONS</t>
  </si>
  <si>
    <t>Sum</t>
  </si>
  <si>
    <t>Yield</t>
  </si>
  <si>
    <t>Extirpations</t>
  </si>
  <si>
    <t>Extinction</t>
  </si>
  <si>
    <t>Present value</t>
  </si>
  <si>
    <t>Total</t>
  </si>
  <si>
    <t>extirpations</t>
  </si>
  <si>
    <t>extinction?</t>
  </si>
  <si>
    <t>Immigration rate</t>
  </si>
  <si>
    <t>Rescues"</t>
  </si>
  <si>
    <t>REVENUES</t>
  </si>
  <si>
    <t>revenue</t>
  </si>
  <si>
    <t>COSTS</t>
  </si>
  <si>
    <t>PROFIT (PRESENT VALUE)</t>
  </si>
  <si>
    <t>Interest</t>
  </si>
  <si>
    <t>interest rate in bank</t>
  </si>
  <si>
    <t>profit PV</t>
  </si>
  <si>
    <t>OUTPUT</t>
  </si>
  <si>
    <t>Years 0-40</t>
  </si>
  <si>
    <t>Optimize</t>
  </si>
  <si>
    <t>FindThe</t>
  </si>
  <si>
    <t>Stop Trials</t>
  </si>
  <si>
    <t>Stop Minutes</t>
  </si>
  <si>
    <t>Stop Change</t>
  </si>
  <si>
    <t>Stop Formula</t>
  </si>
  <si>
    <t>Pop. Size</t>
  </si>
  <si>
    <t>UNUSED</t>
  </si>
  <si>
    <t>Up. Display</t>
  </si>
  <si>
    <t>PauseOnErr</t>
  </si>
  <si>
    <t>Graph</t>
  </si>
  <si>
    <t>MACROS</t>
  </si>
  <si>
    <t>Start</t>
  </si>
  <si>
    <t>BeforeCalc</t>
  </si>
  <si>
    <t>AfterCalc</t>
  </si>
  <si>
    <t>EndTrial</t>
  </si>
  <si>
    <t>Finish</t>
  </si>
  <si>
    <t>Seed</t>
  </si>
  <si>
    <t>FORMAT</t>
  </si>
  <si>
    <t>L.FORMULA</t>
  </si>
  <si>
    <t>RISKOPT/obj</t>
  </si>
  <si>
    <t>MaxIter</t>
  </si>
  <si>
    <t>SmartStop</t>
  </si>
  <si>
    <t>SameSeed</t>
  </si>
  <si>
    <t>SampleType</t>
  </si>
  <si>
    <t>MacroBeforeSim</t>
  </si>
  <si>
    <t>MacroAfterSim</t>
  </si>
  <si>
    <t>#Chrom.</t>
  </si>
  <si>
    <t>#Const.</t>
  </si>
  <si>
    <t>Meth+OtherOps</t>
  </si>
  <si>
    <t>Mut.+Op</t>
  </si>
  <si>
    <t>Cross+Op</t>
  </si>
  <si>
    <t>Descr.</t>
  </si>
  <si>
    <t>TimeBlocks</t>
  </si>
  <si>
    <t>Const</t>
  </si>
  <si>
    <t>#Ranges</t>
  </si>
  <si>
    <t>Range</t>
  </si>
  <si>
    <t>Min</t>
  </si>
  <si>
    <t>Max</t>
  </si>
  <si>
    <t>Flags</t>
  </si>
  <si>
    <t>Type</t>
  </si>
  <si>
    <t>Entry M.</t>
  </si>
  <si>
    <t>Form.</t>
  </si>
  <si>
    <t>Description</t>
  </si>
  <si>
    <t>LeftVal</t>
  </si>
  <si>
    <t>LeftOp</t>
  </si>
  <si>
    <t>Ref.</t>
  </si>
  <si>
    <t>RightOp</t>
  </si>
  <si>
    <t>RightVal</t>
  </si>
  <si>
    <t>PenaltyFct</t>
  </si>
  <si>
    <t>ROevaltime</t>
  </si>
  <si>
    <t>ROfunc</t>
  </si>
  <si>
    <t>ROparam</t>
  </si>
  <si>
    <t>ROFUNCEVAL</t>
  </si>
  <si>
    <t>RISKOPT</t>
  </si>
  <si>
    <t>DEVEVAL</t>
  </si>
  <si>
    <t>EVAL</t>
  </si>
  <si>
    <t>Gen.Log</t>
  </si>
  <si>
    <t>RECIPE</t>
  </si>
  <si>
    <t>False,False,False</t>
  </si>
  <si>
    <t>no</t>
  </si>
  <si>
    <t>SOLUTIONS</t>
  </si>
  <si>
    <t>&lt;- max</t>
  </si>
  <si>
    <t>optimization values</t>
  </si>
  <si>
    <t xml:space="preserve">Immigration above the limit (set to 10%) indicates rescue effect, </t>
  </si>
  <si>
    <t>and possible loss of population structure</t>
  </si>
  <si>
    <t>&lt;- constraint to minimum</t>
  </si>
  <si>
    <t>Notice that these solutions are problem specific, i.e. they could have been different for</t>
  </si>
  <si>
    <t>other specifications of the system.</t>
  </si>
  <si>
    <t>Define inst. fishing mortality rates for each area, and use macro to calculate the totals for 40 years of exploitation</t>
  </si>
  <si>
    <t>b) Maximise total yield but avoid any local extirpations</t>
  </si>
  <si>
    <t>The graphics below show population development and the proportion of migrants</t>
  </si>
  <si>
    <t>// Jorge Santos 2003</t>
  </si>
  <si>
    <t>Inst. Fishing mort. rate: 0- no fishing; 0.1-3.0</t>
  </si>
  <si>
    <t xml:space="preserve"> (maintenaince of population structure) in these particular settings?</t>
  </si>
  <si>
    <t>Are policies that seek maximisation of yield or profit contradictory to the conservation target</t>
  </si>
  <si>
    <t>Conservation of exploited populations</t>
  </si>
  <si>
    <t>Definitions in this exercise</t>
  </si>
  <si>
    <r>
      <t>Extinction</t>
    </r>
    <r>
      <rPr>
        <sz val="10"/>
        <rFont val="Arial"/>
        <family val="2"/>
      </rPr>
      <t xml:space="preserve"> - when there is only 1 individual left in each of the 5 populations</t>
    </r>
  </si>
  <si>
    <r>
      <t>Extirpation</t>
    </r>
    <r>
      <rPr>
        <sz val="10"/>
        <rFont val="Arial"/>
        <family val="2"/>
      </rPr>
      <t>- when biomass levels drop to K/10, where K is the carrying capacity in that area</t>
    </r>
  </si>
  <si>
    <r>
      <t>Immigration turnover</t>
    </r>
    <r>
      <rPr>
        <sz val="10"/>
        <rFont val="Arial"/>
        <family val="2"/>
      </rPr>
      <t>- the ratio of immigrants in year t to the local biomass in year t-1.</t>
    </r>
  </si>
  <si>
    <r>
      <t>Rescue</t>
    </r>
    <r>
      <rPr>
        <sz val="10"/>
        <rFont val="Arial"/>
        <family val="2"/>
      </rPr>
      <t>- number of times the immigration turnover exceeds 10% (0.1). Indicates excessive mixing and smoothing of traits.</t>
    </r>
  </si>
  <si>
    <t>status fsh</t>
  </si>
  <si>
    <t>a) Maximise total yield (by hand first, use the macro. Use Solver thereafter)</t>
  </si>
  <si>
    <t>The Sardine</t>
  </si>
  <si>
    <t xml:space="preserve">A study of a set of populations of 'metapopulation' type </t>
  </si>
  <si>
    <t>distance between populations: not relevant</t>
  </si>
  <si>
    <t>Area/population</t>
  </si>
  <si>
    <t>proportion migrating from population to population</t>
  </si>
  <si>
    <t>proportional migration among populations</t>
  </si>
  <si>
    <t>death rate variable: manual input. Although conditions seem similar, some populations have unexplained higher natural mortality than others</t>
  </si>
  <si>
    <t>scaling factor (percentage leaving the stocks)</t>
  </si>
  <si>
    <t>manual input</t>
  </si>
  <si>
    <t xml:space="preserve">Rescues </t>
  </si>
  <si>
    <t>Mixed fishery</t>
  </si>
  <si>
    <t>not considered here</t>
  </si>
  <si>
    <t>Structured fishery</t>
  </si>
  <si>
    <t>common</t>
  </si>
  <si>
    <t>Mixed area</t>
  </si>
  <si>
    <t>Define inst. fishing mortality rates for the mixed area, and use macro to calculate the totals for 40 years of exploitation</t>
  </si>
  <si>
    <t>a) Mixed fishery: maximisation of total yield; no other constraints</t>
  </si>
  <si>
    <t>b) Mixed fishery: maximisation of total yield; constraint extirpations</t>
  </si>
  <si>
    <t>c) Mixed Fishery: maximisation of total yield; constraint immigration turnover</t>
  </si>
  <si>
    <t>d) Structured fishery: maximisation of yield, no constraints</t>
  </si>
  <si>
    <t>e) Structured fishery: maximisation of yield, constraint on extirpations</t>
  </si>
  <si>
    <t>f) Structured Fishery: maximisation of total yield; constraint immigration turnover</t>
  </si>
  <si>
    <t>Profit (present value)</t>
  </si>
  <si>
    <t>Sardinella brasiliensis</t>
  </si>
  <si>
    <t>Brazilian sardinella</t>
  </si>
  <si>
    <t>The following map shows the structure of 5 inter-connected populations of sardine.</t>
  </si>
  <si>
    <t>The populations mix in summer during their feeding migration to the high sea. That is where the industrial</t>
  </si>
  <si>
    <t>purse-seine fleet operates nowadays. The rest of the year the 5 populations remain close to the coast.</t>
  </si>
  <si>
    <t>When they mix in summer there is always some limited straying of fish (&lt;5%) among all populations.</t>
  </si>
  <si>
    <t>Small coastal fisheries could target the sardine populations when they come close to shore to spawn.</t>
  </si>
  <si>
    <t>The populations experience different environments when they are in their territories close to shore. Among</t>
  </si>
  <si>
    <t>other things the predation mortality varies a lot from area to area.</t>
  </si>
  <si>
    <t>Pop. 1</t>
  </si>
  <si>
    <t>Pop. 2</t>
  </si>
  <si>
    <t>Pop. 4</t>
  </si>
  <si>
    <t>Pop. 5</t>
  </si>
  <si>
    <t>Mixing area</t>
  </si>
  <si>
    <t>(feeding season)</t>
  </si>
  <si>
    <t>The populations are structured. This means that they are somewhat different in traits,</t>
  </si>
  <si>
    <t>despite mixing and straying every year.</t>
  </si>
  <si>
    <t>This happens because the number of migrants relative to locals is normally low (&lt; 5%),</t>
  </si>
  <si>
    <t>and the local neutral genes are not replaced by foreign ones. (Recall population genetics.)</t>
  </si>
  <si>
    <t>Thus, adjacent populations cannot (or should not) be responsible for quick' rescue effects' after local bottlenecks.</t>
  </si>
  <si>
    <t>It is not very interesting to calculate the profitability of different fishing strategies, because they are very dependent</t>
  </si>
  <si>
    <t>on hypothetical settings. It should be borne in mind that because of this setting-dependency simulations should be</t>
  </si>
  <si>
    <t>performed for each fishery analysed (difficult to generalise).</t>
  </si>
  <si>
    <r>
      <t xml:space="preserve">The question is whether you should encourage a </t>
    </r>
    <r>
      <rPr>
        <b/>
        <sz val="10"/>
        <color indexed="12"/>
        <rFont val="Arial"/>
        <family val="2"/>
      </rPr>
      <t>mixed</t>
    </r>
    <r>
      <rPr>
        <sz val="10"/>
        <rFont val="Arial"/>
        <family val="2"/>
      </rPr>
      <t xml:space="preserve"> fishery in the feeding grounds (where there is no chance to</t>
    </r>
  </si>
  <si>
    <t xml:space="preserve">Mixing of genes occurs among </t>
  </si>
  <si>
    <t>all populations.</t>
  </si>
  <si>
    <r>
      <t>separate sardine from different populations in practical fishing) or implement (5) coastal (</t>
    </r>
    <r>
      <rPr>
        <b/>
        <sz val="10"/>
        <color indexed="12"/>
        <rFont val="Arial"/>
        <family val="2"/>
      </rPr>
      <t>structured</t>
    </r>
    <r>
      <rPr>
        <sz val="10"/>
        <rFont val="Arial"/>
        <family val="2"/>
      </rPr>
      <t xml:space="preserve">) fisheries for each stock. </t>
    </r>
  </si>
  <si>
    <r>
      <t xml:space="preserve">What can be the </t>
    </r>
    <r>
      <rPr>
        <b/>
        <sz val="10"/>
        <color indexed="10"/>
        <rFont val="Arial"/>
        <family val="2"/>
      </rPr>
      <t>losses</t>
    </r>
    <r>
      <rPr>
        <sz val="10"/>
        <rFont val="Arial"/>
        <family val="2"/>
      </rPr>
      <t xml:space="preserve"> incurred by structured fisheries in terms of yield?</t>
    </r>
  </si>
  <si>
    <t>Pop. 3</t>
  </si>
  <si>
    <t>Populations 2 and 4 have the</t>
  </si>
  <si>
    <t>highest natural mortality rate,</t>
  </si>
  <si>
    <t>Fishing each population in its home waters might increase overall yield.</t>
  </si>
  <si>
    <t>But in this case this also lead to strong changes in population structure of the less productive populations.</t>
  </si>
  <si>
    <t>A substancial decrease in the F for population 4 (the less productive) greatly reduced the number of</t>
  </si>
  <si>
    <t>extirpations. On the other hand, the rescue effect for population 2 is still high.</t>
  </si>
  <si>
    <t>Notice however that large yields are still obtained.</t>
  </si>
  <si>
    <t>A slight decrease in the local F for area 2 is consistent with preservation of population integrity.</t>
  </si>
  <si>
    <t>Thus, under some conditions, at least, structured fisheries might lead to increased returns!!!</t>
  </si>
  <si>
    <t>Metapopulation type</t>
  </si>
  <si>
    <t>c) Maximise total yield but avoid too high rescuing and mixing by (immigrating) recruits from the other areas</t>
  </si>
  <si>
    <t>i.e. lowest productivity surplus.</t>
  </si>
  <si>
    <t>corrected formula for immigration turnover (&gt;=10% or 0.1)</t>
  </si>
  <si>
    <t>A common F policy leads to extirpation and rescue of the populations with lower productivity surplus.</t>
  </si>
  <si>
    <t>A lower mixed F reduces the extirpations (Biomass&lt; K/10) in area 2 and 4, which are clear 'sinks' .</t>
  </si>
  <si>
    <t>Still the number of 'rescue' (colonisation) events by the other populations is high.</t>
  </si>
  <si>
    <t>A decrease in the mixed F from 0.17 to 0.06 eliminates strong colonisation events.</t>
  </si>
  <si>
    <t>Notice that the total yield is very much larger than that obtained for a mixed fishery policy.</t>
  </si>
  <si>
    <t>But there is some noticeable decrease in total yield, from 610 to 435.</t>
  </si>
  <si>
    <t>Catch(F As Double, Bt As Double, Bpop As Double)</t>
  </si>
  <si>
    <t>c) Maximise total yield but avoid too high rescuing and mixing by (immigrating) recruits from adjacent other areas/populations</t>
  </si>
  <si>
    <t>from all areas relative to the survivors in the different areas. An arbitrary limit of 10% was set for immigration turnover.</t>
  </si>
  <si>
    <t>Mixed metapopulation type (sardines)</t>
  </si>
  <si>
    <t>INPUT</t>
  </si>
  <si>
    <r>
      <t>Two types of fishery: mixed and structured</t>
    </r>
    <r>
      <rPr>
        <u/>
        <sz val="10"/>
        <color theme="9" tint="-0.249977111117893"/>
        <rFont val="Verdana"/>
        <family val="2"/>
      </rPr>
      <t xml:space="preserve"> (scroll down)</t>
    </r>
  </si>
  <si>
    <t>structure with seasonal sympatry</t>
  </si>
  <si>
    <t>Santos, J. 2015. CONΣERV IT 1.0 – Student Manual: A Training System for Aquatic Conservation Managers. Septentrio Educational 2015(2).</t>
  </si>
  <si>
    <t>DOI: http://dx.doi.org/10.7557/8.3516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</si>
  <si>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</si>
  <si>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http://dx.doi.org/10.7557/se.2015.2</t>
  </si>
  <si>
    <t>Chapter 6. Population Sub-Structure and Management</t>
  </si>
  <si>
    <t>Go to worksheet Input (/output) and answer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</si>
</sst>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E+00;\נּ"/>
    <numFmt numFmtId="166" formatCode="#,##0_ ;[Red]\-#,##0\ "/>
  </numFmts>
  <fonts count="39" x14ac:knownFonts="1">
    <font>
      <sz val="10"/>
      <name val="Arial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6"/>
      <color indexed="20"/>
      <name val="Arial"/>
      <family val="2"/>
    </font>
    <font>
      <b/>
      <sz val="16"/>
      <color indexed="10"/>
      <name val="Arial"/>
      <family val="2"/>
    </font>
    <font>
      <b/>
      <sz val="22"/>
      <color indexed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20"/>
      <color indexed="12"/>
      <name val="Arial"/>
      <family val="2"/>
    </font>
    <font>
      <b/>
      <sz val="12"/>
      <color indexed="21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9" tint="-0.249977111117893"/>
      <name val="Verdana"/>
      <family val="2"/>
    </font>
    <font>
      <sz val="14"/>
      <color theme="9" tint="-0.249977111117893"/>
      <name val="Verdana"/>
      <family val="2"/>
    </font>
    <font>
      <u/>
      <sz val="12"/>
      <color theme="9" tint="-0.249977111117893"/>
      <name val="Verdana"/>
      <family val="2"/>
    </font>
    <font>
      <u/>
      <sz val="10"/>
      <color theme="9" tint="-0.249977111117893"/>
      <name val="Verdana"/>
      <family val="2"/>
    </font>
    <font>
      <b/>
      <sz val="20"/>
      <color theme="4" tint="-0.49998474074526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26" fillId="9" borderId="13" applyNumberFormat="0" applyAlignment="0" applyProtection="0"/>
    <xf numFmtId="0" fontId="27" fillId="10" borderId="14" applyNumberFormat="0" applyAlignment="0" applyProtection="0"/>
    <xf numFmtId="0" fontId="28" fillId="11" borderId="0" applyNumberFormat="0" applyBorder="0" applyAlignment="0" applyProtection="0"/>
    <xf numFmtId="0" fontId="1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1" fontId="0" fillId="0" borderId="0" xfId="0" applyNumberFormat="1"/>
    <xf numFmtId="0" fontId="4" fillId="0" borderId="0" xfId="0" applyFont="1"/>
    <xf numFmtId="1" fontId="0" fillId="3" borderId="0" xfId="0" applyNumberFormat="1" applyFill="1"/>
    <xf numFmtId="0" fontId="1" fillId="0" borderId="1" xfId="0" applyFont="1" applyBorder="1"/>
    <xf numFmtId="0" fontId="1" fillId="0" borderId="0" xfId="0" applyFont="1" applyBorder="1"/>
    <xf numFmtId="2" fontId="0" fillId="2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8" fillId="0" borderId="0" xfId="0" applyFont="1" applyFill="1"/>
    <xf numFmtId="1" fontId="0" fillId="0" borderId="0" xfId="0" applyNumberFormat="1" applyFill="1"/>
    <xf numFmtId="164" fontId="0" fillId="2" borderId="0" xfId="0" applyNumberFormat="1" applyFill="1"/>
    <xf numFmtId="1" fontId="0" fillId="4" borderId="0" xfId="0" applyNumberFormat="1" applyFill="1"/>
    <xf numFmtId="1" fontId="1" fillId="3" borderId="0" xfId="0" applyNumberFormat="1" applyFont="1" applyFill="1"/>
    <xf numFmtId="165" fontId="0" fillId="0" borderId="0" xfId="0" applyNumberFormat="1"/>
    <xf numFmtId="2" fontId="0" fillId="0" borderId="0" xfId="0" applyNumberFormat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0" fontId="12" fillId="3" borderId="0" xfId="0" applyFont="1" applyFill="1"/>
    <xf numFmtId="0" fontId="14" fillId="0" borderId="0" xfId="0" applyFont="1"/>
    <xf numFmtId="164" fontId="0" fillId="0" borderId="0" xfId="0" applyNumberFormat="1"/>
    <xf numFmtId="1" fontId="0" fillId="5" borderId="0" xfId="0" applyNumberFormat="1" applyFill="1"/>
    <xf numFmtId="0" fontId="0" fillId="5" borderId="0" xfId="0" applyFill="1"/>
    <xf numFmtId="166" fontId="0" fillId="0" borderId="0" xfId="0" applyNumberFormat="1"/>
    <xf numFmtId="0" fontId="0" fillId="0" borderId="5" xfId="0" applyBorder="1"/>
    <xf numFmtId="0" fontId="5" fillId="0" borderId="0" xfId="0" applyFont="1"/>
    <xf numFmtId="0" fontId="5" fillId="0" borderId="0" xfId="0" quotePrefix="1" applyFont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0" xfId="0" applyBorder="1"/>
    <xf numFmtId="2" fontId="1" fillId="2" borderId="0" xfId="0" applyNumberFormat="1" applyFont="1" applyFill="1" applyBorder="1" applyAlignment="1">
      <alignment horizontal="center"/>
    </xf>
    <xf numFmtId="0" fontId="13" fillId="0" borderId="9" xfId="0" applyFont="1" applyBorder="1"/>
    <xf numFmtId="0" fontId="0" fillId="0" borderId="9" xfId="0" applyBorder="1"/>
    <xf numFmtId="1" fontId="0" fillId="3" borderId="0" xfId="0" applyNumberFormat="1" applyFill="1" applyBorder="1"/>
    <xf numFmtId="1" fontId="0" fillId="5" borderId="9" xfId="0" applyNumberFormat="1" applyFill="1" applyBorder="1"/>
    <xf numFmtId="0" fontId="0" fillId="3" borderId="0" xfId="0" applyFill="1" applyBorder="1"/>
    <xf numFmtId="0" fontId="0" fillId="5" borderId="9" xfId="0" applyFill="1" applyBorder="1"/>
    <xf numFmtId="0" fontId="12" fillId="3" borderId="0" xfId="0" applyFont="1" applyFill="1" applyBorder="1"/>
    <xf numFmtId="0" fontId="12" fillId="3" borderId="9" xfId="0" applyFont="1" applyFill="1" applyBorder="1"/>
    <xf numFmtId="0" fontId="0" fillId="0" borderId="10" xfId="0" applyBorder="1"/>
    <xf numFmtId="0" fontId="0" fillId="0" borderId="11" xfId="0" applyBorder="1"/>
    <xf numFmtId="1" fontId="0" fillId="3" borderId="11" xfId="0" applyNumberFormat="1" applyFill="1" applyBorder="1"/>
    <xf numFmtId="1" fontId="0" fillId="5" borderId="12" xfId="0" applyNumberFormat="1" applyFill="1" applyBorder="1"/>
    <xf numFmtId="0" fontId="3" fillId="0" borderId="0" xfId="0" applyFont="1"/>
    <xf numFmtId="0" fontId="15" fillId="0" borderId="0" xfId="0" applyFont="1"/>
    <xf numFmtId="0" fontId="16" fillId="0" borderId="0" xfId="0" applyFont="1"/>
    <xf numFmtId="0" fontId="0" fillId="6" borderId="0" xfId="0" applyFill="1"/>
    <xf numFmtId="0" fontId="18" fillId="6" borderId="0" xfId="0" applyFont="1" applyFill="1"/>
    <xf numFmtId="0" fontId="17" fillId="6" borderId="0" xfId="0" applyFont="1" applyFill="1"/>
    <xf numFmtId="0" fontId="1" fillId="6" borderId="0" xfId="0" applyFont="1" applyFill="1"/>
    <xf numFmtId="0" fontId="3" fillId="6" borderId="0" xfId="0" applyFont="1" applyFill="1"/>
    <xf numFmtId="0" fontId="0" fillId="0" borderId="0" xfId="0" applyFill="1"/>
    <xf numFmtId="0" fontId="1" fillId="0" borderId="0" xfId="0" applyFont="1" applyFill="1"/>
    <xf numFmtId="0" fontId="15" fillId="2" borderId="6" xfId="0" applyFont="1" applyFill="1" applyBorder="1"/>
    <xf numFmtId="2" fontId="15" fillId="2" borderId="7" xfId="0" applyNumberFormat="1" applyFont="1" applyFill="1" applyBorder="1"/>
    <xf numFmtId="2" fontId="15" fillId="2" borderId="8" xfId="0" applyNumberFormat="1" applyFont="1" applyFill="1" applyBorder="1"/>
    <xf numFmtId="0" fontId="15" fillId="2" borderId="1" xfId="0" applyFont="1" applyFill="1" applyBorder="1"/>
    <xf numFmtId="0" fontId="15" fillId="2" borderId="0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11" fillId="0" borderId="0" xfId="0" applyFont="1" applyFill="1"/>
    <xf numFmtId="0" fontId="10" fillId="0" borderId="0" xfId="0" applyFont="1" applyFill="1"/>
    <xf numFmtId="0" fontId="5" fillId="0" borderId="0" xfId="0" applyFont="1" applyFill="1"/>
    <xf numFmtId="0" fontId="0" fillId="0" borderId="7" xfId="0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9" xfId="0" applyFill="1" applyBorder="1"/>
    <xf numFmtId="0" fontId="19" fillId="0" borderId="0" xfId="0" applyFont="1"/>
    <xf numFmtId="0" fontId="21" fillId="0" borderId="0" xfId="0" applyFont="1" applyFill="1"/>
    <xf numFmtId="2" fontId="0" fillId="0" borderId="0" xfId="0" applyNumberFormat="1" applyFill="1"/>
    <xf numFmtId="0" fontId="9" fillId="0" borderId="0" xfId="0" applyFont="1"/>
    <xf numFmtId="0" fontId="22" fillId="0" borderId="0" xfId="0" applyFont="1"/>
    <xf numFmtId="0" fontId="15" fillId="7" borderId="6" xfId="0" applyFont="1" applyFill="1" applyBorder="1"/>
    <xf numFmtId="0" fontId="15" fillId="7" borderId="7" xfId="0" applyFont="1" applyFill="1" applyBorder="1"/>
    <xf numFmtId="0" fontId="15" fillId="7" borderId="8" xfId="0" applyFont="1" applyFill="1" applyBorder="1"/>
    <xf numFmtId="0" fontId="15" fillId="7" borderId="0" xfId="0" applyFont="1" applyFill="1" applyBorder="1"/>
    <xf numFmtId="0" fontId="15" fillId="7" borderId="9" xfId="0" applyFont="1" applyFill="1" applyBorder="1"/>
    <xf numFmtId="0" fontId="15" fillId="7" borderId="10" xfId="0" applyFont="1" applyFill="1" applyBorder="1"/>
    <xf numFmtId="0" fontId="15" fillId="7" borderId="12" xfId="0" applyFont="1" applyFill="1" applyBorder="1"/>
    <xf numFmtId="0" fontId="15" fillId="7" borderId="1" xfId="0" applyFont="1" applyFill="1" applyBorder="1"/>
    <xf numFmtId="0" fontId="15" fillId="8" borderId="0" xfId="0" applyFont="1" applyFill="1" applyBorder="1"/>
    <xf numFmtId="0" fontId="15" fillId="7" borderId="0" xfId="0" applyFont="1" applyFill="1" applyBorder="1" applyAlignment="1">
      <alignment horizontal="center"/>
    </xf>
    <xf numFmtId="0" fontId="15" fillId="7" borderId="11" xfId="0" applyFont="1" applyFill="1" applyBorder="1"/>
    <xf numFmtId="0" fontId="24" fillId="7" borderId="0" xfId="0" quotePrefix="1" applyFont="1" applyFill="1" applyBorder="1"/>
    <xf numFmtId="0" fontId="15" fillId="7" borderId="9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" fillId="8" borderId="1" xfId="0" applyFont="1" applyFill="1" applyBorder="1"/>
    <xf numFmtId="0" fontId="15" fillId="8" borderId="1" xfId="0" applyFont="1" applyFill="1" applyBorder="1"/>
    <xf numFmtId="0" fontId="1" fillId="8" borderId="0" xfId="0" applyFont="1" applyFill="1" applyBorder="1"/>
    <xf numFmtId="0" fontId="1" fillId="8" borderId="9" xfId="0" applyFont="1" applyFill="1" applyBorder="1"/>
    <xf numFmtId="0" fontId="15" fillId="8" borderId="9" xfId="0" applyFont="1" applyFill="1" applyBorder="1"/>
    <xf numFmtId="0" fontId="14" fillId="0" borderId="0" xfId="0" applyFont="1" applyFill="1"/>
    <xf numFmtId="0" fontId="27" fillId="10" borderId="14" xfId="2"/>
    <xf numFmtId="0" fontId="28" fillId="11" borderId="0" xfId="3"/>
    <xf numFmtId="0" fontId="29" fillId="11" borderId="0" xfId="3" applyFont="1"/>
    <xf numFmtId="0" fontId="30" fillId="11" borderId="0" xfId="3" applyFont="1"/>
    <xf numFmtId="0" fontId="31" fillId="11" borderId="0" xfId="3" applyFont="1"/>
    <xf numFmtId="0" fontId="32" fillId="6" borderId="0" xfId="0" applyFont="1" applyFill="1"/>
    <xf numFmtId="0" fontId="33" fillId="6" borderId="0" xfId="0" applyFont="1" applyFill="1"/>
    <xf numFmtId="1" fontId="27" fillId="10" borderId="14" xfId="2" applyNumberFormat="1"/>
    <xf numFmtId="0" fontId="32" fillId="12" borderId="0" xfId="0" applyFont="1" applyFill="1"/>
    <xf numFmtId="0" fontId="0" fillId="12" borderId="0" xfId="0" applyFill="1"/>
    <xf numFmtId="0" fontId="10" fillId="12" borderId="0" xfId="0" applyFont="1" applyFill="1"/>
    <xf numFmtId="0" fontId="26" fillId="9" borderId="13" xfId="1"/>
    <xf numFmtId="2" fontId="26" fillId="9" borderId="13" xfId="1" applyNumberFormat="1" applyAlignment="1">
      <alignment horizontal="center"/>
    </xf>
    <xf numFmtId="0" fontId="34" fillId="12" borderId="0" xfId="0" applyFont="1" applyFill="1"/>
    <xf numFmtId="0" fontId="36" fillId="13" borderId="0" xfId="0" applyFont="1" applyFill="1"/>
    <xf numFmtId="0" fontId="0" fillId="13" borderId="0" xfId="0" applyFill="1"/>
    <xf numFmtId="0" fontId="15" fillId="13" borderId="0" xfId="0" applyFont="1" applyFill="1" applyBorder="1"/>
    <xf numFmtId="0" fontId="1" fillId="13" borderId="0" xfId="0" applyFont="1" applyFill="1" applyBorder="1"/>
    <xf numFmtId="0" fontId="15" fillId="13" borderId="0" xfId="0" applyFont="1" applyFill="1" applyBorder="1" applyAlignment="1">
      <alignment horizontal="center"/>
    </xf>
    <xf numFmtId="0" fontId="15" fillId="0" borderId="0" xfId="4"/>
    <xf numFmtId="0" fontId="38" fillId="0" borderId="0" xfId="5"/>
    <xf numFmtId="0" fontId="38" fillId="0" borderId="0" xfId="5" applyFont="1"/>
    <xf numFmtId="0" fontId="15" fillId="0" borderId="0" xfId="5" applyFont="1"/>
    <xf numFmtId="0" fontId="38" fillId="0" borderId="0" xfId="6"/>
    <xf numFmtId="0" fontId="23" fillId="0" borderId="0" xfId="0" applyFont="1" applyAlignment="1">
      <alignment horizontal="left" wrapText="1"/>
    </xf>
    <xf numFmtId="0" fontId="20" fillId="0" borderId="0" xfId="0" applyFont="1"/>
  </cellXfs>
  <cellStyles count="7">
    <cellStyle name="Accent3" xfId="3" builtinId="37"/>
    <cellStyle name="Hyperlink" xfId="6" builtinId="8"/>
    <cellStyle name="Hyperlink 2" xfId="5"/>
    <cellStyle name="Input" xfId="1" builtinId="20"/>
    <cellStyle name="Normal" xfId="0" builtinId="0"/>
    <cellStyle name="Normal 2" xfId="4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/>
              <a:t>POPULATION</a:t>
            </a:r>
          </a:p>
        </c:rich>
      </c:tx>
      <c:layout>
        <c:manualLayout>
          <c:xMode val="edge"/>
          <c:yMode val="edge"/>
          <c:x val="0.43660213061602593"/>
          <c:y val="7.8167115902964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6304546385851"/>
          <c:y val="0.16172506738544473"/>
          <c:w val="0.69804055231417028"/>
          <c:h val="0.68194070080862534"/>
        </c:manualLayout>
      </c:layout>
      <c:scatterChart>
        <c:scatterStyle val="lineMarker"/>
        <c:varyColors val="0"/>
        <c:ser>
          <c:idx val="1"/>
          <c:order val="0"/>
          <c:tx>
            <c:strRef>
              <c:f>Motor!$C$33</c:f>
              <c:strCache>
                <c:ptCount val="1"/>
                <c:pt idx="0">
                  <c:v>Area 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Motor!$C$34:$C$74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50.816049470417532</c:v>
                </c:pt>
                <c:pt idx="3">
                  <c:v>51.009086106252553</c:v>
                </c:pt>
                <c:pt idx="4">
                  <c:v>51.120894853680156</c:v>
                </c:pt>
                <c:pt idx="5">
                  <c:v>51.179527633518369</c:v>
                </c:pt>
                <c:pt idx="6">
                  <c:v>51.203579937358498</c:v>
                </c:pt>
                <c:pt idx="7">
                  <c:v>51.205291505098785</c:v>
                </c:pt>
                <c:pt idx="8">
                  <c:v>51.192690924070895</c:v>
                </c:pt>
                <c:pt idx="9">
                  <c:v>51.171038816854399</c:v>
                </c:pt>
                <c:pt idx="10">
                  <c:v>51.14378355314166</c:v>
                </c:pt>
                <c:pt idx="11">
                  <c:v>51.113188400460217</c:v>
                </c:pt>
                <c:pt idx="12">
                  <c:v>51.080741129471676</c:v>
                </c:pt>
                <c:pt idx="13">
                  <c:v>51.047421040076408</c:v>
                </c:pt>
                <c:pt idx="14">
                  <c:v>51.013873052360559</c:v>
                </c:pt>
                <c:pt idx="15">
                  <c:v>50.980521370125111</c:v>
                </c:pt>
                <c:pt idx="16">
                  <c:v>50.947643872014162</c:v>
                </c:pt>
                <c:pt idx="17">
                  <c:v>50.915420955879092</c:v>
                </c:pt>
                <c:pt idx="18">
                  <c:v>50.883967733522454</c:v>
                </c:pt>
                <c:pt idx="19">
                  <c:v>50.853355345877709</c:v>
                </c:pt>
                <c:pt idx="20">
                  <c:v>50.823625146190928</c:v>
                </c:pt>
                <c:pt idx="21">
                  <c:v>50.794798190536952</c:v>
                </c:pt>
                <c:pt idx="22">
                  <c:v>50.766881627823039</c:v>
                </c:pt>
                <c:pt idx="23">
                  <c:v>50.739873031800371</c:v>
                </c:pt>
                <c:pt idx="24">
                  <c:v>50.713763360155696</c:v>
                </c:pt>
                <c:pt idx="25">
                  <c:v>50.688538992633653</c:v>
                </c:pt>
                <c:pt idx="26">
                  <c:v>50.664183147616498</c:v>
                </c:pt>
                <c:pt idx="27">
                  <c:v>50.640676876447841</c:v>
                </c:pt>
                <c:pt idx="28">
                  <c:v>50.617999768790405</c:v>
                </c:pt>
                <c:pt idx="29">
                  <c:v>50.596130458638228</c:v>
                </c:pt>
                <c:pt idx="30">
                  <c:v>50.575046991583122</c:v>
                </c:pt>
                <c:pt idx="31">
                  <c:v>50.554727094562402</c:v>
                </c:pt>
                <c:pt idx="32">
                  <c:v>50.535148376320784</c:v>
                </c:pt>
                <c:pt idx="33">
                  <c:v>50.516288478059238</c:v>
                </c:pt>
                <c:pt idx="34">
                  <c:v>50.498125187807183</c:v>
                </c:pt>
                <c:pt idx="35">
                  <c:v>50.480636528008631</c:v>
                </c:pt>
                <c:pt idx="36">
                  <c:v>50.463800823039179</c:v>
                </c:pt>
                <c:pt idx="37">
                  <c:v>50.447596751457652</c:v>
                </c:pt>
                <c:pt idx="38">
                  <c:v>50.432003386467358</c:v>
                </c:pt>
                <c:pt idx="39">
                  <c:v>50.417000227132306</c:v>
                </c:pt>
                <c:pt idx="40">
                  <c:v>50.402567222238503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Motor!$D$33</c:f>
              <c:strCache>
                <c:ptCount val="1"/>
                <c:pt idx="0">
                  <c:v>Area 2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Motor!$D$34:$D$74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50.957449470417529</c:v>
                </c:pt>
                <c:pt idx="3">
                  <c:v>51.370595323147541</c:v>
                </c:pt>
                <c:pt idx="4">
                  <c:v>51.73958147254212</c:v>
                </c:pt>
                <c:pt idx="5">
                  <c:v>52.065796200790274</c:v>
                </c:pt>
                <c:pt idx="6">
                  <c:v>52.351396125770421</c:v>
                </c:pt>
                <c:pt idx="7">
                  <c:v>52.598972546833551</c:v>
                </c:pt>
                <c:pt idx="8">
                  <c:v>52.811324140650427</c:v>
                </c:pt>
                <c:pt idx="9">
                  <c:v>52.991305804343398</c:v>
                </c:pt>
                <c:pt idx="10">
                  <c:v>53.141730680478418</c:v>
                </c:pt>
                <c:pt idx="11">
                  <c:v>53.265308751082372</c:v>
                </c:pt>
                <c:pt idx="12">
                  <c:v>53.364610305172249</c:v>
                </c:pt>
                <c:pt idx="13">
                  <c:v>53.442046168667041</c:v>
                </c:pt>
                <c:pt idx="14">
                  <c:v>53.499859117173656</c:v>
                </c:pt>
                <c:pt idx="15">
                  <c:v>53.54012265032442</c:v>
                </c:pt>
                <c:pt idx="16">
                  <c:v>53.564744516968517</c:v>
                </c:pt>
                <c:pt idx="17">
                  <c:v>53.575473211047523</c:v>
                </c:pt>
                <c:pt idx="18">
                  <c:v>53.573906227313863</c:v>
                </c:pt>
                <c:pt idx="19">
                  <c:v>53.561499256677138</c:v>
                </c:pt>
                <c:pt idx="20">
                  <c:v>53.539575769438549</c:v>
                </c:pt>
                <c:pt idx="21">
                  <c:v>53.509336619543227</c:v>
                </c:pt>
                <c:pt idx="22">
                  <c:v>53.471869430471692</c:v>
                </c:pt>
                <c:pt idx="23">
                  <c:v>53.428157611365513</c:v>
                </c:pt>
                <c:pt idx="24">
                  <c:v>53.379088912632426</c:v>
                </c:pt>
                <c:pt idx="25">
                  <c:v>53.325463471959253</c:v>
                </c:pt>
                <c:pt idx="26">
                  <c:v>53.268001330128847</c:v>
                </c:pt>
                <c:pt idx="27">
                  <c:v>53.207349415268254</c:v>
                </c:pt>
                <c:pt idx="28">
                  <c:v>53.144088006916014</c:v>
                </c:pt>
                <c:pt idx="29">
                  <c:v>53.078736699520007</c:v>
                </c:pt>
                <c:pt idx="30">
                  <c:v>53.011759890020961</c:v>
                </c:pt>
                <c:pt idx="31">
                  <c:v>52.943571816998784</c:v>
                </c:pt>
                <c:pt idx="32">
                  <c:v>52.874541180137513</c:v>
                </c:pt>
                <c:pt idx="33">
                  <c:v>52.804995368982119</c:v>
                </c:pt>
                <c:pt idx="34">
                  <c:v>52.735224329459804</c:v>
                </c:pt>
                <c:pt idx="35">
                  <c:v>52.665484095664688</c:v>
                </c:pt>
                <c:pt idx="36">
                  <c:v>52.596000013132311</c:v>
                </c:pt>
                <c:pt idx="37">
                  <c:v>52.5269696783824</c:v>
                </c:pt>
                <c:pt idx="38">
                  <c:v>52.458565617973392</c:v>
                </c:pt>
                <c:pt idx="39">
                  <c:v>52.390937728750323</c:v>
                </c:pt>
                <c:pt idx="40">
                  <c:v>52.324215499422088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Motor!$E$33</c:f>
              <c:strCache>
                <c:ptCount val="1"/>
                <c:pt idx="0">
                  <c:v>Area 3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Motor!$E$34:$E$74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50.816049470417532</c:v>
                </c:pt>
                <c:pt idx="3">
                  <c:v>51.009086106252553</c:v>
                </c:pt>
                <c:pt idx="4">
                  <c:v>51.120894853680156</c:v>
                </c:pt>
                <c:pt idx="5">
                  <c:v>51.179527633518369</c:v>
                </c:pt>
                <c:pt idx="6">
                  <c:v>51.203579937358498</c:v>
                </c:pt>
                <c:pt idx="7">
                  <c:v>51.205291505098785</c:v>
                </c:pt>
                <c:pt idx="8">
                  <c:v>51.192690924070895</c:v>
                </c:pt>
                <c:pt idx="9">
                  <c:v>51.171038816854399</c:v>
                </c:pt>
                <c:pt idx="10">
                  <c:v>51.14378355314166</c:v>
                </c:pt>
                <c:pt idx="11">
                  <c:v>51.113188400460217</c:v>
                </c:pt>
                <c:pt idx="12">
                  <c:v>51.080741129471676</c:v>
                </c:pt>
                <c:pt idx="13">
                  <c:v>51.047421040076408</c:v>
                </c:pt>
                <c:pt idx="14">
                  <c:v>51.013873052360559</c:v>
                </c:pt>
                <c:pt idx="15">
                  <c:v>50.980521370125111</c:v>
                </c:pt>
                <c:pt idx="16">
                  <c:v>50.947643872014162</c:v>
                </c:pt>
                <c:pt idx="17">
                  <c:v>50.915420955879092</c:v>
                </c:pt>
                <c:pt idx="18">
                  <c:v>50.883967733522454</c:v>
                </c:pt>
                <c:pt idx="19">
                  <c:v>50.853355345877709</c:v>
                </c:pt>
                <c:pt idx="20">
                  <c:v>50.823625146190928</c:v>
                </c:pt>
                <c:pt idx="21">
                  <c:v>50.794798190536952</c:v>
                </c:pt>
                <c:pt idx="22">
                  <c:v>50.766881627823039</c:v>
                </c:pt>
                <c:pt idx="23">
                  <c:v>50.739873031800371</c:v>
                </c:pt>
                <c:pt idx="24">
                  <c:v>50.713763360155696</c:v>
                </c:pt>
                <c:pt idx="25">
                  <c:v>50.688538992633653</c:v>
                </c:pt>
                <c:pt idx="26">
                  <c:v>50.664183147616498</c:v>
                </c:pt>
                <c:pt idx="27">
                  <c:v>50.640676876447841</c:v>
                </c:pt>
                <c:pt idx="28">
                  <c:v>50.617999768790405</c:v>
                </c:pt>
                <c:pt idx="29">
                  <c:v>50.596130458638228</c:v>
                </c:pt>
                <c:pt idx="30">
                  <c:v>50.575046991583122</c:v>
                </c:pt>
                <c:pt idx="31">
                  <c:v>50.554727094562402</c:v>
                </c:pt>
                <c:pt idx="32">
                  <c:v>50.535148376320784</c:v>
                </c:pt>
                <c:pt idx="33">
                  <c:v>50.516288478059238</c:v>
                </c:pt>
                <c:pt idx="34">
                  <c:v>50.498125187807183</c:v>
                </c:pt>
                <c:pt idx="35">
                  <c:v>50.480636528008631</c:v>
                </c:pt>
                <c:pt idx="36">
                  <c:v>50.463800823039179</c:v>
                </c:pt>
                <c:pt idx="37">
                  <c:v>50.447596751457652</c:v>
                </c:pt>
                <c:pt idx="38">
                  <c:v>50.432003386467358</c:v>
                </c:pt>
                <c:pt idx="39">
                  <c:v>50.417000227132306</c:v>
                </c:pt>
                <c:pt idx="40">
                  <c:v>50.402567222238503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Motor!$F$33</c:f>
              <c:strCache>
                <c:ptCount val="1"/>
                <c:pt idx="0">
                  <c:v>Area 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Motor!$F$34:$F$74</c:f>
              <c:numCache>
                <c:formatCode>0</c:formatCode>
                <c:ptCount val="41"/>
                <c:pt idx="0">
                  <c:v>90</c:v>
                </c:pt>
                <c:pt idx="1">
                  <c:v>88</c:v>
                </c:pt>
                <c:pt idx="2">
                  <c:v>86.129648915434856</c:v>
                </c:pt>
                <c:pt idx="3">
                  <c:v>84.375172949806128</c:v>
                </c:pt>
                <c:pt idx="4">
                  <c:v>82.725420041221227</c:v>
                </c:pt>
                <c:pt idx="5">
                  <c:v>81.17119723705386</c:v>
                </c:pt>
                <c:pt idx="6">
                  <c:v>79.704776074925249</c:v>
                </c:pt>
                <c:pt idx="7">
                  <c:v>78.319533623100099</c:v>
                </c:pt>
                <c:pt idx="8">
                  <c:v>77.009695144671966</c:v>
                </c:pt>
                <c:pt idx="9">
                  <c:v>75.770149937144595</c:v>
                </c:pt>
                <c:pt idx="10">
                  <c:v>74.59631879415285</c:v>
                </c:pt>
                <c:pt idx="11">
                  <c:v>73.484057553522774</c:v>
                </c:pt>
                <c:pt idx="12">
                  <c:v>72.429585826130079</c:v>
                </c:pt>
                <c:pt idx="13">
                  <c:v>71.429433353974758</c:v>
                </c:pt>
                <c:pt idx="14">
                  <c:v>70.480398799181259</c:v>
                </c:pt>
                <c:pt idx="15">
                  <c:v>69.579517388937617</c:v>
                </c:pt>
                <c:pt idx="16">
                  <c:v>68.724034951642508</c:v>
                </c:pt>
                <c:pt idx="17">
                  <c:v>67.911386636380641</c:v>
                </c:pt>
                <c:pt idx="18">
                  <c:v>67.139179123829408</c:v>
                </c:pt>
                <c:pt idx="19">
                  <c:v>66.405175489321778</c:v>
                </c:pt>
                <c:pt idx="20">
                  <c:v>65.707282120767829</c:v>
                </c:pt>
                <c:pt idx="21">
                  <c:v>65.043537261101832</c:v>
                </c:pt>
                <c:pt idx="22">
                  <c:v>64.412100860895109</c:v>
                </c:pt>
                <c:pt idx="23">
                  <c:v>63.811245507954958</c:v>
                </c:pt>
                <c:pt idx="24">
                  <c:v>63.239348258057341</c:v>
                </c:pt>
                <c:pt idx="25">
                  <c:v>62.694883231845743</c:v>
                </c:pt>
                <c:pt idx="26">
                  <c:v>62.176414872410376</c:v>
                </c:pt>
                <c:pt idx="27">
                  <c:v>61.682591779581202</c:v>
                </c:pt>
                <c:pt idx="28">
                  <c:v>61.212141052886587</c:v>
                </c:pt>
                <c:pt idx="29">
                  <c:v>60.763863087076068</c:v>
                </c:pt>
                <c:pt idx="30">
                  <c:v>60.336626773210511</c:v>
                </c:pt>
                <c:pt idx="31">
                  <c:v>59.929365065374995</c:v>
                </c:pt>
                <c:pt idx="32">
                  <c:v>59.541070878623003</c:v>
                </c:pt>
                <c:pt idx="33">
                  <c:v>59.170793288206667</c:v>
                </c:pt>
                <c:pt idx="34">
                  <c:v>58.817634003766081</c:v>
                </c:pt>
                <c:pt idx="35">
                  <c:v>58.48074409514156</c:v>
                </c:pt>
                <c:pt idx="36">
                  <c:v>58.159320948980856</c:v>
                </c:pt>
                <c:pt idx="37">
                  <c:v>57.852605437445057</c:v>
                </c:pt>
                <c:pt idx="38">
                  <c:v>57.559879282150334</c:v>
                </c:pt>
                <c:pt idx="39">
                  <c:v>57.28046259807595</c:v>
                </c:pt>
                <c:pt idx="40">
                  <c:v>57.013711603566485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Motor!$G$33</c:f>
              <c:strCache>
                <c:ptCount val="1"/>
                <c:pt idx="0">
                  <c:v>Area 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Motor!$G$34:$G$74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50.866549470417532</c:v>
                </c:pt>
                <c:pt idx="3">
                  <c:v>51.128802698806744</c:v>
                </c:pt>
                <c:pt idx="4">
                  <c:v>51.310810428296797</c:v>
                </c:pt>
                <c:pt idx="5">
                  <c:v>51.431871949688741</c:v>
                </c:pt>
                <c:pt idx="6">
                  <c:v>51.507152091413296</c:v>
                </c:pt>
                <c:pt idx="7">
                  <c:v>51.548378757304405</c:v>
                </c:pt>
                <c:pt idx="8">
                  <c:v>51.564512846241762</c:v>
                </c:pt>
                <c:pt idx="9">
                  <c:v>51.562338174412027</c:v>
                </c:pt>
                <c:pt idx="10">
                  <c:v>51.546954016183243</c:v>
                </c:pt>
                <c:pt idx="11">
                  <c:v>51.522172119798704</c:v>
                </c:pt>
                <c:pt idx="12">
                  <c:v>51.490829044063567</c:v>
                </c:pt>
                <c:pt idx="13">
                  <c:v>51.455027676743086</c:v>
                </c:pt>
                <c:pt idx="14">
                  <c:v>51.41632167874706</c:v>
                </c:pt>
                <c:pt idx="15">
                  <c:v>51.375855063644927</c:v>
                </c:pt>
                <c:pt idx="16">
                  <c:v>51.334467119483477</c:v>
                </c:pt>
                <c:pt idx="17">
                  <c:v>51.292770889847702</c:v>
                </c:pt>
                <c:pt idx="18">
                  <c:v>51.251211665445915</c:v>
                </c:pt>
                <c:pt idx="19">
                  <c:v>51.210110464141216</c:v>
                </c:pt>
                <c:pt idx="20">
                  <c:v>51.16969629329779</c:v>
                </c:pt>
                <c:pt idx="21">
                  <c:v>51.130130060046753</c:v>
                </c:pt>
                <c:pt idx="22">
                  <c:v>51.091522279671167</c:v>
                </c:pt>
                <c:pt idx="23">
                  <c:v>51.053946187608176</c:v>
                </c:pt>
                <c:pt idx="24">
                  <c:v>51.017447449477892</c:v>
                </c:pt>
                <c:pt idx="25">
                  <c:v>50.98205135530867</c:v>
                </c:pt>
                <c:pt idx="26">
                  <c:v>50.94776815412191</c:v>
                </c:pt>
                <c:pt idx="27">
                  <c:v>50.914597014030939</c:v>
                </c:pt>
                <c:pt idx="28">
                  <c:v>50.882528966209563</c:v>
                </c:pt>
                <c:pt idx="29">
                  <c:v>50.851549097257823</c:v>
                </c:pt>
                <c:pt idx="30">
                  <c:v>50.821638185166115</c:v>
                </c:pt>
                <c:pt idx="31">
                  <c:v>50.79277392291128</c:v>
                </c:pt>
                <c:pt idx="32">
                  <c:v>50.764931835981557</c:v>
                </c:pt>
                <c:pt idx="33">
                  <c:v>50.738085972309172</c:v>
                </c:pt>
                <c:pt idx="34">
                  <c:v>50.712209422588451</c:v>
                </c:pt>
                <c:pt idx="35">
                  <c:v>50.687274713849327</c:v>
                </c:pt>
                <c:pt idx="36">
                  <c:v>50.663254108021398</c:v>
                </c:pt>
                <c:pt idx="37">
                  <c:v>50.640119829014807</c:v>
                </c:pt>
                <c:pt idx="38">
                  <c:v>50.617844235789612</c:v>
                </c:pt>
                <c:pt idx="39">
                  <c:v>50.596399954416881</c:v>
                </c:pt>
                <c:pt idx="40">
                  <c:v>50.575759978834242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04144"/>
        <c:axId val="287309240"/>
      </c:scatterChart>
      <c:valAx>
        <c:axId val="28730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3960792547990325"/>
              <c:y val="0.92273135669362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9240"/>
        <c:crosses val="autoZero"/>
        <c:crossBetween val="midCat"/>
      </c:valAx>
      <c:valAx>
        <c:axId val="287309240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BIOMASS</a:t>
                </a:r>
              </a:p>
            </c:rich>
          </c:tx>
          <c:layout>
            <c:manualLayout>
              <c:xMode val="edge"/>
              <c:yMode val="edge"/>
              <c:x val="6.4705882352941183E-2"/>
              <c:y val="0.38903863432165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41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653738870876437"/>
          <c:y val="0.50673854447439348"/>
          <c:w val="0.14117674091747265"/>
          <c:h val="0.312668463611859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900" b="0"/>
              <a:t> Turnover: immigrated  (t) / existing population (t-1)</a:t>
            </a:r>
          </a:p>
        </c:rich>
      </c:tx>
      <c:layout>
        <c:manualLayout>
          <c:xMode val="edge"/>
          <c:yMode val="edge"/>
          <c:x val="0.21027225763446239"/>
          <c:y val="5.7423134608173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4127929926833"/>
          <c:y val="0.15126091797126109"/>
          <c:w val="0.78562429696287961"/>
          <c:h val="0.64145833732257018"/>
        </c:manualLayout>
      </c:layout>
      <c:scatterChart>
        <c:scatterStyle val="lineMarker"/>
        <c:varyColors val="0"/>
        <c:ser>
          <c:idx val="24"/>
          <c:order val="0"/>
          <c:tx>
            <c:strRef>
              <c:f>Motor!$Z$33</c:f>
              <c:strCache>
                <c:ptCount val="1"/>
                <c:pt idx="0">
                  <c:v>Area 1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Motor!$Z$34:$Z$74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5.8733830112493987E-2</c:v>
                </c:pt>
                <c:pt idx="3">
                  <c:v>5.8294432236665243E-2</c:v>
                </c:pt>
                <c:pt idx="4">
                  <c:v>5.7925606416366925E-2</c:v>
                </c:pt>
                <c:pt idx="5">
                  <c:v>5.7603206771927588E-2</c:v>
                </c:pt>
                <c:pt idx="6">
                  <c:v>5.7312131426327247E-2</c:v>
                </c:pt>
                <c:pt idx="7">
                  <c:v>5.7042975824351291E-2</c:v>
                </c:pt>
                <c:pt idx="8">
                  <c:v>5.6789899802443367E-2</c:v>
                </c:pt>
                <c:pt idx="9">
                  <c:v>5.6549280140983309E-2</c:v>
                </c:pt>
                <c:pt idx="10">
                  <c:v>5.631886493216863E-2</c:v>
                </c:pt>
                <c:pt idx="11">
                  <c:v>5.6097245643259151E-2</c:v>
                </c:pt>
                <c:pt idx="12">
                  <c:v>5.5883529010965896E-2</c:v>
                </c:pt>
                <c:pt idx="13">
                  <c:v>5.567713402723963E-2</c:v>
                </c:pt>
                <c:pt idx="14">
                  <c:v>5.5477666931668571E-2</c:v>
                </c:pt>
                <c:pt idx="15">
                  <c:v>5.5284844685102218E-2</c:v>
                </c:pt>
                <c:pt idx="16">
                  <c:v>5.5098448473950623E-2</c:v>
                </c:pt>
                <c:pt idx="17">
                  <c:v>5.4918295747519844E-2</c:v>
                </c:pt>
                <c:pt idx="18">
                  <c:v>5.4744223641609517E-2</c:v>
                </c:pt>
                <c:pt idx="19">
                  <c:v>5.4576079357469602E-2</c:v>
                </c:pt>
                <c:pt idx="20">
                  <c:v>5.441371475699338E-2</c:v>
                </c:pt>
                <c:pt idx="21">
                  <c:v>5.4256983486820815E-2</c:v>
                </c:pt>
                <c:pt idx="22">
                  <c:v>5.4105739596587245E-2</c:v>
                </c:pt>
                <c:pt idx="23">
                  <c:v>5.3959837020446828E-2</c:v>
                </c:pt>
                <c:pt idx="24">
                  <c:v>5.3819129540254709E-2</c:v>
                </c:pt>
                <c:pt idx="25">
                  <c:v>5.3683471002040385E-2</c:v>
                </c:pt>
                <c:pt idx="26">
                  <c:v>5.355271565117721E-2</c:v>
                </c:pt>
                <c:pt idx="27">
                  <c:v>5.3426718508672179E-2</c:v>
                </c:pt>
                <c:pt idx="28">
                  <c:v>5.3305335745381828E-2</c:v>
                </c:pt>
                <c:pt idx="29">
                  <c:v>5.3188425031458084E-2</c:v>
                </c:pt>
                <c:pt idx="30">
                  <c:v>5.3075845850355644E-2</c:v>
                </c:pt>
                <c:pt idx="31">
                  <c:v>5.2967459773630335E-2</c:v>
                </c:pt>
                <c:pt idx="32">
                  <c:v>5.2863130696575604E-2</c:v>
                </c:pt>
                <c:pt idx="33">
                  <c:v>5.2762725036739774E-2</c:v>
                </c:pt>
                <c:pt idx="34">
                  <c:v>5.2666111898297119E-2</c:v>
                </c:pt>
                <c:pt idx="35">
                  <c:v>5.2573163205574869E-2</c:v>
                </c:pt>
                <c:pt idx="36">
                  <c:v>5.2483753809037102E-2</c:v>
                </c:pt>
                <c:pt idx="37">
                  <c:v>5.2397761566855439E-2</c:v>
                </c:pt>
                <c:pt idx="38">
                  <c:v>5.2315067404951038E-2</c:v>
                </c:pt>
                <c:pt idx="39">
                  <c:v>5.2235555358119509E-2</c:v>
                </c:pt>
                <c:pt idx="40">
                  <c:v>5.2159112594582807E-2</c:v>
                </c:pt>
              </c:numCache>
            </c:numRef>
          </c:yVal>
          <c:smooth val="0"/>
        </c:ser>
        <c:ser>
          <c:idx val="25"/>
          <c:order val="1"/>
          <c:tx>
            <c:strRef>
              <c:f>Motor!$AA$33</c:f>
              <c:strCache>
                <c:ptCount val="1"/>
                <c:pt idx="0">
                  <c:v>Area 2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Motor!$AA$34:$AA$74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5.8536165910643499E-2</c:v>
                </c:pt>
                <c:pt idx="3">
                  <c:v>5.7796232058189415E-2</c:v>
                </c:pt>
                <c:pt idx="4">
                  <c:v>5.7083477835598091E-2</c:v>
                </c:pt>
                <c:pt idx="5">
                  <c:v>5.6409903813737561E-2</c:v>
                </c:pt>
                <c:pt idx="6">
                  <c:v>5.5781484671345409E-2</c:v>
                </c:pt>
                <c:pt idx="7">
                  <c:v>5.5200340459070713E-2</c:v>
                </c:pt>
                <c:pt idx="8">
                  <c:v>5.4666208809674391E-2</c:v>
                </c:pt>
                <c:pt idx="9">
                  <c:v>5.4177416997723875E-2</c:v>
                </c:pt>
                <c:pt idx="10">
                  <c:v>5.3731511232220121E-2</c:v>
                </c:pt>
                <c:pt idx="11">
                  <c:v>5.3325656933703704E-2</c:v>
                </c:pt>
                <c:pt idx="12">
                  <c:v>5.2956888431363779E-2</c:v>
                </c:pt>
                <c:pt idx="13">
                  <c:v>5.2622260757199349E-2</c:v>
                </c:pt>
                <c:pt idx="14">
                  <c:v>5.2318938376131358E-2</c:v>
                </c:pt>
                <c:pt idx="15">
                  <c:v>5.204424368074409E-2</c:v>
                </c:pt>
                <c:pt idx="16">
                  <c:v>5.1795680119608022E-2</c:v>
                </c:pt>
                <c:pt idx="17">
                  <c:v>5.157093959937438E-2</c:v>
                </c:pt>
                <c:pt idx="18">
                  <c:v>5.1367900382835022E-2</c:v>
                </c:pt>
                <c:pt idx="19">
                  <c:v>5.1184619476899042E-2</c:v>
                </c:pt>
                <c:pt idx="20">
                  <c:v>5.1019322054281543E-2</c:v>
                </c:pt>
                <c:pt idx="21">
                  <c:v>5.0870389510372087E-2</c:v>
                </c:pt>
                <c:pt idx="22">
                  <c:v>5.0736347145675667E-2</c:v>
                </c:pt>
                <c:pt idx="23">
                  <c:v>5.0615852069251843E-2</c:v>
                </c:pt>
                <c:pt idx="24">
                  <c:v>5.0507681664646177E-2</c:v>
                </c:pt>
                <c:pt idx="25">
                  <c:v>5.0410722797914857E-2</c:v>
                </c:pt>
                <c:pt idx="26">
                  <c:v>5.032396184547408E-2</c:v>
                </c:pt>
                <c:pt idx="27">
                  <c:v>5.0246475556705181E-2</c:v>
                </c:pt>
                <c:pt idx="28">
                  <c:v>5.0177422728779057E-2</c:v>
                </c:pt>
                <c:pt idx="29">
                  <c:v>5.0116036650024211E-2</c:v>
                </c:pt>
                <c:pt idx="30">
                  <c:v>5.0061618257439759E-2</c:v>
                </c:pt>
                <c:pt idx="31">
                  <c:v>5.0013529949777015E-2</c:v>
                </c:pt>
                <c:pt idx="32">
                  <c:v>4.9971189997448699E-2</c:v>
                </c:pt>
                <c:pt idx="33">
                  <c:v>4.9934067492727746E-2</c:v>
                </c:pt>
                <c:pt idx="34">
                  <c:v>4.9901677787203759E-2</c:v>
                </c:pt>
                <c:pt idx="35">
                  <c:v>4.9873578367597683E-2</c:v>
                </c:pt>
                <c:pt idx="36">
                  <c:v>4.9849365125368285E-2</c:v>
                </c:pt>
                <c:pt idx="37">
                  <c:v>4.9828668979820592E-2</c:v>
                </c:pt>
                <c:pt idx="38">
                  <c:v>4.9811152818495248E-2</c:v>
                </c:pt>
                <c:pt idx="39">
                  <c:v>4.9796508722400719E-2</c:v>
                </c:pt>
                <c:pt idx="40">
                  <c:v>4.9784455447110201E-2</c:v>
                </c:pt>
              </c:numCache>
            </c:numRef>
          </c:yVal>
          <c:smooth val="0"/>
        </c:ser>
        <c:ser>
          <c:idx val="26"/>
          <c:order val="2"/>
          <c:tx>
            <c:strRef>
              <c:f>Motor!$AB$33</c:f>
              <c:strCache>
                <c:ptCount val="1"/>
                <c:pt idx="0">
                  <c:v>Area 3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Motor!$AB$34:$AB$74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5.8733830112493987E-2</c:v>
                </c:pt>
                <c:pt idx="3">
                  <c:v>5.8294432236665243E-2</c:v>
                </c:pt>
                <c:pt idx="4">
                  <c:v>5.7925606416366925E-2</c:v>
                </c:pt>
                <c:pt idx="5">
                  <c:v>5.7603206771927588E-2</c:v>
                </c:pt>
                <c:pt idx="6">
                  <c:v>5.7312131426327247E-2</c:v>
                </c:pt>
                <c:pt idx="7">
                  <c:v>5.7042975824351291E-2</c:v>
                </c:pt>
                <c:pt idx="8">
                  <c:v>5.6789899802443367E-2</c:v>
                </c:pt>
                <c:pt idx="9">
                  <c:v>5.6549280140983309E-2</c:v>
                </c:pt>
                <c:pt idx="10">
                  <c:v>5.631886493216863E-2</c:v>
                </c:pt>
                <c:pt idx="11">
                  <c:v>5.6097245643259151E-2</c:v>
                </c:pt>
                <c:pt idx="12">
                  <c:v>5.5883529010965896E-2</c:v>
                </c:pt>
                <c:pt idx="13">
                  <c:v>5.567713402723963E-2</c:v>
                </c:pt>
                <c:pt idx="14">
                  <c:v>5.5477666931668571E-2</c:v>
                </c:pt>
                <c:pt idx="15">
                  <c:v>5.5284844685102218E-2</c:v>
                </c:pt>
                <c:pt idx="16">
                  <c:v>5.5098448473950623E-2</c:v>
                </c:pt>
                <c:pt idx="17">
                  <c:v>5.4918295747519844E-2</c:v>
                </c:pt>
                <c:pt idx="18">
                  <c:v>5.4744223641609517E-2</c:v>
                </c:pt>
                <c:pt idx="19">
                  <c:v>5.4576079357469602E-2</c:v>
                </c:pt>
                <c:pt idx="20">
                  <c:v>5.441371475699338E-2</c:v>
                </c:pt>
                <c:pt idx="21">
                  <c:v>5.4256983486820815E-2</c:v>
                </c:pt>
                <c:pt idx="22">
                  <c:v>5.4105739596587245E-2</c:v>
                </c:pt>
                <c:pt idx="23">
                  <c:v>5.3959837020446828E-2</c:v>
                </c:pt>
                <c:pt idx="24">
                  <c:v>5.3819129540254709E-2</c:v>
                </c:pt>
                <c:pt idx="25">
                  <c:v>5.3683471002040385E-2</c:v>
                </c:pt>
                <c:pt idx="26">
                  <c:v>5.355271565117721E-2</c:v>
                </c:pt>
                <c:pt idx="27">
                  <c:v>5.3426718508672179E-2</c:v>
                </c:pt>
                <c:pt idx="28">
                  <c:v>5.3305335745381828E-2</c:v>
                </c:pt>
                <c:pt idx="29">
                  <c:v>5.3188425031458084E-2</c:v>
                </c:pt>
                <c:pt idx="30">
                  <c:v>5.3075845850355644E-2</c:v>
                </c:pt>
                <c:pt idx="31">
                  <c:v>5.2967459773630335E-2</c:v>
                </c:pt>
                <c:pt idx="32">
                  <c:v>5.2863130696575604E-2</c:v>
                </c:pt>
                <c:pt idx="33">
                  <c:v>5.2762725036739774E-2</c:v>
                </c:pt>
                <c:pt idx="34">
                  <c:v>5.2666111898297119E-2</c:v>
                </c:pt>
                <c:pt idx="35">
                  <c:v>5.2573163205574869E-2</c:v>
                </c:pt>
                <c:pt idx="36">
                  <c:v>5.2483753809037102E-2</c:v>
                </c:pt>
                <c:pt idx="37">
                  <c:v>5.2397761566855439E-2</c:v>
                </c:pt>
                <c:pt idx="38">
                  <c:v>5.2315067404951038E-2</c:v>
                </c:pt>
                <c:pt idx="39">
                  <c:v>5.2235555358119509E-2</c:v>
                </c:pt>
                <c:pt idx="40">
                  <c:v>5.2159112594582807E-2</c:v>
                </c:pt>
              </c:numCache>
            </c:numRef>
          </c:yVal>
          <c:smooth val="0"/>
        </c:ser>
        <c:ser>
          <c:idx val="27"/>
          <c:order val="3"/>
          <c:tx>
            <c:strRef>
              <c:f>Motor!$AC$33</c:f>
              <c:strCache>
                <c:ptCount val="1"/>
                <c:pt idx="0">
                  <c:v>Area 4</c:v>
                </c:pt>
              </c:strCache>
            </c:strRef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Motor!$AC$34:$AC$74</c:f>
              <c:numCache>
                <c:formatCode>0.00</c:formatCode>
                <c:ptCount val="41"/>
                <c:pt idx="0" formatCode="0.000">
                  <c:v>2.7777777777777776E-2</c:v>
                </c:pt>
                <c:pt idx="1">
                  <c:v>2.8693181818181823E-2</c:v>
                </c:pt>
                <c:pt idx="2">
                  <c:v>2.9527593059364282E-2</c:v>
                </c:pt>
                <c:pt idx="3">
                  <c:v>3.0298837188180449E-2</c:v>
                </c:pt>
                <c:pt idx="4">
                  <c:v>3.1020117744023586E-2</c:v>
                </c:pt>
                <c:pt idx="5">
                  <c:v>3.1701011323069433E-2</c:v>
                </c:pt>
                <c:pt idx="6">
                  <c:v>3.2348392130542435E-2</c:v>
                </c:pt>
                <c:pt idx="7">
                  <c:v>3.2967180210169804E-2</c:v>
                </c:pt>
                <c:pt idx="8">
                  <c:v>3.3560907241388271E-2</c:v>
                </c:pt>
                <c:pt idx="9">
                  <c:v>3.4132128843630268E-2</c:v>
                </c:pt>
                <c:pt idx="10">
                  <c:v>3.4682718790402398E-2</c:v>
                </c:pt>
                <c:pt idx="11">
                  <c:v>3.5214076454784277E-2</c:v>
                </c:pt>
                <c:pt idx="12">
                  <c:v>3.572727208897946E-2</c:v>
                </c:pt>
                <c:pt idx="13">
                  <c:v>3.6223148183851001E-2</c:v>
                </c:pt>
                <c:pt idx="14">
                  <c:v>3.6702390030858803E-2</c:v>
                </c:pt>
                <c:pt idx="15">
                  <c:v>3.716557476566925E-2</c:v>
                </c:pt>
                <c:pt idx="16">
                  <c:v>3.7613205395679757E-2</c:v>
                </c:pt>
                <c:pt idx="17">
                  <c:v>3.8045734347795505E-2</c:v>
                </c:pt>
                <c:pt idx="18">
                  <c:v>3.8463579696657244E-2</c:v>
                </c:pt>
                <c:pt idx="19">
                  <c:v>3.8867136275729054E-2</c:v>
                </c:pt>
                <c:pt idx="20">
                  <c:v>3.9256783208564634E-2</c:v>
                </c:pt>
                <c:pt idx="21">
                  <c:v>3.9632888935761265E-2</c:v>
                </c:pt>
                <c:pt idx="22">
                  <c:v>3.9995814492000112E-2</c:v>
                </c:pt>
                <c:pt idx="23">
                  <c:v>4.0345915563757967E-2</c:v>
                </c:pt>
                <c:pt idx="24">
                  <c:v>4.0683543701803895E-2</c:v>
                </c:pt>
                <c:pt idx="25">
                  <c:v>4.100904695282577E-2</c:v>
                </c:pt>
                <c:pt idx="26">
                  <c:v>4.1322770097245137E-2</c:v>
                </c:pt>
                <c:pt idx="27">
                  <c:v>4.1625054625661323E-2</c:v>
                </c:pt>
                <c:pt idx="28">
                  <c:v>4.1916238547627722E-2</c:v>
                </c:pt>
                <c:pt idx="29">
                  <c:v>4.2196656098894836E-2</c:v>
                </c:pt>
                <c:pt idx="30">
                  <c:v>4.2466637393575271E-2</c:v>
                </c:pt>
                <c:pt idx="31">
                  <c:v>4.2726508053600946E-2</c:v>
                </c:pt>
                <c:pt idx="32">
                  <c:v>4.2976588837743239E-2</c:v>
                </c:pt>
                <c:pt idx="33">
                  <c:v>4.3217195285216788E-2</c:v>
                </c:pt>
                <c:pt idx="34">
                  <c:v>4.3448637383682452E-2</c:v>
                </c:pt>
                <c:pt idx="35">
                  <c:v>4.3671219267733541E-2</c:v>
                </c:pt>
                <c:pt idx="36">
                  <c:v>4.3885238951283295E-2</c:v>
                </c:pt>
                <c:pt idx="37">
                  <c:v>4.4090988095376545E-2</c:v>
                </c:pt>
                <c:pt idx="38">
                  <c:v>4.4288751811615783E-2</c:v>
                </c:pt>
                <c:pt idx="39">
                  <c:v>4.4478808500465518E-2</c:v>
                </c:pt>
                <c:pt idx="40">
                  <c:v>4.4661429723071792E-2</c:v>
                </c:pt>
              </c:numCache>
            </c:numRef>
          </c:yVal>
          <c:smooth val="0"/>
        </c:ser>
        <c:ser>
          <c:idx val="28"/>
          <c:order val="4"/>
          <c:tx>
            <c:strRef>
              <c:f>Motor!$AD$33</c:f>
              <c:strCache>
                <c:ptCount val="1"/>
                <c:pt idx="0">
                  <c:v>Area 5</c:v>
                </c:pt>
              </c:strCache>
            </c:strRef>
          </c:tx>
          <c:spPr>
            <a:ln w="3175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Motor!$AD$34:$AD$74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5.8663109600524267E-2</c:v>
                </c:pt>
                <c:pt idx="3">
                  <c:v>5.8128669149093877E-2</c:v>
                </c:pt>
                <c:pt idx="4">
                  <c:v>5.7664941667581085E-2</c:v>
                </c:pt>
                <c:pt idx="5">
                  <c:v>5.7259253789008417E-2</c:v>
                </c:pt>
                <c:pt idx="6">
                  <c:v>5.6900673633463184E-2</c:v>
                </c:pt>
                <c:pt idx="7">
                  <c:v>5.6580123081724581E-2</c:v>
                </c:pt>
                <c:pt idx="8">
                  <c:v>5.6290263476809994E-2</c:v>
                </c:pt>
                <c:pt idx="9">
                  <c:v>5.6025274831767301E-2</c:v>
                </c:pt>
                <c:pt idx="10">
                  <c:v>5.5780603570847687E-2</c:v>
                </c:pt>
                <c:pt idx="11">
                  <c:v>5.5552719752651851E-2</c:v>
                </c:pt>
                <c:pt idx="12">
                  <c:v>5.5338902728476989E-2</c:v>
                </c:pt>
                <c:pt idx="13">
                  <c:v>5.5137061393851917E-2</c:v>
                </c:pt>
                <c:pt idx="14">
                  <c:v>5.4945588443974701E-2</c:v>
                </c:pt>
                <c:pt idx="15">
                  <c:v>5.4763244937889616E-2</c:v>
                </c:pt>
                <c:pt idx="16">
                  <c:v>5.4589070412194983E-2</c:v>
                </c:pt>
                <c:pt idx="17">
                  <c:v>5.4422313779549411E-2</c:v>
                </c:pt>
                <c:pt idx="18">
                  <c:v>5.4262380729280191E-2</c:v>
                </c:pt>
                <c:pt idx="19">
                  <c:v>5.4108794002938242E-2</c:v>
                </c:pt>
                <c:pt idx="20">
                  <c:v>5.3961163585096596E-2</c:v>
                </c:pt>
                <c:pt idx="21">
                  <c:v>5.3819164454301613E-2</c:v>
                </c:pt>
                <c:pt idx="22">
                  <c:v>5.3682520053409413E-2</c:v>
                </c:pt>
                <c:pt idx="23">
                  <c:v>5.3550990059415021E-2</c:v>
                </c:pt>
                <c:pt idx="24">
                  <c:v>5.3424361368463728E-2</c:v>
                </c:pt>
                <c:pt idx="25">
                  <c:v>5.3302441474443324E-2</c:v>
                </c:pt>
                <c:pt idx="26">
                  <c:v>5.3185053622470189E-2</c:v>
                </c:pt>
                <c:pt idx="27">
                  <c:v>5.3072033273722341E-2</c:v>
                </c:pt>
                <c:pt idx="28">
                  <c:v>5.2963225535761854E-2</c:v>
                </c:pt>
                <c:pt idx="29">
                  <c:v>5.2858483301216765E-2</c:v>
                </c:pt>
                <c:pt idx="30">
                  <c:v>5.2757665904255964E-2</c:v>
                </c:pt>
                <c:pt idx="31">
                  <c:v>5.2660638154027058E-2</c:v>
                </c:pt>
                <c:pt idx="32">
                  <c:v>5.2567269641265908E-2</c:v>
                </c:pt>
                <c:pt idx="33">
                  <c:v>5.2477434241793915E-2</c:v>
                </c:pt>
                <c:pt idx="34">
                  <c:v>5.2391009760995977E-2</c:v>
                </c:pt>
                <c:pt idx="35">
                  <c:v>5.2307877678435623E-2</c:v>
                </c:pt>
                <c:pt idx="36">
                  <c:v>5.222792296287683E-2</c:v>
                </c:pt>
                <c:pt idx="37">
                  <c:v>5.2151033936162459E-2</c:v>
                </c:pt>
                <c:pt idx="38">
                  <c:v>5.2077102170412296E-2</c:v>
                </c:pt>
                <c:pt idx="39">
                  <c:v>5.2006022407409078E-2</c:v>
                </c:pt>
                <c:pt idx="40">
                  <c:v>5.1937692492265486E-2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Motor!$AE$33</c:f>
              <c:strCache>
                <c:ptCount val="1"/>
                <c:pt idx="0">
                  <c:v>limit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Motor!$A$34:$A$74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Motor!$AE$34:$AE$74</c:f>
              <c:numCache>
                <c:formatCode>General</c:formatCode>
                <c:ptCount val="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07280"/>
        <c:axId val="287303360"/>
      </c:scatterChart>
      <c:valAx>
        <c:axId val="28730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43486671393587228"/>
              <c:y val="0.89075873916409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3360"/>
        <c:crosses val="autoZero"/>
        <c:crossBetween val="midCat"/>
      </c:valAx>
      <c:valAx>
        <c:axId val="287303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TURNOVER OF STOCKS (proportion)</a:t>
                </a:r>
              </a:p>
            </c:rich>
          </c:tx>
          <c:layout>
            <c:manualLayout>
              <c:xMode val="edge"/>
              <c:yMode val="edge"/>
              <c:x val="9.5785943423738699E-3"/>
              <c:y val="0.13515498062742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72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01699787526558"/>
          <c:y val="0.37231627296587927"/>
          <c:w val="0.13793129252591543"/>
          <c:h val="0.3727840269966253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900" b="0"/>
              <a:t>Populations in mixed fishery</a:t>
            </a:r>
          </a:p>
        </c:rich>
      </c:tx>
      <c:layout>
        <c:manualLayout>
          <c:xMode val="edge"/>
          <c:yMode val="edge"/>
          <c:x val="0.32605861767279087"/>
          <c:y val="5.0541516245487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69872794737403"/>
          <c:y val="0.16245516001374946"/>
          <c:w val="0.68452513587614683"/>
          <c:h val="0.54873742937977599"/>
        </c:manualLayout>
      </c:layout>
      <c:scatterChart>
        <c:scatterStyle val="lineMarker"/>
        <c:varyColors val="0"/>
        <c:ser>
          <c:idx val="1"/>
          <c:order val="0"/>
          <c:tx>
            <c:strRef>
              <c:f>'Motor (2)'!$C$33</c:f>
              <c:strCache>
                <c:ptCount val="1"/>
                <c:pt idx="0">
                  <c:v>Area 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(2)'!$C$34:$C$74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50.816049470417532</c:v>
                </c:pt>
                <c:pt idx="3">
                  <c:v>51.009086106252553</c:v>
                </c:pt>
                <c:pt idx="4">
                  <c:v>51.120894853680156</c:v>
                </c:pt>
                <c:pt idx="5">
                  <c:v>51.179527633518369</c:v>
                </c:pt>
                <c:pt idx="6">
                  <c:v>51.203579937358498</c:v>
                </c:pt>
                <c:pt idx="7">
                  <c:v>51.205291505098785</c:v>
                </c:pt>
                <c:pt idx="8">
                  <c:v>51.192690924070895</c:v>
                </c:pt>
                <c:pt idx="9">
                  <c:v>51.171038816854399</c:v>
                </c:pt>
                <c:pt idx="10">
                  <c:v>51.14378355314166</c:v>
                </c:pt>
                <c:pt idx="11">
                  <c:v>51.113188400460217</c:v>
                </c:pt>
                <c:pt idx="12">
                  <c:v>51.080741129471676</c:v>
                </c:pt>
                <c:pt idx="13">
                  <c:v>51.047421040076408</c:v>
                </c:pt>
                <c:pt idx="14">
                  <c:v>51.013873052360559</c:v>
                </c:pt>
                <c:pt idx="15">
                  <c:v>50.980521370125111</c:v>
                </c:pt>
                <c:pt idx="16">
                  <c:v>50.947643872014162</c:v>
                </c:pt>
                <c:pt idx="17">
                  <c:v>50.915420955879092</c:v>
                </c:pt>
                <c:pt idx="18">
                  <c:v>50.883967733522454</c:v>
                </c:pt>
                <c:pt idx="19">
                  <c:v>50.853355345877709</c:v>
                </c:pt>
                <c:pt idx="20">
                  <c:v>50.823625146190928</c:v>
                </c:pt>
                <c:pt idx="21">
                  <c:v>50.794798190536952</c:v>
                </c:pt>
                <c:pt idx="22">
                  <c:v>50.766881627823039</c:v>
                </c:pt>
                <c:pt idx="23">
                  <c:v>50.739873031800371</c:v>
                </c:pt>
                <c:pt idx="24">
                  <c:v>50.713763360155696</c:v>
                </c:pt>
                <c:pt idx="25">
                  <c:v>50.688538992633653</c:v>
                </c:pt>
                <c:pt idx="26">
                  <c:v>50.664183147616498</c:v>
                </c:pt>
                <c:pt idx="27">
                  <c:v>50.640676876447841</c:v>
                </c:pt>
                <c:pt idx="28">
                  <c:v>50.617999768790405</c:v>
                </c:pt>
                <c:pt idx="29">
                  <c:v>50.596130458638228</c:v>
                </c:pt>
                <c:pt idx="30">
                  <c:v>50.575046991583122</c:v>
                </c:pt>
                <c:pt idx="31">
                  <c:v>50.554727094562402</c:v>
                </c:pt>
                <c:pt idx="32">
                  <c:v>50.535148376320784</c:v>
                </c:pt>
                <c:pt idx="33">
                  <c:v>50.516288478059238</c:v>
                </c:pt>
                <c:pt idx="34">
                  <c:v>50.498125187807183</c:v>
                </c:pt>
                <c:pt idx="35">
                  <c:v>50.480636528008631</c:v>
                </c:pt>
                <c:pt idx="36">
                  <c:v>50.463800823039179</c:v>
                </c:pt>
                <c:pt idx="37">
                  <c:v>50.447596751457652</c:v>
                </c:pt>
                <c:pt idx="38">
                  <c:v>50.432003386467358</c:v>
                </c:pt>
                <c:pt idx="39">
                  <c:v>50.417000227132306</c:v>
                </c:pt>
                <c:pt idx="40">
                  <c:v>50.402567222238503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'Motor (2)'!$D$33</c:f>
              <c:strCache>
                <c:ptCount val="1"/>
                <c:pt idx="0">
                  <c:v>Area 2</c:v>
                </c:pt>
              </c:strCache>
            </c:strRef>
          </c:tx>
          <c:spPr>
            <a:ln w="3175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(2)'!$D$34:$D$74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50.957449470417529</c:v>
                </c:pt>
                <c:pt idx="3">
                  <c:v>51.370595323147541</c:v>
                </c:pt>
                <c:pt idx="4">
                  <c:v>51.73958147254212</c:v>
                </c:pt>
                <c:pt idx="5">
                  <c:v>52.065796200790274</c:v>
                </c:pt>
                <c:pt idx="6">
                  <c:v>52.351396125770421</c:v>
                </c:pt>
                <c:pt idx="7">
                  <c:v>52.598972546833551</c:v>
                </c:pt>
                <c:pt idx="8">
                  <c:v>52.811324140650427</c:v>
                </c:pt>
                <c:pt idx="9">
                  <c:v>52.991305804343398</c:v>
                </c:pt>
                <c:pt idx="10">
                  <c:v>53.141730680478418</c:v>
                </c:pt>
                <c:pt idx="11">
                  <c:v>53.265308751082372</c:v>
                </c:pt>
                <c:pt idx="12">
                  <c:v>53.364610305172249</c:v>
                </c:pt>
                <c:pt idx="13">
                  <c:v>53.442046168667041</c:v>
                </c:pt>
                <c:pt idx="14">
                  <c:v>53.499859117173656</c:v>
                </c:pt>
                <c:pt idx="15">
                  <c:v>53.54012265032442</c:v>
                </c:pt>
                <c:pt idx="16">
                  <c:v>53.564744516968517</c:v>
                </c:pt>
                <c:pt idx="17">
                  <c:v>53.575473211047523</c:v>
                </c:pt>
                <c:pt idx="18">
                  <c:v>53.573906227313863</c:v>
                </c:pt>
                <c:pt idx="19">
                  <c:v>53.561499256677138</c:v>
                </c:pt>
                <c:pt idx="20">
                  <c:v>53.539575769438549</c:v>
                </c:pt>
                <c:pt idx="21">
                  <c:v>53.509336619543227</c:v>
                </c:pt>
                <c:pt idx="22">
                  <c:v>53.471869430471692</c:v>
                </c:pt>
                <c:pt idx="23">
                  <c:v>53.428157611365513</c:v>
                </c:pt>
                <c:pt idx="24">
                  <c:v>53.379088912632426</c:v>
                </c:pt>
                <c:pt idx="25">
                  <c:v>53.325463471959253</c:v>
                </c:pt>
                <c:pt idx="26">
                  <c:v>53.268001330128847</c:v>
                </c:pt>
                <c:pt idx="27">
                  <c:v>53.207349415268254</c:v>
                </c:pt>
                <c:pt idx="28">
                  <c:v>53.144088006916014</c:v>
                </c:pt>
                <c:pt idx="29">
                  <c:v>53.078736699520007</c:v>
                </c:pt>
                <c:pt idx="30">
                  <c:v>53.011759890020961</c:v>
                </c:pt>
                <c:pt idx="31">
                  <c:v>52.943571816998784</c:v>
                </c:pt>
                <c:pt idx="32">
                  <c:v>52.874541180137513</c:v>
                </c:pt>
                <c:pt idx="33">
                  <c:v>52.804995368982119</c:v>
                </c:pt>
                <c:pt idx="34">
                  <c:v>52.735224329459804</c:v>
                </c:pt>
                <c:pt idx="35">
                  <c:v>52.665484095664688</c:v>
                </c:pt>
                <c:pt idx="36">
                  <c:v>52.596000013132311</c:v>
                </c:pt>
                <c:pt idx="37">
                  <c:v>52.5269696783824</c:v>
                </c:pt>
                <c:pt idx="38">
                  <c:v>52.458565617973392</c:v>
                </c:pt>
                <c:pt idx="39">
                  <c:v>52.390937728750323</c:v>
                </c:pt>
                <c:pt idx="40">
                  <c:v>52.324215499422088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'Motor (2)'!$E$33</c:f>
              <c:strCache>
                <c:ptCount val="1"/>
                <c:pt idx="0">
                  <c:v>Area 3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(2)'!$E$34:$E$74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50.816049470417532</c:v>
                </c:pt>
                <c:pt idx="3">
                  <c:v>51.009086106252553</c:v>
                </c:pt>
                <c:pt idx="4">
                  <c:v>51.120894853680156</c:v>
                </c:pt>
                <c:pt idx="5">
                  <c:v>51.179527633518369</c:v>
                </c:pt>
                <c:pt idx="6">
                  <c:v>51.203579937358498</c:v>
                </c:pt>
                <c:pt idx="7">
                  <c:v>51.205291505098785</c:v>
                </c:pt>
                <c:pt idx="8">
                  <c:v>51.192690924070895</c:v>
                </c:pt>
                <c:pt idx="9">
                  <c:v>51.171038816854399</c:v>
                </c:pt>
                <c:pt idx="10">
                  <c:v>51.14378355314166</c:v>
                </c:pt>
                <c:pt idx="11">
                  <c:v>51.113188400460217</c:v>
                </c:pt>
                <c:pt idx="12">
                  <c:v>51.080741129471676</c:v>
                </c:pt>
                <c:pt idx="13">
                  <c:v>51.047421040076408</c:v>
                </c:pt>
                <c:pt idx="14">
                  <c:v>51.013873052360559</c:v>
                </c:pt>
                <c:pt idx="15">
                  <c:v>50.980521370125111</c:v>
                </c:pt>
                <c:pt idx="16">
                  <c:v>50.947643872014162</c:v>
                </c:pt>
                <c:pt idx="17">
                  <c:v>50.915420955879092</c:v>
                </c:pt>
                <c:pt idx="18">
                  <c:v>50.883967733522454</c:v>
                </c:pt>
                <c:pt idx="19">
                  <c:v>50.853355345877709</c:v>
                </c:pt>
                <c:pt idx="20">
                  <c:v>50.823625146190928</c:v>
                </c:pt>
                <c:pt idx="21">
                  <c:v>50.794798190536952</c:v>
                </c:pt>
                <c:pt idx="22">
                  <c:v>50.766881627823039</c:v>
                </c:pt>
                <c:pt idx="23">
                  <c:v>50.739873031800371</c:v>
                </c:pt>
                <c:pt idx="24">
                  <c:v>50.713763360155696</c:v>
                </c:pt>
                <c:pt idx="25">
                  <c:v>50.688538992633653</c:v>
                </c:pt>
                <c:pt idx="26">
                  <c:v>50.664183147616498</c:v>
                </c:pt>
                <c:pt idx="27">
                  <c:v>50.640676876447841</c:v>
                </c:pt>
                <c:pt idx="28">
                  <c:v>50.617999768790405</c:v>
                </c:pt>
                <c:pt idx="29">
                  <c:v>50.596130458638228</c:v>
                </c:pt>
                <c:pt idx="30">
                  <c:v>50.575046991583122</c:v>
                </c:pt>
                <c:pt idx="31">
                  <c:v>50.554727094562402</c:v>
                </c:pt>
                <c:pt idx="32">
                  <c:v>50.535148376320784</c:v>
                </c:pt>
                <c:pt idx="33">
                  <c:v>50.516288478059238</c:v>
                </c:pt>
                <c:pt idx="34">
                  <c:v>50.498125187807183</c:v>
                </c:pt>
                <c:pt idx="35">
                  <c:v>50.480636528008631</c:v>
                </c:pt>
                <c:pt idx="36">
                  <c:v>50.463800823039179</c:v>
                </c:pt>
                <c:pt idx="37">
                  <c:v>50.447596751457652</c:v>
                </c:pt>
                <c:pt idx="38">
                  <c:v>50.432003386467358</c:v>
                </c:pt>
                <c:pt idx="39">
                  <c:v>50.417000227132306</c:v>
                </c:pt>
                <c:pt idx="40">
                  <c:v>50.402567222238503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'Motor (2)'!$F$33</c:f>
              <c:strCache>
                <c:ptCount val="1"/>
                <c:pt idx="0">
                  <c:v>Area 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(2)'!$F$34:$F$74</c:f>
              <c:numCache>
                <c:formatCode>0</c:formatCode>
                <c:ptCount val="41"/>
                <c:pt idx="0">
                  <c:v>90</c:v>
                </c:pt>
                <c:pt idx="1">
                  <c:v>88</c:v>
                </c:pt>
                <c:pt idx="2">
                  <c:v>86.129648915434856</c:v>
                </c:pt>
                <c:pt idx="3">
                  <c:v>84.375172949806128</c:v>
                </c:pt>
                <c:pt idx="4">
                  <c:v>82.725420041221227</c:v>
                </c:pt>
                <c:pt idx="5">
                  <c:v>81.17119723705386</c:v>
                </c:pt>
                <c:pt idx="6">
                  <c:v>79.704776074925249</c:v>
                </c:pt>
                <c:pt idx="7">
                  <c:v>78.319533623100099</c:v>
                </c:pt>
                <c:pt idx="8">
                  <c:v>77.009695144671966</c:v>
                </c:pt>
                <c:pt idx="9">
                  <c:v>75.770149937144595</c:v>
                </c:pt>
                <c:pt idx="10">
                  <c:v>74.59631879415285</c:v>
                </c:pt>
                <c:pt idx="11">
                  <c:v>73.484057553522774</c:v>
                </c:pt>
                <c:pt idx="12">
                  <c:v>72.429585826130079</c:v>
                </c:pt>
                <c:pt idx="13">
                  <c:v>71.429433353974758</c:v>
                </c:pt>
                <c:pt idx="14">
                  <c:v>70.480398799181259</c:v>
                </c:pt>
                <c:pt idx="15">
                  <c:v>69.579517388937617</c:v>
                </c:pt>
                <c:pt idx="16">
                  <c:v>68.724034951642508</c:v>
                </c:pt>
                <c:pt idx="17">
                  <c:v>67.911386636380641</c:v>
                </c:pt>
                <c:pt idx="18">
                  <c:v>67.139179123829408</c:v>
                </c:pt>
                <c:pt idx="19">
                  <c:v>66.405175489321778</c:v>
                </c:pt>
                <c:pt idx="20">
                  <c:v>65.707282120767829</c:v>
                </c:pt>
                <c:pt idx="21">
                  <c:v>65.043537261101832</c:v>
                </c:pt>
                <c:pt idx="22">
                  <c:v>64.412100860895109</c:v>
                </c:pt>
                <c:pt idx="23">
                  <c:v>63.811245507954958</c:v>
                </c:pt>
                <c:pt idx="24">
                  <c:v>63.239348258057341</c:v>
                </c:pt>
                <c:pt idx="25">
                  <c:v>62.694883231845743</c:v>
                </c:pt>
                <c:pt idx="26">
                  <c:v>62.176414872410376</c:v>
                </c:pt>
                <c:pt idx="27">
                  <c:v>61.682591779581202</c:v>
                </c:pt>
                <c:pt idx="28">
                  <c:v>61.212141052886587</c:v>
                </c:pt>
                <c:pt idx="29">
                  <c:v>60.763863087076068</c:v>
                </c:pt>
                <c:pt idx="30">
                  <c:v>60.336626773210511</c:v>
                </c:pt>
                <c:pt idx="31">
                  <c:v>59.929365065374995</c:v>
                </c:pt>
                <c:pt idx="32">
                  <c:v>59.541070878623003</c:v>
                </c:pt>
                <c:pt idx="33">
                  <c:v>59.170793288206667</c:v>
                </c:pt>
                <c:pt idx="34">
                  <c:v>58.817634003766081</c:v>
                </c:pt>
                <c:pt idx="35">
                  <c:v>58.48074409514156</c:v>
                </c:pt>
                <c:pt idx="36">
                  <c:v>58.159320948980856</c:v>
                </c:pt>
                <c:pt idx="37">
                  <c:v>57.852605437445057</c:v>
                </c:pt>
                <c:pt idx="38">
                  <c:v>57.559879282150334</c:v>
                </c:pt>
                <c:pt idx="39">
                  <c:v>57.28046259807595</c:v>
                </c:pt>
                <c:pt idx="40">
                  <c:v>57.013711603566485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'Motor (2)'!$G$33</c:f>
              <c:strCache>
                <c:ptCount val="1"/>
                <c:pt idx="0">
                  <c:v>Area 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(2)'!$G$34:$G$74</c:f>
              <c:numCache>
                <c:formatCode>0</c:formatCode>
                <c:ptCount val="41"/>
                <c:pt idx="0">
                  <c:v>50</c:v>
                </c:pt>
                <c:pt idx="1">
                  <c:v>50.5</c:v>
                </c:pt>
                <c:pt idx="2">
                  <c:v>50.866549470417532</c:v>
                </c:pt>
                <c:pt idx="3">
                  <c:v>51.128802698806744</c:v>
                </c:pt>
                <c:pt idx="4">
                  <c:v>51.310810428296797</c:v>
                </c:pt>
                <c:pt idx="5">
                  <c:v>51.431871949688741</c:v>
                </c:pt>
                <c:pt idx="6">
                  <c:v>51.507152091413296</c:v>
                </c:pt>
                <c:pt idx="7">
                  <c:v>51.548378757304405</c:v>
                </c:pt>
                <c:pt idx="8">
                  <c:v>51.564512846241762</c:v>
                </c:pt>
                <c:pt idx="9">
                  <c:v>51.562338174412027</c:v>
                </c:pt>
                <c:pt idx="10">
                  <c:v>51.546954016183243</c:v>
                </c:pt>
                <c:pt idx="11">
                  <c:v>51.522172119798704</c:v>
                </c:pt>
                <c:pt idx="12">
                  <c:v>51.490829044063567</c:v>
                </c:pt>
                <c:pt idx="13">
                  <c:v>51.455027676743086</c:v>
                </c:pt>
                <c:pt idx="14">
                  <c:v>51.41632167874706</c:v>
                </c:pt>
                <c:pt idx="15">
                  <c:v>51.375855063644927</c:v>
                </c:pt>
                <c:pt idx="16">
                  <c:v>51.334467119483477</c:v>
                </c:pt>
                <c:pt idx="17">
                  <c:v>51.292770889847702</c:v>
                </c:pt>
                <c:pt idx="18">
                  <c:v>51.251211665445915</c:v>
                </c:pt>
                <c:pt idx="19">
                  <c:v>51.210110464141216</c:v>
                </c:pt>
                <c:pt idx="20">
                  <c:v>51.16969629329779</c:v>
                </c:pt>
                <c:pt idx="21">
                  <c:v>51.130130060046753</c:v>
                </c:pt>
                <c:pt idx="22">
                  <c:v>51.091522279671167</c:v>
                </c:pt>
                <c:pt idx="23">
                  <c:v>51.053946187608176</c:v>
                </c:pt>
                <c:pt idx="24">
                  <c:v>51.017447449477892</c:v>
                </c:pt>
                <c:pt idx="25">
                  <c:v>50.98205135530867</c:v>
                </c:pt>
                <c:pt idx="26">
                  <c:v>50.94776815412191</c:v>
                </c:pt>
                <c:pt idx="27">
                  <c:v>50.914597014030939</c:v>
                </c:pt>
                <c:pt idx="28">
                  <c:v>50.882528966209563</c:v>
                </c:pt>
                <c:pt idx="29">
                  <c:v>50.851549097257823</c:v>
                </c:pt>
                <c:pt idx="30">
                  <c:v>50.821638185166115</c:v>
                </c:pt>
                <c:pt idx="31">
                  <c:v>50.79277392291128</c:v>
                </c:pt>
                <c:pt idx="32">
                  <c:v>50.764931835981557</c:v>
                </c:pt>
                <c:pt idx="33">
                  <c:v>50.738085972309172</c:v>
                </c:pt>
                <c:pt idx="34">
                  <c:v>50.712209422588451</c:v>
                </c:pt>
                <c:pt idx="35">
                  <c:v>50.687274713849327</c:v>
                </c:pt>
                <c:pt idx="36">
                  <c:v>50.663254108021398</c:v>
                </c:pt>
                <c:pt idx="37">
                  <c:v>50.640119829014807</c:v>
                </c:pt>
                <c:pt idx="38">
                  <c:v>50.617844235789612</c:v>
                </c:pt>
                <c:pt idx="39">
                  <c:v>50.596399954416881</c:v>
                </c:pt>
                <c:pt idx="40">
                  <c:v>50.575759978834242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06888"/>
        <c:axId val="287306104"/>
      </c:scatterChart>
      <c:valAx>
        <c:axId val="28730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4160061242344707"/>
              <c:y val="0.80385229824611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6104"/>
        <c:crosses val="autoZero"/>
        <c:crossBetween val="midCat"/>
      </c:valAx>
      <c:valAx>
        <c:axId val="287306104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BIOMASS</a:t>
                </a:r>
              </a:p>
            </c:rich>
          </c:tx>
          <c:layout>
            <c:manualLayout>
              <c:xMode val="edge"/>
              <c:yMode val="edge"/>
              <c:x val="7.3412698412698416E-2"/>
              <c:y val="0.328520234609662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6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296442111402736"/>
          <c:y val="0.30685958479016839"/>
          <c:w val="0.12500020830729489"/>
          <c:h val="0.3537917507603968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900" b="0"/>
              <a:t>Turnover in mixed fishery: immigration (t) / biomass (t-1)</a:t>
            </a:r>
          </a:p>
        </c:rich>
      </c:tx>
      <c:layout>
        <c:manualLayout>
          <c:xMode val="edge"/>
          <c:yMode val="edge"/>
          <c:x val="0.17702091847737469"/>
          <c:y val="0.124031007751937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4050076764933"/>
          <c:y val="0.22383720930232559"/>
          <c:w val="0.59318695319051495"/>
          <c:h val="0.54360465116279066"/>
        </c:manualLayout>
      </c:layout>
      <c:scatterChart>
        <c:scatterStyle val="lineMarker"/>
        <c:varyColors val="0"/>
        <c:ser>
          <c:idx val="24"/>
          <c:order val="0"/>
          <c:tx>
            <c:strRef>
              <c:f>'Motor (2)'!$Z$33</c:f>
              <c:strCache>
                <c:ptCount val="1"/>
                <c:pt idx="0">
                  <c:v>Area 1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(2)'!$Z$34:$Z$74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5.8733830112493987E-2</c:v>
                </c:pt>
                <c:pt idx="3">
                  <c:v>5.8294432236665243E-2</c:v>
                </c:pt>
                <c:pt idx="4">
                  <c:v>5.7925606416366925E-2</c:v>
                </c:pt>
                <c:pt idx="5">
                  <c:v>5.7603206771927588E-2</c:v>
                </c:pt>
                <c:pt idx="6">
                  <c:v>5.7312131426327247E-2</c:v>
                </c:pt>
                <c:pt idx="7">
                  <c:v>5.7042975824351291E-2</c:v>
                </c:pt>
                <c:pt idx="8">
                  <c:v>5.6789899802443367E-2</c:v>
                </c:pt>
                <c:pt idx="9">
                  <c:v>5.6549280140983309E-2</c:v>
                </c:pt>
                <c:pt idx="10">
                  <c:v>5.631886493216863E-2</c:v>
                </c:pt>
                <c:pt idx="11">
                  <c:v>5.6097245643259151E-2</c:v>
                </c:pt>
                <c:pt idx="12">
                  <c:v>5.5883529010965896E-2</c:v>
                </c:pt>
                <c:pt idx="13">
                  <c:v>5.567713402723963E-2</c:v>
                </c:pt>
                <c:pt idx="14">
                  <c:v>5.5477666931668571E-2</c:v>
                </c:pt>
                <c:pt idx="15">
                  <c:v>5.5284844685102218E-2</c:v>
                </c:pt>
                <c:pt idx="16">
                  <c:v>5.5098448473950623E-2</c:v>
                </c:pt>
                <c:pt idx="17">
                  <c:v>5.4918295747519844E-2</c:v>
                </c:pt>
                <c:pt idx="18">
                  <c:v>5.4744223641609517E-2</c:v>
                </c:pt>
                <c:pt idx="19">
                  <c:v>5.4576079357469602E-2</c:v>
                </c:pt>
                <c:pt idx="20">
                  <c:v>5.441371475699338E-2</c:v>
                </c:pt>
                <c:pt idx="21">
                  <c:v>5.4256983486820815E-2</c:v>
                </c:pt>
                <c:pt idx="22">
                  <c:v>5.4105739596587245E-2</c:v>
                </c:pt>
                <c:pt idx="23">
                  <c:v>5.3959837020446828E-2</c:v>
                </c:pt>
                <c:pt idx="24">
                  <c:v>5.3819129540254709E-2</c:v>
                </c:pt>
                <c:pt idx="25">
                  <c:v>5.3683471002040385E-2</c:v>
                </c:pt>
                <c:pt idx="26">
                  <c:v>5.355271565117721E-2</c:v>
                </c:pt>
                <c:pt idx="27">
                  <c:v>5.3426718508672179E-2</c:v>
                </c:pt>
                <c:pt idx="28">
                  <c:v>5.3305335745381828E-2</c:v>
                </c:pt>
                <c:pt idx="29">
                  <c:v>5.3188425031458084E-2</c:v>
                </c:pt>
                <c:pt idx="30">
                  <c:v>5.3075845850355644E-2</c:v>
                </c:pt>
                <c:pt idx="31">
                  <c:v>5.2967459773630335E-2</c:v>
                </c:pt>
                <c:pt idx="32">
                  <c:v>5.2863130696575604E-2</c:v>
                </c:pt>
                <c:pt idx="33">
                  <c:v>5.2762725036739774E-2</c:v>
                </c:pt>
                <c:pt idx="34">
                  <c:v>5.2666111898297119E-2</c:v>
                </c:pt>
                <c:pt idx="35">
                  <c:v>5.2573163205574869E-2</c:v>
                </c:pt>
                <c:pt idx="36">
                  <c:v>5.2483753809037102E-2</c:v>
                </c:pt>
                <c:pt idx="37">
                  <c:v>5.2397761566855439E-2</c:v>
                </c:pt>
                <c:pt idx="38">
                  <c:v>5.2315067404951038E-2</c:v>
                </c:pt>
                <c:pt idx="39">
                  <c:v>5.2235555358119509E-2</c:v>
                </c:pt>
                <c:pt idx="40">
                  <c:v>5.2159112594582807E-2</c:v>
                </c:pt>
              </c:numCache>
            </c:numRef>
          </c:yVal>
          <c:smooth val="0"/>
        </c:ser>
        <c:ser>
          <c:idx val="25"/>
          <c:order val="1"/>
          <c:tx>
            <c:strRef>
              <c:f>'Motor (2)'!$AA$33</c:f>
              <c:strCache>
                <c:ptCount val="1"/>
                <c:pt idx="0">
                  <c:v>Area 2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(2)'!$AA$34:$AA$74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5.8536165910643499E-2</c:v>
                </c:pt>
                <c:pt idx="3">
                  <c:v>5.7796232058189415E-2</c:v>
                </c:pt>
                <c:pt idx="4">
                  <c:v>5.7083477835598091E-2</c:v>
                </c:pt>
                <c:pt idx="5">
                  <c:v>5.6409903813737561E-2</c:v>
                </c:pt>
                <c:pt idx="6">
                  <c:v>5.5781484671345409E-2</c:v>
                </c:pt>
                <c:pt idx="7">
                  <c:v>5.5200340459070713E-2</c:v>
                </c:pt>
                <c:pt idx="8">
                  <c:v>5.4666208809674391E-2</c:v>
                </c:pt>
                <c:pt idx="9">
                  <c:v>5.4177416997723875E-2</c:v>
                </c:pt>
                <c:pt idx="10">
                  <c:v>5.3731511232220121E-2</c:v>
                </c:pt>
                <c:pt idx="11">
                  <c:v>5.3325656933703704E-2</c:v>
                </c:pt>
                <c:pt idx="12">
                  <c:v>5.2956888431363779E-2</c:v>
                </c:pt>
                <c:pt idx="13">
                  <c:v>5.2622260757199349E-2</c:v>
                </c:pt>
                <c:pt idx="14">
                  <c:v>5.2318938376131358E-2</c:v>
                </c:pt>
                <c:pt idx="15">
                  <c:v>5.204424368074409E-2</c:v>
                </c:pt>
                <c:pt idx="16">
                  <c:v>5.1795680119608022E-2</c:v>
                </c:pt>
                <c:pt idx="17">
                  <c:v>5.157093959937438E-2</c:v>
                </c:pt>
                <c:pt idx="18">
                  <c:v>5.1367900382835022E-2</c:v>
                </c:pt>
                <c:pt idx="19">
                  <c:v>5.1184619476899042E-2</c:v>
                </c:pt>
                <c:pt idx="20">
                  <c:v>5.1019322054281543E-2</c:v>
                </c:pt>
                <c:pt idx="21">
                  <c:v>5.0870389510372087E-2</c:v>
                </c:pt>
                <c:pt idx="22">
                  <c:v>5.0736347145675667E-2</c:v>
                </c:pt>
                <c:pt idx="23">
                  <c:v>5.0615852069251843E-2</c:v>
                </c:pt>
                <c:pt idx="24">
                  <c:v>5.0507681664646177E-2</c:v>
                </c:pt>
                <c:pt idx="25">
                  <c:v>5.0410722797914857E-2</c:v>
                </c:pt>
                <c:pt idx="26">
                  <c:v>5.032396184547408E-2</c:v>
                </c:pt>
                <c:pt idx="27">
                  <c:v>5.0246475556705181E-2</c:v>
                </c:pt>
                <c:pt idx="28">
                  <c:v>5.0177422728779057E-2</c:v>
                </c:pt>
                <c:pt idx="29">
                  <c:v>5.0116036650024211E-2</c:v>
                </c:pt>
                <c:pt idx="30">
                  <c:v>5.0061618257439759E-2</c:v>
                </c:pt>
                <c:pt idx="31">
                  <c:v>5.0013529949777015E-2</c:v>
                </c:pt>
                <c:pt idx="32">
                  <c:v>4.9971189997448699E-2</c:v>
                </c:pt>
                <c:pt idx="33">
                  <c:v>4.9934067492727746E-2</c:v>
                </c:pt>
                <c:pt idx="34">
                  <c:v>4.9901677787203759E-2</c:v>
                </c:pt>
                <c:pt idx="35">
                  <c:v>4.9873578367597683E-2</c:v>
                </c:pt>
                <c:pt idx="36">
                  <c:v>4.9849365125368285E-2</c:v>
                </c:pt>
                <c:pt idx="37">
                  <c:v>4.9828668979820592E-2</c:v>
                </c:pt>
                <c:pt idx="38">
                  <c:v>4.9811152818495248E-2</c:v>
                </c:pt>
                <c:pt idx="39">
                  <c:v>4.9796508722400719E-2</c:v>
                </c:pt>
                <c:pt idx="40">
                  <c:v>4.9784455447110201E-2</c:v>
                </c:pt>
              </c:numCache>
            </c:numRef>
          </c:yVal>
          <c:smooth val="0"/>
        </c:ser>
        <c:ser>
          <c:idx val="26"/>
          <c:order val="2"/>
          <c:tx>
            <c:strRef>
              <c:f>'Motor (2)'!$AB$33</c:f>
              <c:strCache>
                <c:ptCount val="1"/>
                <c:pt idx="0">
                  <c:v>Area 3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(2)'!$AB$34:$AB$74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5.8733830112493987E-2</c:v>
                </c:pt>
                <c:pt idx="3">
                  <c:v>5.8294432236665243E-2</c:v>
                </c:pt>
                <c:pt idx="4">
                  <c:v>5.7925606416366925E-2</c:v>
                </c:pt>
                <c:pt idx="5">
                  <c:v>5.7603206771927588E-2</c:v>
                </c:pt>
                <c:pt idx="6">
                  <c:v>5.7312131426327247E-2</c:v>
                </c:pt>
                <c:pt idx="7">
                  <c:v>5.7042975824351291E-2</c:v>
                </c:pt>
                <c:pt idx="8">
                  <c:v>5.6789899802443367E-2</c:v>
                </c:pt>
                <c:pt idx="9">
                  <c:v>5.6549280140983309E-2</c:v>
                </c:pt>
                <c:pt idx="10">
                  <c:v>5.631886493216863E-2</c:v>
                </c:pt>
                <c:pt idx="11">
                  <c:v>5.6097245643259151E-2</c:v>
                </c:pt>
                <c:pt idx="12">
                  <c:v>5.5883529010965896E-2</c:v>
                </c:pt>
                <c:pt idx="13">
                  <c:v>5.567713402723963E-2</c:v>
                </c:pt>
                <c:pt idx="14">
                  <c:v>5.5477666931668571E-2</c:v>
                </c:pt>
                <c:pt idx="15">
                  <c:v>5.5284844685102218E-2</c:v>
                </c:pt>
                <c:pt idx="16">
                  <c:v>5.5098448473950623E-2</c:v>
                </c:pt>
                <c:pt idx="17">
                  <c:v>5.4918295747519844E-2</c:v>
                </c:pt>
                <c:pt idx="18">
                  <c:v>5.4744223641609517E-2</c:v>
                </c:pt>
                <c:pt idx="19">
                  <c:v>5.4576079357469602E-2</c:v>
                </c:pt>
                <c:pt idx="20">
                  <c:v>5.441371475699338E-2</c:v>
                </c:pt>
                <c:pt idx="21">
                  <c:v>5.4256983486820815E-2</c:v>
                </c:pt>
                <c:pt idx="22">
                  <c:v>5.4105739596587245E-2</c:v>
                </c:pt>
                <c:pt idx="23">
                  <c:v>5.3959837020446828E-2</c:v>
                </c:pt>
                <c:pt idx="24">
                  <c:v>5.3819129540254709E-2</c:v>
                </c:pt>
                <c:pt idx="25">
                  <c:v>5.3683471002040385E-2</c:v>
                </c:pt>
                <c:pt idx="26">
                  <c:v>5.355271565117721E-2</c:v>
                </c:pt>
                <c:pt idx="27">
                  <c:v>5.3426718508672179E-2</c:v>
                </c:pt>
                <c:pt idx="28">
                  <c:v>5.3305335745381828E-2</c:v>
                </c:pt>
                <c:pt idx="29">
                  <c:v>5.3188425031458084E-2</c:v>
                </c:pt>
                <c:pt idx="30">
                  <c:v>5.3075845850355644E-2</c:v>
                </c:pt>
                <c:pt idx="31">
                  <c:v>5.2967459773630335E-2</c:v>
                </c:pt>
                <c:pt idx="32">
                  <c:v>5.2863130696575604E-2</c:v>
                </c:pt>
                <c:pt idx="33">
                  <c:v>5.2762725036739774E-2</c:v>
                </c:pt>
                <c:pt idx="34">
                  <c:v>5.2666111898297119E-2</c:v>
                </c:pt>
                <c:pt idx="35">
                  <c:v>5.2573163205574869E-2</c:v>
                </c:pt>
                <c:pt idx="36">
                  <c:v>5.2483753809037102E-2</c:v>
                </c:pt>
                <c:pt idx="37">
                  <c:v>5.2397761566855439E-2</c:v>
                </c:pt>
                <c:pt idx="38">
                  <c:v>5.2315067404951038E-2</c:v>
                </c:pt>
                <c:pt idx="39">
                  <c:v>5.2235555358119509E-2</c:v>
                </c:pt>
                <c:pt idx="40">
                  <c:v>5.2159112594582807E-2</c:v>
                </c:pt>
              </c:numCache>
            </c:numRef>
          </c:yVal>
          <c:smooth val="0"/>
        </c:ser>
        <c:ser>
          <c:idx val="27"/>
          <c:order val="3"/>
          <c:tx>
            <c:strRef>
              <c:f>'Motor (2)'!$AC$33</c:f>
              <c:strCache>
                <c:ptCount val="1"/>
                <c:pt idx="0">
                  <c:v>Area 4</c:v>
                </c:pt>
              </c:strCache>
            </c:strRef>
          </c:tx>
          <c:spPr>
            <a:ln w="3175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(2)'!$AC$34:$AC$74</c:f>
              <c:numCache>
                <c:formatCode>0.00</c:formatCode>
                <c:ptCount val="41"/>
                <c:pt idx="0" formatCode="0.000">
                  <c:v>2.7777777777777776E-2</c:v>
                </c:pt>
                <c:pt idx="1">
                  <c:v>2.8693181818181823E-2</c:v>
                </c:pt>
                <c:pt idx="2">
                  <c:v>2.9527593059364282E-2</c:v>
                </c:pt>
                <c:pt idx="3">
                  <c:v>3.0298837188180449E-2</c:v>
                </c:pt>
                <c:pt idx="4">
                  <c:v>3.1020117744023586E-2</c:v>
                </c:pt>
                <c:pt idx="5">
                  <c:v>3.1701011323069433E-2</c:v>
                </c:pt>
                <c:pt idx="6">
                  <c:v>3.2348392130542435E-2</c:v>
                </c:pt>
                <c:pt idx="7">
                  <c:v>3.2967180210169804E-2</c:v>
                </c:pt>
                <c:pt idx="8">
                  <c:v>3.3560907241388271E-2</c:v>
                </c:pt>
                <c:pt idx="9">
                  <c:v>3.4132128843630268E-2</c:v>
                </c:pt>
                <c:pt idx="10">
                  <c:v>3.4682718790402398E-2</c:v>
                </c:pt>
                <c:pt idx="11">
                  <c:v>3.5214076454784277E-2</c:v>
                </c:pt>
                <c:pt idx="12">
                  <c:v>3.572727208897946E-2</c:v>
                </c:pt>
                <c:pt idx="13">
                  <c:v>3.6223148183851001E-2</c:v>
                </c:pt>
                <c:pt idx="14">
                  <c:v>3.6702390030858803E-2</c:v>
                </c:pt>
                <c:pt idx="15">
                  <c:v>3.716557476566925E-2</c:v>
                </c:pt>
                <c:pt idx="16">
                  <c:v>3.7613205395679757E-2</c:v>
                </c:pt>
                <c:pt idx="17">
                  <c:v>3.8045734347795505E-2</c:v>
                </c:pt>
                <c:pt idx="18">
                  <c:v>3.8463579696657244E-2</c:v>
                </c:pt>
                <c:pt idx="19">
                  <c:v>3.8867136275729054E-2</c:v>
                </c:pt>
                <c:pt idx="20">
                  <c:v>3.9256783208564634E-2</c:v>
                </c:pt>
                <c:pt idx="21">
                  <c:v>3.9632888935761265E-2</c:v>
                </c:pt>
                <c:pt idx="22">
                  <c:v>3.9995814492000112E-2</c:v>
                </c:pt>
                <c:pt idx="23">
                  <c:v>4.0345915563757967E-2</c:v>
                </c:pt>
                <c:pt idx="24">
                  <c:v>4.0683543701803895E-2</c:v>
                </c:pt>
                <c:pt idx="25">
                  <c:v>4.100904695282577E-2</c:v>
                </c:pt>
                <c:pt idx="26">
                  <c:v>4.1322770097245137E-2</c:v>
                </c:pt>
                <c:pt idx="27">
                  <c:v>4.1625054625661323E-2</c:v>
                </c:pt>
                <c:pt idx="28">
                  <c:v>4.1916238547627722E-2</c:v>
                </c:pt>
                <c:pt idx="29">
                  <c:v>4.2196656098894836E-2</c:v>
                </c:pt>
                <c:pt idx="30">
                  <c:v>4.2466637393575271E-2</c:v>
                </c:pt>
                <c:pt idx="31">
                  <c:v>4.2726508053600946E-2</c:v>
                </c:pt>
                <c:pt idx="32">
                  <c:v>4.2976588837743239E-2</c:v>
                </c:pt>
                <c:pt idx="33">
                  <c:v>4.3217195285216788E-2</c:v>
                </c:pt>
                <c:pt idx="34">
                  <c:v>4.3448637383682452E-2</c:v>
                </c:pt>
                <c:pt idx="35">
                  <c:v>4.3671219267733541E-2</c:v>
                </c:pt>
                <c:pt idx="36">
                  <c:v>4.3885238951283295E-2</c:v>
                </c:pt>
                <c:pt idx="37">
                  <c:v>4.4090988095376545E-2</c:v>
                </c:pt>
                <c:pt idx="38">
                  <c:v>4.4288751811615783E-2</c:v>
                </c:pt>
                <c:pt idx="39">
                  <c:v>4.4478808500465518E-2</c:v>
                </c:pt>
                <c:pt idx="40">
                  <c:v>4.4661429723071792E-2</c:v>
                </c:pt>
              </c:numCache>
            </c:numRef>
          </c:yVal>
          <c:smooth val="0"/>
        </c:ser>
        <c:ser>
          <c:idx val="28"/>
          <c:order val="4"/>
          <c:tx>
            <c:strRef>
              <c:f>'Motor (2)'!$AD$33</c:f>
              <c:strCache>
                <c:ptCount val="1"/>
                <c:pt idx="0">
                  <c:v>Area 5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(2)'!$AD$34:$AD$74</c:f>
              <c:numCache>
                <c:formatCode>0.00</c:formatCode>
                <c:ptCount val="41"/>
                <c:pt idx="0" formatCode="0.000">
                  <c:v>0.06</c:v>
                </c:pt>
                <c:pt idx="1">
                  <c:v>5.9282178217821786E-2</c:v>
                </c:pt>
                <c:pt idx="2">
                  <c:v>5.8663109600524267E-2</c:v>
                </c:pt>
                <c:pt idx="3">
                  <c:v>5.8128669149093877E-2</c:v>
                </c:pt>
                <c:pt idx="4">
                  <c:v>5.7664941667581085E-2</c:v>
                </c:pt>
                <c:pt idx="5">
                  <c:v>5.7259253789008417E-2</c:v>
                </c:pt>
                <c:pt idx="6">
                  <c:v>5.6900673633463184E-2</c:v>
                </c:pt>
                <c:pt idx="7">
                  <c:v>5.6580123081724581E-2</c:v>
                </c:pt>
                <c:pt idx="8">
                  <c:v>5.6290263476809994E-2</c:v>
                </c:pt>
                <c:pt idx="9">
                  <c:v>5.6025274831767301E-2</c:v>
                </c:pt>
                <c:pt idx="10">
                  <c:v>5.5780603570847687E-2</c:v>
                </c:pt>
                <c:pt idx="11">
                  <c:v>5.5552719752651851E-2</c:v>
                </c:pt>
                <c:pt idx="12">
                  <c:v>5.5338902728476989E-2</c:v>
                </c:pt>
                <c:pt idx="13">
                  <c:v>5.5137061393851917E-2</c:v>
                </c:pt>
                <c:pt idx="14">
                  <c:v>5.4945588443974701E-2</c:v>
                </c:pt>
                <c:pt idx="15">
                  <c:v>5.4763244937889616E-2</c:v>
                </c:pt>
                <c:pt idx="16">
                  <c:v>5.4589070412194983E-2</c:v>
                </c:pt>
                <c:pt idx="17">
                  <c:v>5.4422313779549411E-2</c:v>
                </c:pt>
                <c:pt idx="18">
                  <c:v>5.4262380729280191E-2</c:v>
                </c:pt>
                <c:pt idx="19">
                  <c:v>5.4108794002938242E-2</c:v>
                </c:pt>
                <c:pt idx="20">
                  <c:v>5.3961163585096596E-2</c:v>
                </c:pt>
                <c:pt idx="21">
                  <c:v>5.3819164454301613E-2</c:v>
                </c:pt>
                <c:pt idx="22">
                  <c:v>5.3682520053409413E-2</c:v>
                </c:pt>
                <c:pt idx="23">
                  <c:v>5.3550990059415021E-2</c:v>
                </c:pt>
                <c:pt idx="24">
                  <c:v>5.3424361368463728E-2</c:v>
                </c:pt>
                <c:pt idx="25">
                  <c:v>5.3302441474443324E-2</c:v>
                </c:pt>
                <c:pt idx="26">
                  <c:v>5.3185053622470189E-2</c:v>
                </c:pt>
                <c:pt idx="27">
                  <c:v>5.3072033273722341E-2</c:v>
                </c:pt>
                <c:pt idx="28">
                  <c:v>5.2963225535761854E-2</c:v>
                </c:pt>
                <c:pt idx="29">
                  <c:v>5.2858483301216765E-2</c:v>
                </c:pt>
                <c:pt idx="30">
                  <c:v>5.2757665904255964E-2</c:v>
                </c:pt>
                <c:pt idx="31">
                  <c:v>5.2660638154027058E-2</c:v>
                </c:pt>
                <c:pt idx="32">
                  <c:v>5.2567269641265908E-2</c:v>
                </c:pt>
                <c:pt idx="33">
                  <c:v>5.2477434241793915E-2</c:v>
                </c:pt>
                <c:pt idx="34">
                  <c:v>5.2391009760995977E-2</c:v>
                </c:pt>
                <c:pt idx="35">
                  <c:v>5.2307877678435623E-2</c:v>
                </c:pt>
                <c:pt idx="36">
                  <c:v>5.222792296287683E-2</c:v>
                </c:pt>
                <c:pt idx="37">
                  <c:v>5.2151033936162459E-2</c:v>
                </c:pt>
                <c:pt idx="38">
                  <c:v>5.2077102170412296E-2</c:v>
                </c:pt>
                <c:pt idx="39">
                  <c:v>5.2006022407409078E-2</c:v>
                </c:pt>
                <c:pt idx="40">
                  <c:v>5.1937692492265486E-2</c:v>
                </c:pt>
              </c:numCache>
            </c:numRef>
          </c:yVal>
          <c:smooth val="0"/>
        </c:ser>
        <c:ser>
          <c:idx val="29"/>
          <c:order val="5"/>
          <c:tx>
            <c:strRef>
              <c:f>'Motor (2)'!$AE$33</c:f>
              <c:strCache>
                <c:ptCount val="1"/>
                <c:pt idx="0">
                  <c:v>limit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'Motor (2)'!$A$34:$A$74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'Motor (2)'!$AE$34:$AE$74</c:f>
              <c:numCache>
                <c:formatCode>General</c:formatCode>
                <c:ptCount val="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05712"/>
        <c:axId val="287306496"/>
      </c:scatterChart>
      <c:valAx>
        <c:axId val="28730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TIME (years)</a:t>
                </a:r>
              </a:p>
            </c:rich>
          </c:tx>
          <c:layout>
            <c:manualLayout>
              <c:xMode val="edge"/>
              <c:yMode val="edge"/>
              <c:x val="0.36873789573898452"/>
              <c:y val="0.85658914728682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6496"/>
        <c:crosses val="autoZero"/>
        <c:crossBetween val="midCat"/>
      </c:valAx>
      <c:valAx>
        <c:axId val="287306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TURNOVER OF STOCKS (proportion)</a:t>
                </a:r>
              </a:p>
            </c:rich>
          </c:tx>
          <c:layout>
            <c:manualLayout>
              <c:xMode val="edge"/>
              <c:yMode val="edge"/>
              <c:x val="4.2752171008684038E-2"/>
              <c:y val="0.182034731123725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73057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27117226579144"/>
          <c:y val="0.38372093023255816"/>
          <c:w val="0.14228470836664381"/>
          <c:h val="0.2722868217054263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25</xdr:row>
      <xdr:rowOff>76200</xdr:rowOff>
    </xdr:from>
    <xdr:to>
      <xdr:col>4</xdr:col>
      <xdr:colOff>0</xdr:colOff>
      <xdr:row>29</xdr:row>
      <xdr:rowOff>104775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>
          <a:off x="1209675" y="4800600"/>
          <a:ext cx="1228725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30</xdr:row>
      <xdr:rowOff>142875</xdr:rowOff>
    </xdr:from>
    <xdr:to>
      <xdr:col>4</xdr:col>
      <xdr:colOff>257175</xdr:colOff>
      <xdr:row>33</xdr:row>
      <xdr:rowOff>104775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 flipV="1">
          <a:off x="1200150" y="5676900"/>
          <a:ext cx="149542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152400</xdr:rowOff>
    </xdr:from>
    <xdr:to>
      <xdr:col>4</xdr:col>
      <xdr:colOff>495300</xdr:colOff>
      <xdr:row>38</xdr:row>
      <xdr:rowOff>76200</xdr:rowOff>
    </xdr:to>
    <xdr:sp macro="" textlink="">
      <xdr:nvSpPr>
        <xdr:cNvPr id="3085" name="Line 13"/>
        <xdr:cNvSpPr>
          <a:spLocks noChangeShapeType="1"/>
        </xdr:cNvSpPr>
      </xdr:nvSpPr>
      <xdr:spPr bwMode="auto">
        <a:xfrm flipV="1">
          <a:off x="1743075" y="5686425"/>
          <a:ext cx="1190625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31</xdr:row>
      <xdr:rowOff>28575</xdr:rowOff>
    </xdr:from>
    <xdr:to>
      <xdr:col>5</xdr:col>
      <xdr:colOff>276225</xdr:colOff>
      <xdr:row>38</xdr:row>
      <xdr:rowOff>28575</xdr:rowOff>
    </xdr:to>
    <xdr:sp macro="" textlink="">
      <xdr:nvSpPr>
        <xdr:cNvPr id="3086" name="Line 14"/>
        <xdr:cNvSpPr>
          <a:spLocks noChangeShapeType="1"/>
        </xdr:cNvSpPr>
      </xdr:nvSpPr>
      <xdr:spPr bwMode="auto">
        <a:xfrm flipH="1" flipV="1">
          <a:off x="3133725" y="5724525"/>
          <a:ext cx="190500" cy="1133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29</xdr:row>
      <xdr:rowOff>114300</xdr:rowOff>
    </xdr:from>
    <xdr:to>
      <xdr:col>8</xdr:col>
      <xdr:colOff>28575</xdr:colOff>
      <xdr:row>32</xdr:row>
      <xdr:rowOff>104775</xdr:rowOff>
    </xdr:to>
    <xdr:sp macro="" textlink="">
      <xdr:nvSpPr>
        <xdr:cNvPr id="3087" name="Line 15"/>
        <xdr:cNvSpPr>
          <a:spLocks noChangeShapeType="1"/>
        </xdr:cNvSpPr>
      </xdr:nvSpPr>
      <xdr:spPr bwMode="auto">
        <a:xfrm flipH="1" flipV="1">
          <a:off x="3000375" y="5486400"/>
          <a:ext cx="19050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371475</xdr:colOff>
      <xdr:row>3</xdr:row>
      <xdr:rowOff>314325</xdr:rowOff>
    </xdr:from>
    <xdr:to>
      <xdr:col>10</xdr:col>
      <xdr:colOff>123323</xdr:colOff>
      <xdr:row>8</xdr:row>
      <xdr:rowOff>142765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" y="1000125"/>
          <a:ext cx="4019048" cy="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93</xdr:row>
      <xdr:rowOff>38100</xdr:rowOff>
    </xdr:from>
    <xdr:to>
      <xdr:col>7</xdr:col>
      <xdr:colOff>590550</xdr:colOff>
      <xdr:row>115</xdr:row>
      <xdr:rowOff>9525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116</xdr:row>
      <xdr:rowOff>133351</xdr:rowOff>
    </xdr:from>
    <xdr:to>
      <xdr:col>7</xdr:col>
      <xdr:colOff>571500</xdr:colOff>
      <xdr:row>136</xdr:row>
      <xdr:rowOff>95251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9</xdr:row>
          <xdr:rowOff>47625</xdr:rowOff>
        </xdr:from>
        <xdr:to>
          <xdr:col>11</xdr:col>
          <xdr:colOff>323850</xdr:colOff>
          <xdr:row>11</xdr:row>
          <xdr:rowOff>133350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Calculate 40 years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24</xdr:row>
      <xdr:rowOff>0</xdr:rowOff>
    </xdr:from>
    <xdr:to>
      <xdr:col>8</xdr:col>
      <xdr:colOff>533400</xdr:colOff>
      <xdr:row>40</xdr:row>
      <xdr:rowOff>47625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42</xdr:row>
      <xdr:rowOff>28575</xdr:rowOff>
    </xdr:from>
    <xdr:to>
      <xdr:col>8</xdr:col>
      <xdr:colOff>504825</xdr:colOff>
      <xdr:row>62</xdr:row>
      <xdr:rowOff>66675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73</xdr:row>
          <xdr:rowOff>47625</xdr:rowOff>
        </xdr:from>
        <xdr:to>
          <xdr:col>11</xdr:col>
          <xdr:colOff>323850</xdr:colOff>
          <xdr:row>75</xdr:row>
          <xdr:rowOff>133350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Calculate 40 years</a:t>
              </a: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514350</xdr:colOff>
      <xdr:row>4</xdr:row>
      <xdr:rowOff>133350</xdr:rowOff>
    </xdr:from>
    <xdr:to>
      <xdr:col>18</xdr:col>
      <xdr:colOff>9525</xdr:colOff>
      <xdr:row>8</xdr:row>
      <xdr:rowOff>28575</xdr:rowOff>
    </xdr:to>
    <xdr:sp macro="" textlink="">
      <xdr:nvSpPr>
        <xdr:cNvPr id="8" name="TextBox 7"/>
        <xdr:cNvSpPr txBox="1"/>
      </xdr:nvSpPr>
      <xdr:spPr>
        <a:xfrm>
          <a:off x="7829550" y="1133475"/>
          <a:ext cx="3152775" cy="8286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Before starting, set Excel to manual recalculation:</a:t>
          </a:r>
        </a:p>
        <a:p>
          <a:r>
            <a:rPr lang="nb-NO" sz="1100"/>
            <a:t>Excel options&gt; formulas &gt; calculation options &gt; manual.</a:t>
          </a:r>
        </a:p>
        <a:p>
          <a:r>
            <a:rPr lang="nb-NO" sz="1100"/>
            <a:t>This will facilitate your</a:t>
          </a:r>
          <a:r>
            <a:rPr lang="nb-NO" sz="1100" baseline="0"/>
            <a:t> calculations</a:t>
          </a:r>
          <a:endParaRPr lang="nb-NO" sz="1100"/>
        </a:p>
      </xdr:txBody>
    </xdr:sp>
    <xdr:clientData/>
  </xdr:twoCellAnchor>
  <xdr:twoCellAnchor editAs="oneCell">
    <xdr:from>
      <xdr:col>12</xdr:col>
      <xdr:colOff>590550</xdr:colOff>
      <xdr:row>1</xdr:row>
      <xdr:rowOff>38100</xdr:rowOff>
    </xdr:from>
    <xdr:to>
      <xdr:col>17</xdr:col>
      <xdr:colOff>590048</xdr:colOff>
      <xdr:row>4</xdr:row>
      <xdr:rowOff>35733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0" y="371475"/>
          <a:ext cx="3047498" cy="664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428625</xdr:colOff>
          <xdr:row>3</xdr:row>
          <xdr:rowOff>0</xdr:rowOff>
        </xdr:from>
        <xdr:to>
          <xdr:col>9</xdr:col>
          <xdr:colOff>409575</xdr:colOff>
          <xdr:row>5</xdr:row>
          <xdr:rowOff>19050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Calculate 40 years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428625</xdr:colOff>
          <xdr:row>3</xdr:row>
          <xdr:rowOff>0</xdr:rowOff>
        </xdr:from>
        <xdr:to>
          <xdr:col>9</xdr:col>
          <xdr:colOff>409575</xdr:colOff>
          <xdr:row>5</xdr:row>
          <xdr:rowOff>19050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Calculate 40 years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dx.doi.org/10.7557/8.3516" TargetMode="External"/><Relationship Id="rId1" Type="http://schemas.openxmlformats.org/officeDocument/2006/relationships/hyperlink" Target="http://creativecommons.org/licenses/by/4.0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7"/>
  <sheetViews>
    <sheetView tabSelected="1" topLeftCell="A31" workbookViewId="0">
      <selection activeCell="A67" sqref="A67"/>
    </sheetView>
  </sheetViews>
  <sheetFormatPr defaultRowHeight="12.75" x14ac:dyDescent="0.2"/>
  <cols>
    <col min="1" max="16384" width="9.140625" style="55"/>
  </cols>
  <sheetData>
    <row r="1" spans="1:11" ht="23.25" x14ac:dyDescent="0.35">
      <c r="A1" s="105" t="s">
        <v>139</v>
      </c>
      <c r="B1" s="105"/>
      <c r="C1" s="105"/>
      <c r="D1" s="105"/>
      <c r="E1" s="105"/>
      <c r="F1" s="105"/>
      <c r="G1" s="103"/>
      <c r="H1" s="103" t="s">
        <v>135</v>
      </c>
      <c r="I1" s="103"/>
      <c r="J1" s="103"/>
      <c r="K1" s="103"/>
    </row>
    <row r="2" spans="1:11" ht="18" x14ac:dyDescent="0.25">
      <c r="A2" s="108" t="s">
        <v>221</v>
      </c>
      <c r="I2"/>
      <c r="J2" s="52" t="s">
        <v>145</v>
      </c>
    </row>
    <row r="4" spans="1:11" ht="27.75" x14ac:dyDescent="0.4">
      <c r="A4" s="56" t="s">
        <v>147</v>
      </c>
    </row>
    <row r="5" spans="1:11" ht="15.75" customHeight="1" x14ac:dyDescent="0.2">
      <c r="A5" s="126" t="s">
        <v>170</v>
      </c>
      <c r="B5" s="127"/>
      <c r="C5" s="127"/>
    </row>
    <row r="6" spans="1:11" ht="13.5" customHeight="1" x14ac:dyDescent="0.2">
      <c r="A6" s="126" t="s">
        <v>171</v>
      </c>
      <c r="B6" s="127"/>
      <c r="C6" s="127"/>
    </row>
    <row r="12" spans="1:11" ht="32.25" customHeight="1" x14ac:dyDescent="0.3">
      <c r="A12" s="57" t="s">
        <v>148</v>
      </c>
    </row>
    <row r="13" spans="1:11" ht="20.25" x14ac:dyDescent="0.3">
      <c r="A13" s="57" t="s">
        <v>224</v>
      </c>
    </row>
    <row r="15" spans="1:11" x14ac:dyDescent="0.2">
      <c r="A15" s="55" t="s">
        <v>172</v>
      </c>
    </row>
    <row r="16" spans="1:11" x14ac:dyDescent="0.2">
      <c r="A16" s="55" t="s">
        <v>173</v>
      </c>
    </row>
    <row r="17" spans="1:10" x14ac:dyDescent="0.2">
      <c r="A17" s="55" t="s">
        <v>174</v>
      </c>
    </row>
    <row r="18" spans="1:10" x14ac:dyDescent="0.2">
      <c r="A18" s="55" t="s">
        <v>175</v>
      </c>
    </row>
    <row r="19" spans="1:10" x14ac:dyDescent="0.2">
      <c r="A19" s="55" t="s">
        <v>176</v>
      </c>
    </row>
    <row r="20" spans="1:10" x14ac:dyDescent="0.2">
      <c r="A20" s="55" t="s">
        <v>177</v>
      </c>
    </row>
    <row r="21" spans="1:10" x14ac:dyDescent="0.2">
      <c r="A21" s="55" t="s">
        <v>178</v>
      </c>
    </row>
    <row r="23" spans="1:10" x14ac:dyDescent="0.2">
      <c r="B23" s="82"/>
      <c r="C23" s="83"/>
      <c r="D23" s="83"/>
      <c r="E23" s="83"/>
      <c r="F23" s="83"/>
      <c r="G23" s="83"/>
      <c r="H23" s="83"/>
      <c r="I23" s="84"/>
    </row>
    <row r="24" spans="1:10" x14ac:dyDescent="0.2">
      <c r="B24" s="89"/>
      <c r="C24" s="85"/>
      <c r="D24" s="85"/>
      <c r="E24" s="85"/>
      <c r="F24" s="93"/>
      <c r="G24" s="85"/>
      <c r="H24" s="85"/>
      <c r="I24" s="86"/>
    </row>
    <row r="25" spans="1:10" x14ac:dyDescent="0.2">
      <c r="B25" s="96" t="s">
        <v>179</v>
      </c>
      <c r="C25" s="85"/>
      <c r="D25" s="85"/>
      <c r="E25" s="85"/>
      <c r="F25" s="93"/>
      <c r="G25" s="85"/>
      <c r="H25" s="85"/>
      <c r="I25" s="86"/>
    </row>
    <row r="26" spans="1:10" x14ac:dyDescent="0.2">
      <c r="B26" s="97"/>
      <c r="C26" s="85"/>
      <c r="D26" s="85"/>
      <c r="E26" s="85"/>
      <c r="F26" s="85"/>
      <c r="G26" s="85"/>
      <c r="H26" s="85"/>
      <c r="I26" s="86"/>
    </row>
    <row r="27" spans="1:10" x14ac:dyDescent="0.2">
      <c r="B27" s="97"/>
      <c r="C27" s="85"/>
      <c r="D27" s="85"/>
      <c r="E27" s="85"/>
      <c r="F27" s="85"/>
      <c r="G27" s="85"/>
      <c r="H27" s="85"/>
      <c r="I27" s="94"/>
    </row>
    <row r="28" spans="1:10" x14ac:dyDescent="0.2">
      <c r="B28" s="95"/>
      <c r="C28" s="85"/>
      <c r="D28" s="118"/>
      <c r="E28" s="119" t="s">
        <v>183</v>
      </c>
      <c r="F28" s="118"/>
      <c r="G28" s="118"/>
      <c r="H28" s="85"/>
      <c r="I28" s="94"/>
      <c r="J28" s="55" t="s">
        <v>194</v>
      </c>
    </row>
    <row r="29" spans="1:10" x14ac:dyDescent="0.2">
      <c r="B29" s="95"/>
      <c r="C29" s="85"/>
      <c r="D29" s="118"/>
      <c r="E29" s="119" t="s">
        <v>184</v>
      </c>
      <c r="F29" s="118"/>
      <c r="G29" s="118"/>
      <c r="H29" s="85"/>
      <c r="I29" s="86"/>
      <c r="J29" s="55" t="s">
        <v>195</v>
      </c>
    </row>
    <row r="30" spans="1:10" x14ac:dyDescent="0.2">
      <c r="B30" s="89"/>
      <c r="C30" s="85"/>
      <c r="D30" s="118"/>
      <c r="E30" s="118"/>
      <c r="F30" s="118"/>
      <c r="G30" s="118"/>
      <c r="H30" s="85"/>
      <c r="I30" s="86"/>
    </row>
    <row r="31" spans="1:10" x14ac:dyDescent="0.2">
      <c r="B31" s="89"/>
      <c r="C31" s="85"/>
      <c r="D31" s="118"/>
      <c r="E31" s="120"/>
      <c r="F31" s="118"/>
      <c r="G31" s="120"/>
      <c r="H31" s="85"/>
      <c r="I31" s="86"/>
    </row>
    <row r="32" spans="1:10" x14ac:dyDescent="0.2">
      <c r="B32" s="89"/>
      <c r="C32" s="85"/>
      <c r="D32" s="118"/>
      <c r="E32" s="120"/>
      <c r="F32" s="118"/>
      <c r="G32" s="120"/>
      <c r="H32" s="85"/>
      <c r="I32" s="86"/>
      <c r="J32" s="55" t="s">
        <v>199</v>
      </c>
    </row>
    <row r="33" spans="1:10" x14ac:dyDescent="0.2">
      <c r="B33" s="96" t="s">
        <v>180</v>
      </c>
      <c r="C33" s="85"/>
      <c r="D33" s="118"/>
      <c r="E33" s="118"/>
      <c r="F33" s="118"/>
      <c r="G33" s="118"/>
      <c r="H33" s="85"/>
      <c r="I33" s="99" t="s">
        <v>182</v>
      </c>
      <c r="J33" s="55" t="s">
        <v>200</v>
      </c>
    </row>
    <row r="34" spans="1:10" x14ac:dyDescent="0.2">
      <c r="B34" s="97"/>
      <c r="C34" s="85"/>
      <c r="D34" s="118"/>
      <c r="E34" s="118"/>
      <c r="F34" s="118"/>
      <c r="G34" s="118"/>
      <c r="H34" s="85"/>
      <c r="I34" s="100"/>
      <c r="J34" s="55" t="s">
        <v>210</v>
      </c>
    </row>
    <row r="35" spans="1:10" x14ac:dyDescent="0.2">
      <c r="B35" s="89"/>
      <c r="C35" s="85"/>
      <c r="D35" s="85"/>
      <c r="E35" s="85"/>
      <c r="F35" s="85"/>
      <c r="G35" s="85"/>
      <c r="H35" s="85"/>
      <c r="I35" s="100"/>
    </row>
    <row r="36" spans="1:10" x14ac:dyDescent="0.2">
      <c r="B36" s="89"/>
      <c r="C36" s="85"/>
      <c r="D36" s="85"/>
      <c r="E36" s="85"/>
      <c r="F36" s="85"/>
      <c r="G36" s="85"/>
      <c r="H36" s="85"/>
      <c r="I36" s="86"/>
    </row>
    <row r="37" spans="1:10" x14ac:dyDescent="0.2">
      <c r="B37" s="89"/>
      <c r="C37" s="85"/>
      <c r="D37" s="85"/>
      <c r="E37" s="85"/>
      <c r="F37" s="85"/>
      <c r="G37" s="85"/>
      <c r="H37" s="85"/>
      <c r="I37" s="86"/>
    </row>
    <row r="38" spans="1:10" x14ac:dyDescent="0.2">
      <c r="B38" s="89"/>
      <c r="C38" s="85"/>
      <c r="D38" s="85"/>
      <c r="E38" s="85"/>
      <c r="F38" s="85"/>
      <c r="G38" s="85"/>
      <c r="H38" s="85"/>
      <c r="I38" s="86"/>
    </row>
    <row r="39" spans="1:10" x14ac:dyDescent="0.2">
      <c r="B39" s="89"/>
      <c r="C39" s="98" t="s">
        <v>198</v>
      </c>
      <c r="D39" s="85"/>
      <c r="E39" s="85"/>
      <c r="F39" s="98" t="s">
        <v>181</v>
      </c>
      <c r="G39" s="91"/>
      <c r="H39" s="85"/>
      <c r="I39" s="86"/>
    </row>
    <row r="40" spans="1:10" x14ac:dyDescent="0.2">
      <c r="B40" s="89"/>
      <c r="C40" s="90"/>
      <c r="D40" s="85"/>
      <c r="E40" s="85"/>
      <c r="F40" s="90"/>
      <c r="G40" s="91"/>
      <c r="H40" s="85"/>
      <c r="I40" s="86"/>
    </row>
    <row r="41" spans="1:10" x14ac:dyDescent="0.2">
      <c r="B41" s="89"/>
      <c r="C41" s="90"/>
      <c r="D41" s="85"/>
      <c r="E41" s="85"/>
      <c r="F41" s="85"/>
      <c r="G41" s="85"/>
      <c r="H41" s="85"/>
      <c r="I41" s="86"/>
    </row>
    <row r="42" spans="1:10" x14ac:dyDescent="0.2">
      <c r="B42" s="87"/>
      <c r="C42" s="92"/>
      <c r="D42" s="92"/>
      <c r="E42" s="92"/>
      <c r="F42" s="92"/>
      <c r="G42" s="92"/>
      <c r="H42" s="92"/>
      <c r="I42" s="88"/>
    </row>
    <row r="44" spans="1:10" x14ac:dyDescent="0.2">
      <c r="A44" s="55" t="s">
        <v>185</v>
      </c>
    </row>
    <row r="45" spans="1:10" x14ac:dyDescent="0.2">
      <c r="A45" s="55" t="s">
        <v>186</v>
      </c>
    </row>
    <row r="46" spans="1:10" x14ac:dyDescent="0.2">
      <c r="A46" s="55" t="s">
        <v>187</v>
      </c>
    </row>
    <row r="47" spans="1:10" x14ac:dyDescent="0.2">
      <c r="A47" s="55" t="s">
        <v>188</v>
      </c>
    </row>
    <row r="48" spans="1:10" x14ac:dyDescent="0.2">
      <c r="A48" s="55" t="s">
        <v>189</v>
      </c>
    </row>
    <row r="50" spans="1:1" x14ac:dyDescent="0.2">
      <c r="A50" s="55" t="s">
        <v>193</v>
      </c>
    </row>
    <row r="51" spans="1:1" x14ac:dyDescent="0.2">
      <c r="A51" s="55" t="s">
        <v>196</v>
      </c>
    </row>
    <row r="52" spans="1:1" x14ac:dyDescent="0.2">
      <c r="A52" s="55" t="s">
        <v>197</v>
      </c>
    </row>
    <row r="54" spans="1:1" x14ac:dyDescent="0.2">
      <c r="A54" s="55" t="s">
        <v>190</v>
      </c>
    </row>
    <row r="55" spans="1:1" x14ac:dyDescent="0.2">
      <c r="A55" s="55" t="s">
        <v>191</v>
      </c>
    </row>
    <row r="56" spans="1:1" x14ac:dyDescent="0.2">
      <c r="A56" s="55" t="s">
        <v>192</v>
      </c>
    </row>
    <row r="60" spans="1:1" x14ac:dyDescent="0.2">
      <c r="A60" s="59" t="s">
        <v>140</v>
      </c>
    </row>
    <row r="62" spans="1:1" x14ac:dyDescent="0.2">
      <c r="A62" s="58" t="s">
        <v>141</v>
      </c>
    </row>
    <row r="63" spans="1:1" x14ac:dyDescent="0.2">
      <c r="A63" s="58" t="s">
        <v>142</v>
      </c>
    </row>
    <row r="64" spans="1:1" x14ac:dyDescent="0.2">
      <c r="A64" s="58" t="s">
        <v>143</v>
      </c>
    </row>
    <row r="65" spans="1:1" x14ac:dyDescent="0.2">
      <c r="A65" s="58" t="s">
        <v>144</v>
      </c>
    </row>
    <row r="67" spans="1:1" x14ac:dyDescent="0.2">
      <c r="A67" s="59" t="s">
        <v>230</v>
      </c>
    </row>
  </sheetData>
  <mergeCells count="2">
    <mergeCell ref="A5:C5"/>
    <mergeCell ref="A6:C6"/>
  </mergeCells>
  <phoneticPr fontId="25" type="noConversion"/>
  <pageMargins left="0.75" right="0.75" top="1" bottom="1" header="0.5" footer="0.5"/>
  <pageSetup paperSize="9" scale="78" orientation="portrait" r:id="rId1"/>
  <headerFooter alignWithMargins="0">
    <oddHeader>&amp;L&amp;D&amp;C&amp;F     &amp;A&amp;R//Jorge Santos 2003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K139"/>
  <sheetViews>
    <sheetView workbookViewId="0"/>
  </sheetViews>
  <sheetFormatPr defaultRowHeight="12.75" x14ac:dyDescent="0.2"/>
  <sheetData>
    <row r="1" spans="1:11" ht="26.25" x14ac:dyDescent="0.4">
      <c r="A1" s="106" t="s">
        <v>139</v>
      </c>
      <c r="B1" s="106"/>
      <c r="C1" s="106"/>
      <c r="D1" s="106"/>
      <c r="E1" s="106"/>
      <c r="F1" s="106"/>
      <c r="G1" s="103"/>
      <c r="H1" s="104"/>
      <c r="I1" s="103" t="s">
        <v>135</v>
      </c>
      <c r="J1" s="103"/>
      <c r="K1" s="103"/>
    </row>
    <row r="2" spans="1:11" ht="15" x14ac:dyDescent="0.2">
      <c r="A2" s="110" t="s">
        <v>221</v>
      </c>
      <c r="B2" s="111"/>
      <c r="C2" s="111"/>
      <c r="D2" s="111"/>
      <c r="E2" s="111"/>
      <c r="F2" s="111"/>
      <c r="G2" s="111"/>
      <c r="H2" s="55"/>
      <c r="J2" s="5" t="s">
        <v>145</v>
      </c>
      <c r="K2" s="55"/>
    </row>
    <row r="3" spans="1:11" s="60" customFormat="1" ht="21.75" customHeight="1" x14ac:dyDescent="0.2">
      <c r="A3" s="115" t="s">
        <v>223</v>
      </c>
      <c r="B3" s="111"/>
      <c r="C3" s="111"/>
      <c r="D3" s="111"/>
      <c r="E3" s="112"/>
      <c r="F3" s="111"/>
      <c r="G3" s="111"/>
      <c r="I3" s="73"/>
      <c r="J3" s="52"/>
    </row>
    <row r="4" spans="1:11" s="60" customFormat="1" ht="15.75" customHeight="1" x14ac:dyDescent="0.2">
      <c r="A4" s="107"/>
      <c r="E4" s="72"/>
      <c r="I4" s="73"/>
      <c r="J4" s="52"/>
    </row>
    <row r="5" spans="1:11" s="60" customFormat="1" ht="30.75" customHeight="1" x14ac:dyDescent="0.4">
      <c r="A5" s="116" t="s">
        <v>157</v>
      </c>
      <c r="B5" s="117"/>
      <c r="C5" s="117"/>
      <c r="E5" s="72"/>
      <c r="I5" s="73"/>
    </row>
    <row r="6" spans="1:11" s="60" customFormat="1" ht="17.25" customHeight="1" x14ac:dyDescent="0.4">
      <c r="A6" s="78"/>
      <c r="E6" s="72"/>
      <c r="I6" s="73"/>
    </row>
    <row r="7" spans="1:11" s="60" customFormat="1" ht="12.75" customHeight="1" x14ac:dyDescent="0.25">
      <c r="A7" s="113" t="s">
        <v>222</v>
      </c>
      <c r="E7" s="72"/>
      <c r="I7" s="73"/>
    </row>
    <row r="8" spans="1:11" s="60" customFormat="1" ht="12.75" customHeight="1" x14ac:dyDescent="0.2">
      <c r="A8" s="33"/>
      <c r="B8" s="34"/>
      <c r="C8" s="35" t="s">
        <v>161</v>
      </c>
      <c r="D8" s="74"/>
      <c r="E8" s="74"/>
      <c r="F8" s="74"/>
      <c r="G8" s="74"/>
      <c r="H8" s="36"/>
      <c r="I8" s="73"/>
    </row>
    <row r="9" spans="1:11" s="60" customFormat="1" ht="12.75" customHeight="1" x14ac:dyDescent="0.25">
      <c r="A9" s="37" t="s">
        <v>160</v>
      </c>
      <c r="B9" s="38" t="s">
        <v>9</v>
      </c>
      <c r="C9" s="114">
        <v>0</v>
      </c>
      <c r="D9" s="75"/>
      <c r="E9" s="40" t="s">
        <v>136</v>
      </c>
      <c r="F9" s="75"/>
      <c r="G9" s="75"/>
      <c r="H9" s="76"/>
      <c r="I9" s="73"/>
    </row>
    <row r="10" spans="1:11" s="60" customFormat="1" ht="12.75" customHeight="1" x14ac:dyDescent="0.2">
      <c r="A10" s="37"/>
      <c r="B10" s="38"/>
      <c r="C10" s="38"/>
      <c r="D10" s="38"/>
      <c r="E10" s="38"/>
      <c r="F10" s="38"/>
      <c r="G10" s="38"/>
      <c r="H10" s="41"/>
      <c r="I10" s="73"/>
    </row>
    <row r="11" spans="1:11" s="60" customFormat="1" ht="12.75" customHeight="1" x14ac:dyDescent="0.2">
      <c r="A11" s="9" t="s">
        <v>61</v>
      </c>
      <c r="B11" s="10" t="s">
        <v>62</v>
      </c>
      <c r="C11" s="38" t="s">
        <v>30</v>
      </c>
      <c r="D11" s="38" t="s">
        <v>31</v>
      </c>
      <c r="E11" s="38" t="s">
        <v>32</v>
      </c>
      <c r="F11" s="38" t="s">
        <v>33</v>
      </c>
      <c r="G11" s="38" t="s">
        <v>34</v>
      </c>
      <c r="H11" s="41" t="s">
        <v>49</v>
      </c>
      <c r="I11" s="73"/>
    </row>
    <row r="12" spans="1:11" s="60" customFormat="1" ht="12.75" customHeight="1" x14ac:dyDescent="0.25">
      <c r="A12" s="37" t="s">
        <v>45</v>
      </c>
      <c r="B12" s="38"/>
      <c r="C12" s="42">
        <f>'Motor (2)'!T76</f>
        <v>0</v>
      </c>
      <c r="D12" s="42">
        <f>'Motor (2)'!U76</f>
        <v>0</v>
      </c>
      <c r="E12" s="42">
        <f>'Motor (2)'!V76</f>
        <v>0</v>
      </c>
      <c r="F12" s="42">
        <f>'Motor (2)'!W76</f>
        <v>0</v>
      </c>
      <c r="G12" s="42">
        <f>'Motor (2)'!X76</f>
        <v>0</v>
      </c>
      <c r="H12" s="109">
        <f>'Motor (2)'!T78</f>
        <v>0</v>
      </c>
      <c r="I12" s="73"/>
    </row>
    <row r="13" spans="1:11" s="60" customFormat="1" ht="12.75" customHeight="1" x14ac:dyDescent="0.25">
      <c r="A13" s="37" t="s">
        <v>46</v>
      </c>
      <c r="B13" s="38"/>
      <c r="C13" s="44">
        <f>'Motor (2)'!AG75</f>
        <v>0</v>
      </c>
      <c r="D13" s="44">
        <f>'Motor (2)'!AH75</f>
        <v>0</v>
      </c>
      <c r="E13" s="44">
        <f>'Motor (2)'!AI75</f>
        <v>0</v>
      </c>
      <c r="F13" s="44">
        <f>'Motor (2)'!AJ75</f>
        <v>0</v>
      </c>
      <c r="G13" s="44">
        <f>'Motor (2)'!AK75</f>
        <v>0</v>
      </c>
      <c r="H13" s="102">
        <f>'Motor (2)'!AL75</f>
        <v>0</v>
      </c>
      <c r="I13" s="73"/>
    </row>
    <row r="14" spans="1:11" s="60" customFormat="1" ht="12.75" customHeight="1" x14ac:dyDescent="0.25">
      <c r="A14" s="37" t="s">
        <v>156</v>
      </c>
      <c r="B14" s="38"/>
      <c r="C14" s="44">
        <f>'Motor (2)'!Z78</f>
        <v>0</v>
      </c>
      <c r="D14" s="44">
        <f>'Motor (2)'!AA78</f>
        <v>0</v>
      </c>
      <c r="E14" s="44">
        <f>'Motor (2)'!AB78</f>
        <v>0</v>
      </c>
      <c r="F14" s="44">
        <f>'Motor (2)'!AC78</f>
        <v>0</v>
      </c>
      <c r="G14" s="44">
        <f>'Motor (2)'!AD78</f>
        <v>0</v>
      </c>
      <c r="H14" s="102">
        <f>'Motor (2)'!Z79</f>
        <v>0</v>
      </c>
      <c r="I14" s="102" t="s">
        <v>126</v>
      </c>
      <c r="J14" s="102"/>
    </row>
    <row r="15" spans="1:11" s="60" customFormat="1" ht="12.75" customHeight="1" x14ac:dyDescent="0.25">
      <c r="A15" s="37" t="s">
        <v>47</v>
      </c>
      <c r="B15" s="38"/>
      <c r="C15" s="46" t="str">
        <f>'Motor (2)'!AM76</f>
        <v>no</v>
      </c>
      <c r="D15" s="46"/>
      <c r="E15" s="46"/>
      <c r="F15" s="46"/>
      <c r="G15" s="46"/>
      <c r="H15" s="47"/>
      <c r="I15" s="73"/>
    </row>
    <row r="16" spans="1:11" s="60" customFormat="1" ht="12.75" customHeight="1" x14ac:dyDescent="0.25">
      <c r="A16" s="48" t="s">
        <v>169</v>
      </c>
      <c r="B16" s="49"/>
      <c r="C16" s="50" t="s">
        <v>158</v>
      </c>
      <c r="D16" s="50"/>
      <c r="E16" s="50"/>
      <c r="F16" s="50"/>
      <c r="G16" s="50"/>
      <c r="H16" s="109"/>
      <c r="I16" s="73"/>
    </row>
    <row r="17" spans="1:9" s="60" customFormat="1" ht="12.75" customHeight="1" x14ac:dyDescent="0.25">
      <c r="A17" s="71"/>
      <c r="E17" s="72"/>
      <c r="I17" s="73"/>
    </row>
    <row r="18" spans="1:9" s="60" customFormat="1" ht="12.75" customHeight="1" x14ac:dyDescent="0.2">
      <c r="A18" s="52" t="s">
        <v>162</v>
      </c>
      <c r="E18" s="72"/>
      <c r="I18" s="73"/>
    </row>
    <row r="19" spans="1:9" s="60" customFormat="1" ht="12.75" customHeight="1" x14ac:dyDescent="0.2">
      <c r="A19" s="52"/>
      <c r="E19" s="72"/>
      <c r="I19" s="73"/>
    </row>
    <row r="20" spans="1:9" s="60" customFormat="1" ht="12.75" customHeight="1" x14ac:dyDescent="0.2">
      <c r="A20" s="53" t="s">
        <v>146</v>
      </c>
      <c r="E20" s="72"/>
      <c r="I20" s="73"/>
    </row>
    <row r="21" spans="1:9" s="60" customFormat="1" ht="12.75" customHeight="1" x14ac:dyDescent="0.2">
      <c r="A21" s="53" t="s">
        <v>133</v>
      </c>
      <c r="E21" s="72"/>
      <c r="I21" s="73"/>
    </row>
    <row r="22" spans="1:9" s="60" customFormat="1" ht="12.75" customHeight="1" x14ac:dyDescent="0.2">
      <c r="A22" s="53" t="s">
        <v>219</v>
      </c>
      <c r="E22" s="72"/>
      <c r="I22" s="73"/>
    </row>
    <row r="23" spans="1:9" s="60" customFormat="1" ht="12.75" customHeight="1" x14ac:dyDescent="0.2">
      <c r="A23" s="53"/>
      <c r="E23" s="72"/>
      <c r="I23" s="73"/>
    </row>
    <row r="24" spans="1:9" s="60" customFormat="1" ht="12.75" customHeight="1" x14ac:dyDescent="0.25">
      <c r="A24" s="71"/>
      <c r="E24" s="72"/>
      <c r="I24" s="73"/>
    </row>
    <row r="25" spans="1:9" s="60" customFormat="1" ht="12.75" customHeight="1" x14ac:dyDescent="0.25">
      <c r="A25" s="71"/>
      <c r="E25" s="72"/>
      <c r="I25" s="73"/>
    </row>
    <row r="26" spans="1:9" s="60" customFormat="1" ht="12.75" customHeight="1" x14ac:dyDescent="0.25">
      <c r="A26" s="71"/>
      <c r="E26" s="72"/>
      <c r="I26" s="73"/>
    </row>
    <row r="27" spans="1:9" s="60" customFormat="1" ht="12.75" customHeight="1" x14ac:dyDescent="0.25">
      <c r="A27" s="71"/>
      <c r="E27" s="72"/>
      <c r="I27" s="73"/>
    </row>
    <row r="28" spans="1:9" s="60" customFormat="1" ht="12.75" customHeight="1" x14ac:dyDescent="0.25">
      <c r="A28" s="71"/>
      <c r="E28" s="72"/>
      <c r="I28" s="73"/>
    </row>
    <row r="29" spans="1:9" s="60" customFormat="1" ht="12.75" customHeight="1" x14ac:dyDescent="0.25">
      <c r="A29" s="71"/>
      <c r="E29" s="72"/>
      <c r="I29" s="73"/>
    </row>
    <row r="30" spans="1:9" s="60" customFormat="1" ht="12.75" customHeight="1" x14ac:dyDescent="0.25">
      <c r="A30" s="71"/>
      <c r="E30" s="72"/>
      <c r="I30" s="73"/>
    </row>
    <row r="31" spans="1:9" s="60" customFormat="1" ht="12.75" customHeight="1" x14ac:dyDescent="0.25">
      <c r="A31" s="71"/>
      <c r="E31" s="72"/>
      <c r="I31" s="73"/>
    </row>
    <row r="32" spans="1:9" s="60" customFormat="1" ht="12.75" customHeight="1" x14ac:dyDescent="0.25">
      <c r="A32" s="71"/>
      <c r="E32" s="72"/>
      <c r="I32" s="73"/>
    </row>
    <row r="33" spans="1:9" s="60" customFormat="1" ht="12.75" customHeight="1" x14ac:dyDescent="0.25">
      <c r="A33" s="71"/>
      <c r="E33" s="72"/>
      <c r="I33" s="73"/>
    </row>
    <row r="34" spans="1:9" s="60" customFormat="1" ht="12.75" customHeight="1" x14ac:dyDescent="0.25">
      <c r="A34" s="71"/>
      <c r="E34" s="72"/>
      <c r="I34" s="73"/>
    </row>
    <row r="35" spans="1:9" s="60" customFormat="1" ht="12.75" customHeight="1" x14ac:dyDescent="0.25">
      <c r="A35" s="71"/>
      <c r="E35" s="72"/>
      <c r="I35" s="73"/>
    </row>
    <row r="36" spans="1:9" s="60" customFormat="1" ht="12.75" customHeight="1" x14ac:dyDescent="0.25">
      <c r="A36" s="71"/>
      <c r="E36" s="72"/>
      <c r="I36" s="73"/>
    </row>
    <row r="37" spans="1:9" s="60" customFormat="1" ht="12.75" customHeight="1" x14ac:dyDescent="0.25">
      <c r="A37" s="71"/>
      <c r="E37" s="72"/>
      <c r="I37" s="73"/>
    </row>
    <row r="38" spans="1:9" s="60" customFormat="1" ht="12.75" customHeight="1" x14ac:dyDescent="0.25">
      <c r="A38" s="71"/>
      <c r="E38" s="72"/>
      <c r="I38" s="73"/>
    </row>
    <row r="39" spans="1:9" s="60" customFormat="1" ht="12.75" customHeight="1" x14ac:dyDescent="0.25">
      <c r="A39" s="71"/>
      <c r="E39" s="72"/>
      <c r="I39" s="73"/>
    </row>
    <row r="40" spans="1:9" s="60" customFormat="1" ht="12.75" customHeight="1" x14ac:dyDescent="0.25">
      <c r="A40" s="71"/>
      <c r="E40" s="72"/>
      <c r="I40" s="73"/>
    </row>
    <row r="41" spans="1:9" s="60" customFormat="1" ht="12.75" customHeight="1" x14ac:dyDescent="0.25">
      <c r="A41" s="71"/>
      <c r="E41" s="72"/>
      <c r="I41" s="73"/>
    </row>
    <row r="42" spans="1:9" s="60" customFormat="1" ht="12.75" customHeight="1" x14ac:dyDescent="0.25">
      <c r="A42" s="71"/>
      <c r="E42" s="72"/>
      <c r="I42" s="73"/>
    </row>
    <row r="43" spans="1:9" s="60" customFormat="1" ht="12.75" customHeight="1" x14ac:dyDescent="0.25">
      <c r="A43" s="71"/>
      <c r="E43" s="72"/>
      <c r="I43" s="73"/>
    </row>
    <row r="44" spans="1:9" s="60" customFormat="1" ht="12.75" customHeight="1" x14ac:dyDescent="0.25">
      <c r="A44" s="71"/>
      <c r="E44" s="72"/>
      <c r="I44" s="73"/>
    </row>
    <row r="45" spans="1:9" s="60" customFormat="1" ht="12.75" customHeight="1" x14ac:dyDescent="0.25">
      <c r="A45" s="71"/>
      <c r="E45" s="72"/>
      <c r="I45" s="73"/>
    </row>
    <row r="46" spans="1:9" s="60" customFormat="1" ht="12.75" customHeight="1" x14ac:dyDescent="0.25">
      <c r="A46" s="71"/>
      <c r="E46" s="72"/>
      <c r="I46" s="73"/>
    </row>
    <row r="47" spans="1:9" s="60" customFormat="1" ht="12.75" customHeight="1" x14ac:dyDescent="0.25">
      <c r="A47" s="71"/>
      <c r="E47" s="72"/>
      <c r="I47" s="73"/>
    </row>
    <row r="48" spans="1:9" s="60" customFormat="1" ht="12.75" customHeight="1" x14ac:dyDescent="0.25">
      <c r="A48" s="71"/>
      <c r="E48" s="72"/>
      <c r="I48" s="73"/>
    </row>
    <row r="49" spans="1:9" s="60" customFormat="1" ht="12.75" customHeight="1" x14ac:dyDescent="0.25">
      <c r="A49" s="71"/>
      <c r="E49" s="72"/>
      <c r="I49" s="73"/>
    </row>
    <row r="50" spans="1:9" s="60" customFormat="1" ht="12.75" customHeight="1" x14ac:dyDescent="0.25">
      <c r="A50" s="71"/>
      <c r="E50" s="72"/>
      <c r="I50" s="73"/>
    </row>
    <row r="51" spans="1:9" s="60" customFormat="1" ht="12.75" customHeight="1" x14ac:dyDescent="0.25">
      <c r="A51" s="71"/>
      <c r="E51" s="72"/>
      <c r="I51" s="73"/>
    </row>
    <row r="52" spans="1:9" s="60" customFormat="1" ht="12.75" customHeight="1" x14ac:dyDescent="0.25">
      <c r="A52" s="71"/>
      <c r="E52" s="72"/>
      <c r="I52" s="73"/>
    </row>
    <row r="53" spans="1:9" s="60" customFormat="1" ht="12.75" customHeight="1" x14ac:dyDescent="0.25">
      <c r="A53" s="71"/>
      <c r="E53" s="72"/>
      <c r="I53" s="73"/>
    </row>
    <row r="54" spans="1:9" s="60" customFormat="1" ht="12.75" customHeight="1" x14ac:dyDescent="0.25">
      <c r="A54" s="71"/>
      <c r="E54" s="72"/>
      <c r="I54" s="73"/>
    </row>
    <row r="55" spans="1:9" s="60" customFormat="1" ht="12.75" customHeight="1" x14ac:dyDescent="0.25">
      <c r="A55" s="71"/>
      <c r="E55" s="72"/>
      <c r="I55" s="73"/>
    </row>
    <row r="56" spans="1:9" s="60" customFormat="1" ht="12.75" customHeight="1" x14ac:dyDescent="0.25">
      <c r="A56" s="71"/>
      <c r="E56" s="72"/>
      <c r="I56" s="73"/>
    </row>
    <row r="57" spans="1:9" s="60" customFormat="1" ht="12.75" customHeight="1" x14ac:dyDescent="0.25">
      <c r="A57" s="71"/>
      <c r="E57" s="72"/>
      <c r="I57" s="73"/>
    </row>
    <row r="58" spans="1:9" s="60" customFormat="1" ht="12.75" customHeight="1" x14ac:dyDescent="0.25">
      <c r="A58" s="71"/>
      <c r="E58" s="72"/>
      <c r="I58" s="73"/>
    </row>
    <row r="59" spans="1:9" s="60" customFormat="1" ht="12.75" customHeight="1" x14ac:dyDescent="0.25">
      <c r="A59" s="71"/>
      <c r="E59" s="72"/>
      <c r="I59" s="73"/>
    </row>
    <row r="60" spans="1:9" s="60" customFormat="1" ht="12.75" customHeight="1" x14ac:dyDescent="0.25">
      <c r="A60" s="71"/>
      <c r="E60" s="72"/>
      <c r="I60" s="73"/>
    </row>
    <row r="61" spans="1:9" s="60" customFormat="1" ht="12.75" customHeight="1" x14ac:dyDescent="0.25">
      <c r="A61" s="71"/>
      <c r="E61" s="72"/>
      <c r="I61" s="73"/>
    </row>
    <row r="62" spans="1:9" s="60" customFormat="1" ht="12.75" customHeight="1" x14ac:dyDescent="0.25">
      <c r="A62" s="71"/>
      <c r="E62" s="72"/>
      <c r="I62" s="73"/>
    </row>
    <row r="63" spans="1:9" s="60" customFormat="1" ht="12.75" customHeight="1" x14ac:dyDescent="0.25">
      <c r="A63" s="71"/>
      <c r="E63" s="72"/>
      <c r="I63" s="73"/>
    </row>
    <row r="64" spans="1:9" s="60" customFormat="1" ht="12.75" customHeight="1" x14ac:dyDescent="0.25">
      <c r="A64" s="71"/>
      <c r="E64" s="72"/>
      <c r="I64" s="73"/>
    </row>
    <row r="65" spans="1:10" s="60" customFormat="1" ht="12.75" customHeight="1" x14ac:dyDescent="0.25">
      <c r="A65" s="71"/>
      <c r="E65" s="72"/>
      <c r="I65" s="73"/>
    </row>
    <row r="66" spans="1:10" s="60" customFormat="1" ht="12.75" customHeight="1" x14ac:dyDescent="0.25">
      <c r="A66" s="71"/>
      <c r="E66" s="72"/>
      <c r="I66" s="73"/>
    </row>
    <row r="67" spans="1:10" s="60" customFormat="1" ht="12.75" customHeight="1" x14ac:dyDescent="0.25">
      <c r="A67" s="71"/>
      <c r="E67" s="72"/>
      <c r="I67" s="73"/>
    </row>
    <row r="68" spans="1:10" s="60" customFormat="1" ht="21.75" customHeight="1" x14ac:dyDescent="0.4">
      <c r="A68" s="116" t="s">
        <v>159</v>
      </c>
      <c r="B68" s="117"/>
      <c r="C68" s="117"/>
      <c r="D68" s="117"/>
      <c r="E68" s="72"/>
      <c r="I68" s="73"/>
    </row>
    <row r="69" spans="1:10" s="60" customFormat="1" ht="12.75" customHeight="1" x14ac:dyDescent="0.25">
      <c r="A69" s="71"/>
      <c r="E69" s="72"/>
      <c r="I69" s="73"/>
    </row>
    <row r="70" spans="1:10" s="60" customFormat="1" ht="12.75" customHeight="1" x14ac:dyDescent="0.25">
      <c r="A70" s="113" t="s">
        <v>222</v>
      </c>
      <c r="E70" s="72"/>
      <c r="I70" s="73"/>
    </row>
    <row r="71" spans="1:10" x14ac:dyDescent="0.2">
      <c r="A71" s="33"/>
      <c r="B71" s="34"/>
      <c r="C71" s="35" t="s">
        <v>30</v>
      </c>
      <c r="D71" s="35" t="s">
        <v>31</v>
      </c>
      <c r="E71" s="35" t="s">
        <v>32</v>
      </c>
      <c r="F71" s="35" t="s">
        <v>33</v>
      </c>
      <c r="G71" s="35" t="s">
        <v>34</v>
      </c>
      <c r="H71" s="36"/>
    </row>
    <row r="72" spans="1:10" ht="15" x14ac:dyDescent="0.25">
      <c r="A72" s="37"/>
      <c r="B72" s="38" t="s">
        <v>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40" t="s">
        <v>136</v>
      </c>
    </row>
    <row r="73" spans="1:10" x14ac:dyDescent="0.2">
      <c r="A73" s="37"/>
      <c r="B73" s="38"/>
      <c r="C73" s="38"/>
      <c r="D73" s="38"/>
      <c r="E73" s="38"/>
      <c r="F73" s="38"/>
      <c r="G73" s="38"/>
      <c r="H73" s="41"/>
    </row>
    <row r="74" spans="1:10" x14ac:dyDescent="0.2">
      <c r="A74" s="9" t="s">
        <v>61</v>
      </c>
      <c r="B74" s="10" t="s">
        <v>62</v>
      </c>
      <c r="C74" s="38"/>
      <c r="D74" s="38"/>
      <c r="E74" s="38"/>
      <c r="F74" s="38"/>
      <c r="G74" s="38"/>
      <c r="H74" s="41" t="s">
        <v>49</v>
      </c>
    </row>
    <row r="75" spans="1:10" ht="15" x14ac:dyDescent="0.25">
      <c r="A75" s="37" t="s">
        <v>45</v>
      </c>
      <c r="B75" s="38"/>
      <c r="C75" s="42">
        <f>Motor!T76</f>
        <v>0</v>
      </c>
      <c r="D75" s="42">
        <f>Motor!U76</f>
        <v>0</v>
      </c>
      <c r="E75" s="42">
        <f>Motor!V76</f>
        <v>0</v>
      </c>
      <c r="F75" s="42">
        <f>Motor!W76</f>
        <v>0</v>
      </c>
      <c r="G75" s="42">
        <f>Motor!X76</f>
        <v>0</v>
      </c>
      <c r="H75" s="109">
        <f>Motor!T78</f>
        <v>0</v>
      </c>
    </row>
    <row r="76" spans="1:10" ht="15" x14ac:dyDescent="0.25">
      <c r="A76" s="37" t="s">
        <v>46</v>
      </c>
      <c r="B76" s="38"/>
      <c r="C76" s="44">
        <f>Motor!AG75</f>
        <v>0</v>
      </c>
      <c r="D76" s="44">
        <f>Motor!AH75</f>
        <v>0</v>
      </c>
      <c r="E76" s="44">
        <f>Motor!AI75</f>
        <v>0</v>
      </c>
      <c r="F76" s="44">
        <f>Motor!AJ75</f>
        <v>0</v>
      </c>
      <c r="G76" s="44">
        <f>Motor!AK75</f>
        <v>0</v>
      </c>
      <c r="H76" s="102">
        <f>Motor!AL75</f>
        <v>0</v>
      </c>
    </row>
    <row r="77" spans="1:10" ht="15" x14ac:dyDescent="0.25">
      <c r="A77" s="37" t="s">
        <v>156</v>
      </c>
      <c r="B77" s="38"/>
      <c r="C77" s="44">
        <f>Motor!Z78</f>
        <v>0</v>
      </c>
      <c r="D77" s="44">
        <f>Motor!AA78</f>
        <v>0</v>
      </c>
      <c r="E77" s="44">
        <f>Motor!AB78</f>
        <v>0</v>
      </c>
      <c r="F77" s="44">
        <f>Motor!AC78</f>
        <v>0</v>
      </c>
      <c r="G77" s="44">
        <f>Motor!AD78</f>
        <v>0</v>
      </c>
      <c r="H77" s="102">
        <f>Motor!Z79</f>
        <v>0</v>
      </c>
    </row>
    <row r="78" spans="1:10" ht="13.5" customHeight="1" x14ac:dyDescent="0.25">
      <c r="A78" s="37" t="s">
        <v>47</v>
      </c>
      <c r="B78" s="38"/>
      <c r="C78" s="46" t="str">
        <f>Motor!AM76</f>
        <v>no</v>
      </c>
      <c r="D78" s="46"/>
      <c r="E78" s="46"/>
      <c r="F78" s="46"/>
      <c r="G78" s="46"/>
      <c r="H78" s="47"/>
      <c r="I78" s="102" t="s">
        <v>126</v>
      </c>
      <c r="J78" s="102"/>
    </row>
    <row r="79" spans="1:10" ht="15" x14ac:dyDescent="0.25">
      <c r="A79" s="48" t="s">
        <v>48</v>
      </c>
      <c r="B79" s="49"/>
      <c r="C79" s="50" t="s">
        <v>158</v>
      </c>
      <c r="D79" s="50"/>
      <c r="E79" s="50"/>
      <c r="F79" s="50"/>
      <c r="G79" s="50"/>
      <c r="H79" s="109"/>
    </row>
    <row r="82" spans="1:1" x14ac:dyDescent="0.2">
      <c r="A82" s="52" t="s">
        <v>132</v>
      </c>
    </row>
    <row r="83" spans="1:1" x14ac:dyDescent="0.2">
      <c r="A83" s="52"/>
    </row>
    <row r="84" spans="1:1" x14ac:dyDescent="0.2">
      <c r="A84" s="53" t="s">
        <v>146</v>
      </c>
    </row>
    <row r="85" spans="1:1" x14ac:dyDescent="0.2">
      <c r="A85" s="53" t="s">
        <v>133</v>
      </c>
    </row>
    <row r="86" spans="1:1" x14ac:dyDescent="0.2">
      <c r="A86" s="53" t="s">
        <v>209</v>
      </c>
    </row>
    <row r="87" spans="1:1" x14ac:dyDescent="0.2">
      <c r="A87" s="52"/>
    </row>
    <row r="88" spans="1:1" x14ac:dyDescent="0.2">
      <c r="A88" s="52" t="s">
        <v>138</v>
      </c>
    </row>
    <row r="89" spans="1:1" x14ac:dyDescent="0.2">
      <c r="A89" s="52" t="s">
        <v>137</v>
      </c>
    </row>
    <row r="91" spans="1:1" x14ac:dyDescent="0.2">
      <c r="A91" t="s">
        <v>134</v>
      </c>
    </row>
    <row r="92" spans="1:1" x14ac:dyDescent="0.2">
      <c r="A92" t="s">
        <v>220</v>
      </c>
    </row>
    <row r="138" spans="2:2" x14ac:dyDescent="0.2">
      <c r="B138" t="s">
        <v>127</v>
      </c>
    </row>
    <row r="139" spans="2:2" x14ac:dyDescent="0.2">
      <c r="B139" t="s">
        <v>128</v>
      </c>
    </row>
  </sheetData>
  <phoneticPr fontId="25" type="noConversion"/>
  <pageMargins left="0.75" right="0.75" top="1" bottom="1" header="0.5" footer="0.5"/>
  <pageSetup paperSize="9" scale="80" fitToHeight="2" orientation="portrait" r:id="rId1"/>
  <headerFooter alignWithMargins="0">
    <oddHeader>&amp;L&amp;D&amp;C&amp;F   &amp;A&amp;R&amp;"Arial,Halvfet Kursiv"//Jorge Santos 2003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Calc">
                <anchor moveWithCells="1" sizeWithCells="1">
                  <from>
                    <xdr:col>8</xdr:col>
                    <xdr:colOff>180975</xdr:colOff>
                    <xdr:row>9</xdr:row>
                    <xdr:rowOff>47625</xdr:rowOff>
                  </from>
                  <to>
                    <xdr:col>11</xdr:col>
                    <xdr:colOff>323850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Button 7">
              <controlPr defaultSize="0" print="0" autoFill="0" autoPict="0" macro="[0]!Calc">
                <anchor moveWithCells="1" sizeWithCells="1">
                  <from>
                    <xdr:col>8</xdr:col>
                    <xdr:colOff>180975</xdr:colOff>
                    <xdr:row>73</xdr:row>
                    <xdr:rowOff>47625</xdr:rowOff>
                  </from>
                  <to>
                    <xdr:col>11</xdr:col>
                    <xdr:colOff>323850</xdr:colOff>
                    <xdr:row>75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zoomScaleNormal="100" workbookViewId="0">
      <selection sqref="A1:A5"/>
    </sheetView>
  </sheetViews>
  <sheetFormatPr defaultRowHeight="12.75" x14ac:dyDescent="0.2"/>
  <cols>
    <col min="1" max="16384" width="9.140625" style="121"/>
  </cols>
  <sheetData>
    <row r="1" spans="1:1" x14ac:dyDescent="0.2">
      <c r="A1" s="121" t="s">
        <v>225</v>
      </c>
    </row>
    <row r="2" spans="1:1" x14ac:dyDescent="0.2">
      <c r="A2" s="122" t="s">
        <v>228</v>
      </c>
    </row>
    <row r="3" spans="1:1" x14ac:dyDescent="0.2">
      <c r="A3" s="122"/>
    </row>
    <row r="4" spans="1:1" x14ac:dyDescent="0.2">
      <c r="A4" s="124" t="s">
        <v>229</v>
      </c>
    </row>
    <row r="5" spans="1:1" x14ac:dyDescent="0.2">
      <c r="A5" s="125" t="s">
        <v>226</v>
      </c>
    </row>
    <row r="6" spans="1:1" x14ac:dyDescent="0.2">
      <c r="A6" s="122"/>
    </row>
    <row r="8" spans="1:1" x14ac:dyDescent="0.2">
      <c r="A8" s="123" t="s">
        <v>227</v>
      </c>
    </row>
    <row r="9" spans="1:1" x14ac:dyDescent="0.2">
      <c r="A9" s="123"/>
    </row>
  </sheetData>
  <hyperlinks>
    <hyperlink ref="A8" r:id="rId1" display="http://creativecommons.org/licenses/by/4.0/"/>
    <hyperlink ref="A5" r:id="rId2" display="http://dx.doi.org/10.7557/8.3516"/>
  </hyperlinks>
  <pageMargins left="0.75" right="0.75" top="1" bottom="1" header="0.5" footer="0.5"/>
  <pageSetup paperSize="9" orientation="portrait" r:id="rId3"/>
  <headerFooter alignWithMargins="0">
    <oddHeader>&amp;A</oddHeader>
    <oddFooter>Page &amp;P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J20"/>
  <sheetViews>
    <sheetView workbookViewId="0"/>
  </sheetViews>
  <sheetFormatPr defaultColWidth="10.7109375" defaultRowHeight="12.75" x14ac:dyDescent="0.2"/>
  <cols>
    <col min="1" max="1" width="11.7109375" customWidth="1"/>
    <col min="2" max="4" width="10.7109375" customWidth="1"/>
    <col min="5" max="5" width="12.7109375" customWidth="1"/>
  </cols>
  <sheetData>
    <row r="1" spans="1:62" x14ac:dyDescent="0.2">
      <c r="A1" t="s">
        <v>63</v>
      </c>
      <c r="B1" s="6">
        <f>Input!$H$79</f>
        <v>0</v>
      </c>
      <c r="F1" t="s">
        <v>74</v>
      </c>
      <c r="I1" t="s">
        <v>81</v>
      </c>
      <c r="J1">
        <v>3</v>
      </c>
      <c r="L1" t="s">
        <v>83</v>
      </c>
    </row>
    <row r="2" spans="1:62" x14ac:dyDescent="0.2">
      <c r="A2" t="s">
        <v>64</v>
      </c>
      <c r="B2">
        <v>2</v>
      </c>
      <c r="C2">
        <v>0</v>
      </c>
      <c r="F2" t="s">
        <v>75</v>
      </c>
      <c r="G2" t="b">
        <v>0</v>
      </c>
      <c r="I2" t="s">
        <v>82</v>
      </c>
      <c r="L2" t="s">
        <v>84</v>
      </c>
    </row>
    <row r="3" spans="1:62" x14ac:dyDescent="0.2">
      <c r="A3" t="s">
        <v>65</v>
      </c>
      <c r="B3" t="b">
        <v>1</v>
      </c>
      <c r="C3">
        <v>500</v>
      </c>
      <c r="F3" t="s">
        <v>76</v>
      </c>
      <c r="G3" t="b">
        <v>0</v>
      </c>
      <c r="L3" t="s">
        <v>85</v>
      </c>
    </row>
    <row r="4" spans="1:62" x14ac:dyDescent="0.2">
      <c r="A4" t="s">
        <v>66</v>
      </c>
      <c r="B4" t="b">
        <v>0</v>
      </c>
      <c r="C4">
        <v>5</v>
      </c>
      <c r="F4" t="s">
        <v>77</v>
      </c>
      <c r="G4" t="b">
        <v>0</v>
      </c>
      <c r="L4" t="s">
        <v>86</v>
      </c>
    </row>
    <row r="5" spans="1:62" x14ac:dyDescent="0.2">
      <c r="A5" t="s">
        <v>67</v>
      </c>
      <c r="B5" t="b">
        <v>0</v>
      </c>
      <c r="C5">
        <v>100</v>
      </c>
      <c r="D5">
        <v>1</v>
      </c>
      <c r="E5" t="b">
        <v>1</v>
      </c>
      <c r="F5" t="s">
        <v>78</v>
      </c>
      <c r="G5" t="b">
        <v>0</v>
      </c>
      <c r="L5" t="s">
        <v>87</v>
      </c>
    </row>
    <row r="6" spans="1:62" x14ac:dyDescent="0.2">
      <c r="A6" t="s">
        <v>68</v>
      </c>
      <c r="B6" t="b">
        <v>0</v>
      </c>
      <c r="F6" t="s">
        <v>79</v>
      </c>
      <c r="G6" t="b">
        <v>0</v>
      </c>
      <c r="L6" t="s">
        <v>88</v>
      </c>
    </row>
    <row r="7" spans="1:62" x14ac:dyDescent="0.2">
      <c r="A7" t="s">
        <v>69</v>
      </c>
      <c r="B7">
        <v>50</v>
      </c>
      <c r="L7" t="s">
        <v>89</v>
      </c>
    </row>
    <row r="8" spans="1:62" x14ac:dyDescent="0.2">
      <c r="A8" t="s">
        <v>70</v>
      </c>
      <c r="B8" t="s">
        <v>70</v>
      </c>
      <c r="F8" t="s">
        <v>80</v>
      </c>
      <c r="G8" t="b">
        <v>1</v>
      </c>
      <c r="H8">
        <v>1</v>
      </c>
    </row>
    <row r="9" spans="1:62" x14ac:dyDescent="0.2">
      <c r="A9" t="s">
        <v>71</v>
      </c>
      <c r="B9">
        <v>3</v>
      </c>
    </row>
    <row r="10" spans="1:62" x14ac:dyDescent="0.2">
      <c r="A10" t="s">
        <v>72</v>
      </c>
      <c r="B10" t="b">
        <v>0</v>
      </c>
    </row>
    <row r="11" spans="1:62" x14ac:dyDescent="0.2">
      <c r="A11" t="s">
        <v>120</v>
      </c>
      <c r="B11" t="b">
        <v>0</v>
      </c>
    </row>
    <row r="12" spans="1:62" x14ac:dyDescent="0.2">
      <c r="A12" t="s">
        <v>73</v>
      </c>
      <c r="B12" t="b">
        <v>0</v>
      </c>
    </row>
    <row r="14" spans="1:62" ht="13.5" thickBot="1" x14ac:dyDescent="0.25">
      <c r="A14" t="s">
        <v>90</v>
      </c>
      <c r="B14">
        <v>1</v>
      </c>
      <c r="AX14" t="s">
        <v>91</v>
      </c>
      <c r="AY14">
        <v>0</v>
      </c>
    </row>
    <row r="15" spans="1:62" s="30" customFormat="1" ht="13.5" thickTop="1" x14ac:dyDescent="0.2">
      <c r="A15" s="30" t="s">
        <v>92</v>
      </c>
      <c r="B15" s="30" t="s">
        <v>93</v>
      </c>
      <c r="C15" s="30" t="s">
        <v>94</v>
      </c>
      <c r="D15" s="30" t="s">
        <v>95</v>
      </c>
      <c r="E15" s="30" t="s">
        <v>96</v>
      </c>
      <c r="F15" s="30" t="s">
        <v>97</v>
      </c>
      <c r="G15" s="30" t="s">
        <v>98</v>
      </c>
      <c r="H15" s="30" t="s">
        <v>99</v>
      </c>
      <c r="I15" s="30" t="s">
        <v>100</v>
      </c>
      <c r="J15" s="30" t="s">
        <v>101</v>
      </c>
      <c r="K15" s="30" t="s">
        <v>102</v>
      </c>
      <c r="AT15" s="30" t="s">
        <v>116</v>
      </c>
      <c r="AU15" s="30" t="s">
        <v>117</v>
      </c>
      <c r="AV15" s="30" t="s">
        <v>118</v>
      </c>
      <c r="AW15" s="30" t="s">
        <v>119</v>
      </c>
      <c r="AX15" s="30" t="s">
        <v>103</v>
      </c>
      <c r="AY15" s="30" t="s">
        <v>104</v>
      </c>
      <c r="AZ15" s="30" t="s">
        <v>105</v>
      </c>
      <c r="BA15" s="30" t="s">
        <v>106</v>
      </c>
      <c r="BB15" s="30" t="s">
        <v>107</v>
      </c>
      <c r="BC15" s="30" t="s">
        <v>108</v>
      </c>
      <c r="BD15" s="30" t="s">
        <v>109</v>
      </c>
      <c r="BE15" s="30" t="s">
        <v>110</v>
      </c>
      <c r="BF15" s="30" t="s">
        <v>111</v>
      </c>
      <c r="BG15" s="30" t="s">
        <v>112</v>
      </c>
      <c r="BH15" s="30" t="s">
        <v>113</v>
      </c>
      <c r="BI15" s="30" t="s">
        <v>114</v>
      </c>
      <c r="BJ15" s="30" t="s">
        <v>115</v>
      </c>
    </row>
    <row r="16" spans="1:62" x14ac:dyDescent="0.2">
      <c r="A16" t="s">
        <v>121</v>
      </c>
      <c r="B16">
        <v>0.3</v>
      </c>
      <c r="C16">
        <v>0.5</v>
      </c>
      <c r="E16">
        <v>0</v>
      </c>
      <c r="G16">
        <v>5</v>
      </c>
      <c r="H16" s="20">
        <f>Input!$C$72</f>
        <v>0</v>
      </c>
      <c r="I16">
        <v>0</v>
      </c>
      <c r="J16">
        <v>2</v>
      </c>
      <c r="K16" t="s">
        <v>122</v>
      </c>
    </row>
    <row r="17" spans="8:11" x14ac:dyDescent="0.2">
      <c r="H17" s="20">
        <f>Input!$D$72</f>
        <v>0</v>
      </c>
      <c r="I17">
        <v>0</v>
      </c>
      <c r="J17">
        <v>2</v>
      </c>
      <c r="K17" t="s">
        <v>122</v>
      </c>
    </row>
    <row r="18" spans="8:11" x14ac:dyDescent="0.2">
      <c r="H18" s="20">
        <f>Input!$E$72</f>
        <v>0</v>
      </c>
      <c r="I18">
        <v>0</v>
      </c>
      <c r="J18">
        <v>2</v>
      </c>
      <c r="K18" t="s">
        <v>122</v>
      </c>
    </row>
    <row r="19" spans="8:11" x14ac:dyDescent="0.2">
      <c r="H19" s="20">
        <f>Input!$F$72</f>
        <v>0</v>
      </c>
      <c r="I19">
        <v>0</v>
      </c>
      <c r="J19">
        <v>2</v>
      </c>
      <c r="K19" t="s">
        <v>122</v>
      </c>
    </row>
    <row r="20" spans="8:11" x14ac:dyDescent="0.2">
      <c r="H20" s="20">
        <f>Input!$G$72</f>
        <v>0</v>
      </c>
      <c r="I20">
        <v>0</v>
      </c>
      <c r="J20">
        <v>2</v>
      </c>
      <c r="K20" t="s">
        <v>122</v>
      </c>
    </row>
  </sheetData>
  <phoneticPr fontId="2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J80"/>
  <sheetViews>
    <sheetView workbookViewId="0">
      <selection activeCell="U39" sqref="U39"/>
    </sheetView>
  </sheetViews>
  <sheetFormatPr defaultRowHeight="12.75" x14ac:dyDescent="0.2"/>
  <cols>
    <col min="4" max="4" width="12.5703125" bestFit="1" customWidth="1"/>
    <col min="5" max="7" width="10.5703125" bestFit="1" customWidth="1"/>
    <col min="10" max="19" width="9.28515625" bestFit="1" customWidth="1"/>
    <col min="20" max="20" width="9.7109375" bestFit="1" customWidth="1"/>
    <col min="21" max="22" width="9.42578125" bestFit="1" customWidth="1"/>
    <col min="23" max="23" width="9.5703125" bestFit="1" customWidth="1"/>
    <col min="24" max="24" width="9.7109375" bestFit="1" customWidth="1"/>
  </cols>
  <sheetData>
    <row r="1" spans="2:9" ht="20.25" x14ac:dyDescent="0.3">
      <c r="B1" s="77" t="s">
        <v>159</v>
      </c>
      <c r="C1" s="17"/>
      <c r="E1" s="26"/>
      <c r="F1" s="6"/>
      <c r="I1" s="31" t="s">
        <v>135</v>
      </c>
    </row>
    <row r="2" spans="2:9" x14ac:dyDescent="0.2">
      <c r="B2" t="s">
        <v>9</v>
      </c>
      <c r="C2" s="12">
        <f>Input!C72</f>
        <v>0</v>
      </c>
      <c r="D2" s="12">
        <f>Input!D72</f>
        <v>0</v>
      </c>
      <c r="E2" s="12">
        <f>Input!E72</f>
        <v>0</v>
      </c>
      <c r="F2" s="12">
        <f>Input!F72</f>
        <v>0</v>
      </c>
      <c r="G2" s="12">
        <f>Input!G72</f>
        <v>0</v>
      </c>
      <c r="H2" t="s">
        <v>11</v>
      </c>
    </row>
    <row r="4" spans="2:9" x14ac:dyDescent="0.2">
      <c r="B4" t="s">
        <v>150</v>
      </c>
      <c r="C4">
        <v>1</v>
      </c>
      <c r="D4">
        <v>2</v>
      </c>
      <c r="E4">
        <v>3</v>
      </c>
      <c r="F4">
        <v>4</v>
      </c>
      <c r="G4">
        <v>5</v>
      </c>
    </row>
    <row r="5" spans="2:9" x14ac:dyDescent="0.2">
      <c r="B5" t="s">
        <v>0</v>
      </c>
      <c r="C5" s="3">
        <v>10</v>
      </c>
      <c r="D5" s="3">
        <v>10</v>
      </c>
      <c r="E5" s="3">
        <v>10</v>
      </c>
      <c r="F5" s="3">
        <v>10</v>
      </c>
      <c r="G5" s="3">
        <v>10</v>
      </c>
    </row>
    <row r="6" spans="2:9" x14ac:dyDescent="0.2">
      <c r="B6" t="s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t="s">
        <v>149</v>
      </c>
    </row>
    <row r="7" spans="2:9" x14ac:dyDescent="0.2">
      <c r="B7" t="s">
        <v>2</v>
      </c>
      <c r="C7" s="4">
        <f>0.5*C5^2</f>
        <v>50</v>
      </c>
      <c r="D7" s="4">
        <f>0.5*D5^2</f>
        <v>50</v>
      </c>
      <c r="E7" s="4">
        <f>0.5*E5^2</f>
        <v>50</v>
      </c>
      <c r="F7" s="4">
        <v>90</v>
      </c>
      <c r="G7" s="4">
        <f>0.5*G5^2</f>
        <v>50</v>
      </c>
      <c r="H7" s="1" t="s">
        <v>38</v>
      </c>
    </row>
    <row r="8" spans="2:9" x14ac:dyDescent="0.2">
      <c r="B8" t="s">
        <v>10</v>
      </c>
      <c r="C8" s="16">
        <v>0.50237728630191603</v>
      </c>
      <c r="D8" s="16">
        <v>0.50237728630191603</v>
      </c>
      <c r="E8" s="16">
        <v>0.50237728630191603</v>
      </c>
      <c r="F8" s="16">
        <v>0.50237728630191603</v>
      </c>
      <c r="G8" s="16">
        <v>0.50237728630191603</v>
      </c>
      <c r="H8" s="1" t="s">
        <v>39</v>
      </c>
    </row>
    <row r="9" spans="2:9" x14ac:dyDescent="0.2">
      <c r="B9" t="s">
        <v>40</v>
      </c>
      <c r="C9" s="3">
        <v>0.2</v>
      </c>
      <c r="D9" s="3">
        <v>0.2</v>
      </c>
      <c r="E9" s="3">
        <v>0.2</v>
      </c>
      <c r="F9" s="3">
        <v>0.2</v>
      </c>
      <c r="G9" s="3">
        <v>0.2</v>
      </c>
      <c r="H9" s="1"/>
    </row>
    <row r="10" spans="2:9" x14ac:dyDescent="0.2">
      <c r="B10" t="s">
        <v>3</v>
      </c>
      <c r="C10" s="13">
        <v>0.2</v>
      </c>
      <c r="D10" s="13">
        <v>0.48</v>
      </c>
      <c r="E10" s="13">
        <v>0.2</v>
      </c>
      <c r="F10" s="13">
        <v>0.5</v>
      </c>
      <c r="G10" s="13">
        <v>0.3</v>
      </c>
      <c r="H10" t="s">
        <v>153</v>
      </c>
    </row>
    <row r="11" spans="2:9" x14ac:dyDescent="0.2">
      <c r="B11" t="s">
        <v>4</v>
      </c>
      <c r="C11" s="12">
        <f>C10</f>
        <v>0.2</v>
      </c>
      <c r="D11" s="12">
        <f>D10</f>
        <v>0.48</v>
      </c>
      <c r="E11" s="12">
        <f>E10</f>
        <v>0.2</v>
      </c>
      <c r="F11" s="12">
        <f>F10</f>
        <v>0.5</v>
      </c>
      <c r="G11" s="12">
        <f>G10</f>
        <v>0.3</v>
      </c>
      <c r="H11" t="s">
        <v>26</v>
      </c>
    </row>
    <row r="12" spans="2:9" x14ac:dyDescent="0.2">
      <c r="B12" t="s">
        <v>27</v>
      </c>
      <c r="C12" s="21">
        <f>C8-C11</f>
        <v>0.30237728630191602</v>
      </c>
      <c r="D12" s="22">
        <f>D8-D11</f>
        <v>2.2377286301916044E-2</v>
      </c>
      <c r="E12" s="22">
        <f>E8-E11</f>
        <v>0.30237728630191602</v>
      </c>
      <c r="F12" s="22">
        <f>F8-F11</f>
        <v>2.3772863019160262E-3</v>
      </c>
      <c r="G12" s="23">
        <f>G8-G11</f>
        <v>0.20237728630191604</v>
      </c>
      <c r="H12" s="1" t="s">
        <v>28</v>
      </c>
    </row>
    <row r="13" spans="2:9" x14ac:dyDescent="0.2">
      <c r="B13" t="s">
        <v>5</v>
      </c>
      <c r="C13" s="12">
        <f>C2</f>
        <v>0</v>
      </c>
      <c r="D13" s="12">
        <f>D2</f>
        <v>0</v>
      </c>
      <c r="E13" s="12">
        <f>E2</f>
        <v>0</v>
      </c>
      <c r="F13" s="12">
        <f>F2</f>
        <v>0</v>
      </c>
      <c r="G13" s="12">
        <f>G2</f>
        <v>0</v>
      </c>
      <c r="H13" t="s">
        <v>15</v>
      </c>
    </row>
    <row r="14" spans="2:9" x14ac:dyDescent="0.2">
      <c r="B14" t="s">
        <v>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t="s">
        <v>12</v>
      </c>
    </row>
    <row r="15" spans="2:9" x14ac:dyDescent="0.2">
      <c r="B15" t="s">
        <v>7</v>
      </c>
      <c r="C15" s="3">
        <v>5.0000000000000001E-3</v>
      </c>
      <c r="D15" s="3">
        <v>5.0000000000000001E-3</v>
      </c>
      <c r="E15" s="3">
        <v>5.0000000000000001E-3</v>
      </c>
      <c r="F15" s="3">
        <v>5.0000000000000001E-3</v>
      </c>
      <c r="G15" s="3">
        <v>5.0000000000000001E-3</v>
      </c>
      <c r="H15" t="s">
        <v>14</v>
      </c>
    </row>
    <row r="16" spans="2:9" x14ac:dyDescent="0.2">
      <c r="B16" t="s">
        <v>8</v>
      </c>
      <c r="C16" s="3">
        <v>0.01</v>
      </c>
      <c r="D16" s="3">
        <v>0.01</v>
      </c>
      <c r="E16" s="3">
        <v>0.01</v>
      </c>
      <c r="F16" s="3">
        <v>0.01</v>
      </c>
      <c r="G16" s="3">
        <v>0.01</v>
      </c>
      <c r="H16" t="s">
        <v>13</v>
      </c>
    </row>
    <row r="17" spans="1:57" x14ac:dyDescent="0.2">
      <c r="B17" t="s">
        <v>58</v>
      </c>
      <c r="C17" s="3">
        <v>0.05</v>
      </c>
      <c r="D17" s="3">
        <v>0.05</v>
      </c>
      <c r="E17" s="3">
        <v>0.05</v>
      </c>
      <c r="F17" s="3">
        <v>0.05</v>
      </c>
      <c r="G17" s="3">
        <v>0.05</v>
      </c>
      <c r="H17" t="s">
        <v>59</v>
      </c>
    </row>
    <row r="19" spans="1:57" x14ac:dyDescent="0.2">
      <c r="B19" t="s">
        <v>21</v>
      </c>
    </row>
    <row r="20" spans="1:57" x14ac:dyDescent="0.2">
      <c r="C20">
        <v>1</v>
      </c>
      <c r="D20">
        <v>2</v>
      </c>
      <c r="E20">
        <v>3</v>
      </c>
      <c r="F20">
        <v>4</v>
      </c>
      <c r="G20">
        <v>5</v>
      </c>
    </row>
    <row r="21" spans="1:57" x14ac:dyDescent="0.2">
      <c r="B21" t="s">
        <v>20</v>
      </c>
      <c r="C21" s="3">
        <v>0.05</v>
      </c>
      <c r="D21" s="3">
        <v>0.05</v>
      </c>
      <c r="E21" s="3">
        <v>0.05</v>
      </c>
      <c r="F21" s="3">
        <v>0.05</v>
      </c>
      <c r="G21" s="3">
        <v>0.05</v>
      </c>
      <c r="H21" t="s">
        <v>154</v>
      </c>
    </row>
    <row r="23" spans="1:57" x14ac:dyDescent="0.2">
      <c r="B23" t="s">
        <v>16</v>
      </c>
      <c r="D23" t="s">
        <v>17</v>
      </c>
    </row>
    <row r="24" spans="1:57" x14ac:dyDescent="0.2">
      <c r="A24" s="60"/>
      <c r="B24" t="s">
        <v>18</v>
      </c>
      <c r="C24">
        <v>1</v>
      </c>
      <c r="D24">
        <v>2</v>
      </c>
      <c r="E24">
        <v>3</v>
      </c>
      <c r="F24">
        <v>4</v>
      </c>
      <c r="G24">
        <v>5</v>
      </c>
      <c r="H24" s="60"/>
    </row>
    <row r="25" spans="1:57" x14ac:dyDescent="0.2">
      <c r="A25" s="60"/>
      <c r="B25">
        <v>1</v>
      </c>
      <c r="C25" s="62">
        <v>0</v>
      </c>
      <c r="D25" s="63">
        <v>0.25</v>
      </c>
      <c r="E25" s="63">
        <v>0.25</v>
      </c>
      <c r="F25" s="63">
        <v>0.25</v>
      </c>
      <c r="G25" s="64">
        <v>0.25</v>
      </c>
      <c r="H25" t="s">
        <v>151</v>
      </c>
    </row>
    <row r="26" spans="1:57" x14ac:dyDescent="0.2">
      <c r="A26" s="60"/>
      <c r="B26">
        <v>2</v>
      </c>
      <c r="C26" s="65">
        <v>0.25</v>
      </c>
      <c r="D26" s="66">
        <v>0</v>
      </c>
      <c r="E26" s="66">
        <v>0.25</v>
      </c>
      <c r="F26" s="66">
        <v>0.25</v>
      </c>
      <c r="G26" s="67">
        <v>0.25</v>
      </c>
      <c r="H26" s="1" t="s">
        <v>152</v>
      </c>
    </row>
    <row r="27" spans="1:57" x14ac:dyDescent="0.2">
      <c r="A27" s="60"/>
      <c r="B27">
        <v>3</v>
      </c>
      <c r="C27" s="65">
        <v>0.25</v>
      </c>
      <c r="D27" s="66">
        <v>0.25</v>
      </c>
      <c r="E27" s="66">
        <v>0</v>
      </c>
      <c r="F27" s="66">
        <v>0.25</v>
      </c>
      <c r="G27" s="67">
        <v>0.25</v>
      </c>
      <c r="H27" s="61" t="s">
        <v>155</v>
      </c>
    </row>
    <row r="28" spans="1:57" x14ac:dyDescent="0.2">
      <c r="A28" s="60"/>
      <c r="B28">
        <v>4</v>
      </c>
      <c r="C28" s="65">
        <v>0.25</v>
      </c>
      <c r="D28" s="66">
        <v>0.25</v>
      </c>
      <c r="E28" s="66">
        <v>0.25</v>
      </c>
      <c r="F28" s="66">
        <v>0</v>
      </c>
      <c r="G28" s="67">
        <v>0.25</v>
      </c>
      <c r="H28" s="61"/>
      <c r="AX28" s="20"/>
    </row>
    <row r="29" spans="1:57" x14ac:dyDescent="0.2">
      <c r="A29" s="60"/>
      <c r="B29">
        <v>5</v>
      </c>
      <c r="C29" s="68">
        <v>0.25</v>
      </c>
      <c r="D29" s="69">
        <v>0.25</v>
      </c>
      <c r="E29" s="69">
        <v>0.25</v>
      </c>
      <c r="F29" s="69">
        <v>0.25</v>
      </c>
      <c r="G29" s="70">
        <v>0</v>
      </c>
      <c r="H29" s="61"/>
      <c r="T29" s="1"/>
    </row>
    <row r="30" spans="1:57" x14ac:dyDescent="0.2">
      <c r="C30" s="2"/>
      <c r="D30" s="2"/>
      <c r="E30" s="2"/>
      <c r="F30" s="2"/>
      <c r="G30" s="2"/>
      <c r="H30" s="2"/>
      <c r="T30" s="1"/>
      <c r="AX30" s="20"/>
    </row>
    <row r="31" spans="1:57" x14ac:dyDescent="0.2">
      <c r="D31" s="19"/>
      <c r="E31" s="19"/>
      <c r="F31" s="19"/>
      <c r="G31" s="19"/>
    </row>
    <row r="32" spans="1:57" x14ac:dyDescent="0.2">
      <c r="C32" t="s">
        <v>23</v>
      </c>
      <c r="J32" s="7" t="s">
        <v>25</v>
      </c>
      <c r="K32" s="7"/>
      <c r="L32" s="7"/>
      <c r="M32" s="7"/>
      <c r="N32" s="7"/>
      <c r="O32" s="5" t="s">
        <v>24</v>
      </c>
      <c r="P32" s="5"/>
      <c r="Q32" s="5"/>
      <c r="R32" s="5"/>
      <c r="S32" s="5"/>
      <c r="T32" s="14" t="s">
        <v>29</v>
      </c>
      <c r="U32" s="14"/>
      <c r="V32" s="14"/>
      <c r="W32" s="14"/>
      <c r="X32" s="14"/>
      <c r="Z32" t="s">
        <v>41</v>
      </c>
      <c r="AG32" t="s">
        <v>43</v>
      </c>
      <c r="AP32" t="s">
        <v>54</v>
      </c>
      <c r="AX32" t="s">
        <v>56</v>
      </c>
      <c r="BE32" t="s">
        <v>57</v>
      </c>
    </row>
    <row r="33" spans="1:62" x14ac:dyDescent="0.2">
      <c r="A33" t="s">
        <v>22</v>
      </c>
      <c r="C33" t="s">
        <v>30</v>
      </c>
      <c r="D33" t="s">
        <v>31</v>
      </c>
      <c r="E33" t="s">
        <v>32</v>
      </c>
      <c r="F33" t="s">
        <v>33</v>
      </c>
      <c r="G33" t="s">
        <v>34</v>
      </c>
      <c r="J33" s="7">
        <v>1</v>
      </c>
      <c r="K33" s="7">
        <v>2</v>
      </c>
      <c r="L33" s="7">
        <v>3</v>
      </c>
      <c r="M33" s="7">
        <v>4</v>
      </c>
      <c r="N33" s="7">
        <v>5</v>
      </c>
      <c r="O33" s="5">
        <v>1</v>
      </c>
      <c r="P33" s="5">
        <v>2</v>
      </c>
      <c r="Q33" s="5">
        <v>3</v>
      </c>
      <c r="R33" s="5">
        <v>4</v>
      </c>
      <c r="S33" s="5">
        <v>5</v>
      </c>
      <c r="T33" s="14">
        <v>1</v>
      </c>
      <c r="U33" s="14">
        <v>2</v>
      </c>
      <c r="V33" s="14">
        <v>3</v>
      </c>
      <c r="W33" s="14">
        <v>4</v>
      </c>
      <c r="X33" s="14">
        <v>5</v>
      </c>
      <c r="Z33" t="s">
        <v>30</v>
      </c>
      <c r="AA33" t="s">
        <v>31</v>
      </c>
      <c r="AB33" t="s">
        <v>32</v>
      </c>
      <c r="AC33" t="s">
        <v>33</v>
      </c>
      <c r="AD33" t="s">
        <v>34</v>
      </c>
      <c r="AE33" t="s">
        <v>42</v>
      </c>
      <c r="AG33" t="s">
        <v>30</v>
      </c>
      <c r="AH33" t="s">
        <v>31</v>
      </c>
      <c r="AI33" t="s">
        <v>32</v>
      </c>
      <c r="AJ33" t="s">
        <v>33</v>
      </c>
      <c r="AK33" t="s">
        <v>34</v>
      </c>
      <c r="AL33" t="s">
        <v>44</v>
      </c>
      <c r="AM33" t="s">
        <v>47</v>
      </c>
      <c r="AP33" t="s">
        <v>30</v>
      </c>
      <c r="AQ33" t="s">
        <v>31</v>
      </c>
      <c r="AR33" t="s">
        <v>32</v>
      </c>
      <c r="AS33" t="s">
        <v>33</v>
      </c>
      <c r="AT33" t="s">
        <v>34</v>
      </c>
      <c r="AU33" t="s">
        <v>44</v>
      </c>
      <c r="AX33" t="s">
        <v>30</v>
      </c>
      <c r="AY33" t="s">
        <v>31</v>
      </c>
      <c r="AZ33" t="s">
        <v>32</v>
      </c>
      <c r="BA33" t="s">
        <v>33</v>
      </c>
      <c r="BB33" t="s">
        <v>34</v>
      </c>
      <c r="BC33" t="s">
        <v>44</v>
      </c>
      <c r="BE33" t="s">
        <v>30</v>
      </c>
      <c r="BF33" t="s">
        <v>31</v>
      </c>
      <c r="BG33" t="s">
        <v>32</v>
      </c>
      <c r="BH33" t="s">
        <v>33</v>
      </c>
      <c r="BI33" t="s">
        <v>34</v>
      </c>
      <c r="BJ33" t="s">
        <v>44</v>
      </c>
    </row>
    <row r="34" spans="1:62" x14ac:dyDescent="0.2">
      <c r="A34">
        <v>0</v>
      </c>
      <c r="C34" s="18">
        <v>50</v>
      </c>
      <c r="D34" s="18">
        <v>50</v>
      </c>
      <c r="E34" s="18">
        <v>50</v>
      </c>
      <c r="F34" s="18">
        <v>90</v>
      </c>
      <c r="G34" s="18">
        <v>50</v>
      </c>
      <c r="H34" t="s">
        <v>37</v>
      </c>
      <c r="J34" s="8">
        <f t="array" ref="J34:N34">$C$21:$G$21*C34:G34</f>
        <v>2.5</v>
      </c>
      <c r="K34" s="8">
        <v>2.5</v>
      </c>
      <c r="L34" s="8">
        <v>2.5</v>
      </c>
      <c r="M34" s="8">
        <v>4.5</v>
      </c>
      <c r="N34" s="8">
        <v>2.5</v>
      </c>
      <c r="O34" s="8">
        <f t="array" ref="O34">SUMPRODUCT($C$21:$G$21*TRANSPOSE(C$25:C$29)*$C34:$G34)</f>
        <v>3</v>
      </c>
      <c r="P34" s="8">
        <f t="array" ref="P34">SUMPRODUCT($C$21:$G$21*TRANSPOSE(D$25:D$29)*$C34:$G34)</f>
        <v>3</v>
      </c>
      <c r="Q34" s="8">
        <f t="array" ref="Q34">SUMPRODUCT($C$21:$G$21*TRANSPOSE(E$25:E$29)*$C34:$G34)</f>
        <v>3</v>
      </c>
      <c r="R34" s="8">
        <f t="array" ref="R34">SUMPRODUCT($C$21:$G$21*TRANSPOSE(F$25:F$29)*$C34:$G34)</f>
        <v>2.5</v>
      </c>
      <c r="S34" s="8">
        <f t="array" ref="S34">SUMPRODUCT($C$21:$G$21*TRANSPOSE(G$25:G$29)*$C34:$G34)</f>
        <v>3</v>
      </c>
      <c r="T34" s="8">
        <f>CatchStruct(C$13,C34)</f>
        <v>0</v>
      </c>
      <c r="U34" s="8">
        <f>CatchStruct(D$13,D34)</f>
        <v>0</v>
      </c>
      <c r="V34" s="8">
        <f>CatchStruct(E$13,E34)</f>
        <v>0</v>
      </c>
      <c r="W34" s="8">
        <f>CatchStruct(F$13,F34)</f>
        <v>0</v>
      </c>
      <c r="X34" s="8">
        <f>CatchStruct(G$13,G34)</f>
        <v>0</v>
      </c>
      <c r="Z34" s="13">
        <f t="shared" ref="Z34:AD35" si="0">O34/C34</f>
        <v>0.06</v>
      </c>
      <c r="AA34" s="13">
        <f t="shared" si="0"/>
        <v>0.06</v>
      </c>
      <c r="AB34" s="13">
        <f t="shared" si="0"/>
        <v>0.06</v>
      </c>
      <c r="AC34" s="13">
        <f t="shared" si="0"/>
        <v>2.7777777777777776E-2</v>
      </c>
      <c r="AD34" s="13">
        <f t="shared" si="0"/>
        <v>0.06</v>
      </c>
      <c r="AE34">
        <v>0.1</v>
      </c>
      <c r="AG34">
        <f>IF(C34&lt;C$7/10,1,0)</f>
        <v>0</v>
      </c>
      <c r="AH34">
        <f>IF(D34&lt;D$7/10,1,0)</f>
        <v>0</v>
      </c>
      <c r="AI34">
        <f>IF(E34&lt;E$7/10,1,0)</f>
        <v>0</v>
      </c>
      <c r="AJ34">
        <f>IF(F34&lt;F$7/10,1,0)</f>
        <v>0</v>
      </c>
      <c r="AK34">
        <f>IF(G34&lt;G$7/10,1,0)</f>
        <v>0</v>
      </c>
      <c r="AL34">
        <f>SUM(AG34:AK34)</f>
        <v>0</v>
      </c>
      <c r="AM34">
        <f>IF(SUM(AG34:AK34)=5,1,0)</f>
        <v>0</v>
      </c>
      <c r="AP34" s="20">
        <f>T34*C$16</f>
        <v>0</v>
      </c>
      <c r="AQ34" s="20">
        <f>U34*D$16</f>
        <v>0</v>
      </c>
      <c r="AR34" s="20">
        <f>V34*E$16</f>
        <v>0</v>
      </c>
      <c r="AS34" s="20">
        <f>W34*F$16</f>
        <v>0</v>
      </c>
      <c r="AT34" s="20">
        <f>X34*G$16</f>
        <v>0</v>
      </c>
      <c r="AU34" s="6">
        <f>SUM(AP34:AT34)</f>
        <v>0</v>
      </c>
      <c r="AX34">
        <f>IF(C$2&gt;0,C$14+T34*C$15,0)</f>
        <v>0</v>
      </c>
      <c r="AY34">
        <f>IF(D$2&gt;0,D$14+U34*D$15,0)</f>
        <v>0</v>
      </c>
      <c r="AZ34">
        <f>IF(E$2&gt;0,E$14+V34*E$15,0)</f>
        <v>0</v>
      </c>
      <c r="BA34">
        <f>IF(F$2&gt;0,F$14+W34*F$15,0)</f>
        <v>0</v>
      </c>
      <c r="BB34">
        <f>IF(G$2&gt;0,G$14+X34*G$15,0)</f>
        <v>0</v>
      </c>
      <c r="BC34">
        <f>SUM(AX34:BB34)</f>
        <v>0</v>
      </c>
      <c r="BE34" s="29">
        <f>PV(C$17,$A34,0,-(AP34-AX34))</f>
        <v>0</v>
      </c>
      <c r="BF34" s="29">
        <f>PV(D$17,$A34,0,-(AQ34-AY34))</f>
        <v>0</v>
      </c>
      <c r="BG34" s="29">
        <f>PV(E$17,$A34,0,-(AR34-AZ34))</f>
        <v>0</v>
      </c>
      <c r="BH34" s="29">
        <f>PV(F$17,$A34,0,-(AS34-BA34))</f>
        <v>0</v>
      </c>
      <c r="BI34" s="29">
        <f>PV(G$17,$A34,0,-(AT34-BB34))</f>
        <v>0</v>
      </c>
      <c r="BJ34" s="29">
        <f>SUM(BE34:BI34)</f>
        <v>0</v>
      </c>
    </row>
    <row r="35" spans="1:62" x14ac:dyDescent="0.2">
      <c r="A35">
        <v>1</v>
      </c>
      <c r="C35" s="6">
        <f>Bt(C34,C$12,C$7,O34,J34,T34)</f>
        <v>50.5</v>
      </c>
      <c r="D35" s="6">
        <f>Bt(D34,D$12,D$7,P34,K34,U34)</f>
        <v>50.5</v>
      </c>
      <c r="E35" s="6">
        <f>Bt(E34,E$12,E$7,Q34,L34,V34)</f>
        <v>50.5</v>
      </c>
      <c r="F35" s="6">
        <f>Bt(F34,F$12,F$7,R34,M34,W34)</f>
        <v>88</v>
      </c>
      <c r="G35" s="6">
        <f>Bt(G34,G$12,G$7,S34,N34,X34)</f>
        <v>50.5</v>
      </c>
      <c r="J35" s="8">
        <f t="array" ref="J35:N35">$C$21:$G$21*C35:G35</f>
        <v>2.5250000000000004</v>
      </c>
      <c r="K35" s="8">
        <v>2.5250000000000004</v>
      </c>
      <c r="L35" s="8">
        <v>2.5250000000000004</v>
      </c>
      <c r="M35" s="8">
        <v>4.4000000000000004</v>
      </c>
      <c r="N35" s="8">
        <v>2.5250000000000004</v>
      </c>
      <c r="O35" s="8">
        <f t="array" ref="O35">SUMPRODUCT($C$21:$G$21*TRANSPOSE(C$25:C$29)*$C35:$G35)</f>
        <v>2.9937500000000004</v>
      </c>
      <c r="P35" s="8">
        <f t="array" ref="P35">SUMPRODUCT($C$21:$G$21*TRANSPOSE(D$25:D$29)*$C35:$G35)</f>
        <v>2.9937500000000004</v>
      </c>
      <c r="Q35" s="8">
        <f t="array" ref="Q35">SUMPRODUCT($C$21:$G$21*TRANSPOSE(E$25:E$29)*$C35:$G35)</f>
        <v>2.9937500000000004</v>
      </c>
      <c r="R35" s="8">
        <f t="array" ref="R35">SUMPRODUCT($C$21:$G$21*TRANSPOSE(F$25:F$29)*$C35:$G35)</f>
        <v>2.5250000000000004</v>
      </c>
      <c r="S35" s="8">
        <f t="array" ref="S35">SUMPRODUCT($C$21:$G$21*TRANSPOSE(G$25:G$29)*$C35:$G35)</f>
        <v>2.9937500000000004</v>
      </c>
      <c r="T35" s="15">
        <f t="shared" ref="T35:T74" si="1">CatchStruct(C$13,C35)</f>
        <v>0</v>
      </c>
      <c r="U35" s="15">
        <f t="shared" ref="U35:U74" si="2">CatchStruct(D$13,D35)</f>
        <v>0</v>
      </c>
      <c r="V35" s="15">
        <f t="shared" ref="V35:V74" si="3">CatchStruct(E$13,E35)</f>
        <v>0</v>
      </c>
      <c r="W35" s="15">
        <f t="shared" ref="W35:W74" si="4">CatchStruct(F$13,F35)</f>
        <v>0</v>
      </c>
      <c r="X35" s="15">
        <f t="shared" ref="X35:X74" si="5">CatchStruct(G$13,G35)</f>
        <v>0</v>
      </c>
      <c r="Z35" s="20">
        <f t="shared" si="0"/>
        <v>5.9282178217821786E-2</v>
      </c>
      <c r="AA35" s="20">
        <f t="shared" si="0"/>
        <v>5.9282178217821786E-2</v>
      </c>
      <c r="AB35" s="20">
        <f t="shared" si="0"/>
        <v>5.9282178217821786E-2</v>
      </c>
      <c r="AC35" s="20">
        <f t="shared" si="0"/>
        <v>2.8693181818181823E-2</v>
      </c>
      <c r="AD35" s="20">
        <f t="shared" si="0"/>
        <v>5.9282178217821786E-2</v>
      </c>
      <c r="AE35">
        <v>0.1</v>
      </c>
      <c r="AG35">
        <f t="shared" ref="AG35:AG74" si="6">IF(C35&lt;C$7/10,1,0)</f>
        <v>0</v>
      </c>
      <c r="AH35">
        <f t="shared" ref="AH35:AH74" si="7">IF(D35&lt;D$7/10,1,0)</f>
        <v>0</v>
      </c>
      <c r="AI35">
        <f t="shared" ref="AI35:AI74" si="8">IF(E35&lt;E$7/10,1,0)</f>
        <v>0</v>
      </c>
      <c r="AJ35">
        <f t="shared" ref="AJ35:AJ74" si="9">IF(F35&lt;F$7/10,1,0)</f>
        <v>0</v>
      </c>
      <c r="AK35">
        <f t="shared" ref="AK35:AK74" si="10">IF(G35&lt;G$7/10,1,0)</f>
        <v>0</v>
      </c>
      <c r="AL35">
        <f t="shared" ref="AL35:AL74" si="11">SUM(AG35:AK35)</f>
        <v>0</v>
      </c>
      <c r="AM35">
        <f t="shared" ref="AM35:AM74" si="12">IF(SUM(AG35:AK35)=5,1,0)</f>
        <v>0</v>
      </c>
      <c r="AP35" s="20">
        <f t="shared" ref="AP35:AP74" si="13">T35*C$16</f>
        <v>0</v>
      </c>
      <c r="AQ35" s="20">
        <f t="shared" ref="AQ35:AQ74" si="14">U35*D$16</f>
        <v>0</v>
      </c>
      <c r="AR35" s="20">
        <f t="shared" ref="AR35:AR74" si="15">V35*E$16</f>
        <v>0</v>
      </c>
      <c r="AS35" s="20">
        <f t="shared" ref="AS35:AS74" si="16">W35*F$16</f>
        <v>0</v>
      </c>
      <c r="AT35" s="20">
        <f t="shared" ref="AT35:AT74" si="17">X35*G$16</f>
        <v>0</v>
      </c>
      <c r="AU35" s="6">
        <f t="shared" ref="AU35:AU74" si="18">SUM(AP35:AT35)</f>
        <v>0</v>
      </c>
      <c r="AX35">
        <f t="shared" ref="AX35:AX74" si="19">IF(C$2&gt;0,C$14+T35*C$15,0)</f>
        <v>0</v>
      </c>
      <c r="AY35">
        <f t="shared" ref="AY35:AY74" si="20">IF(D$2&gt;0,D$14+U35*D$15,0)</f>
        <v>0</v>
      </c>
      <c r="AZ35">
        <f t="shared" ref="AZ35:AZ74" si="21">IF(E$2&gt;0,E$14+V35*E$15,0)</f>
        <v>0</v>
      </c>
      <c r="BA35">
        <f t="shared" ref="BA35:BA74" si="22">IF(F$2&gt;0,F$14+W35*F$15,0)</f>
        <v>0</v>
      </c>
      <c r="BB35">
        <f t="shared" ref="BB35:BB74" si="23">IF(G$2&gt;0,G$14+X35*G$15,0)</f>
        <v>0</v>
      </c>
      <c r="BC35">
        <f t="shared" ref="BC35:BC74" si="24">SUM(AX35:BB35)</f>
        <v>0</v>
      </c>
      <c r="BE35" s="29">
        <f t="shared" ref="BE35:BE74" si="25">PV(C$17,$A35,0,-(AP35-AX35))</f>
        <v>0</v>
      </c>
      <c r="BF35" s="29">
        <f t="shared" ref="BF35:BF74" si="26">PV(D$17,$A35,0,-(AQ35-AY35))</f>
        <v>0</v>
      </c>
      <c r="BG35" s="29">
        <f t="shared" ref="BG35:BG74" si="27">PV(E$17,$A35,0,-(AR35-AZ35))</f>
        <v>0</v>
      </c>
      <c r="BH35" s="29">
        <f t="shared" ref="BH35:BH74" si="28">PV(F$17,$A35,0,-(AS35-BA35))</f>
        <v>0</v>
      </c>
      <c r="BI35" s="29">
        <f t="shared" ref="BI35:BI74" si="29">PV(G$17,$A35,0,-(AT35-BB35))</f>
        <v>0</v>
      </c>
      <c r="BJ35" s="29">
        <f t="shared" ref="BJ35:BJ74" si="30">SUM(BE35:BI35)</f>
        <v>0</v>
      </c>
    </row>
    <row r="36" spans="1:62" x14ac:dyDescent="0.2">
      <c r="A36">
        <v>2</v>
      </c>
      <c r="C36" s="6">
        <f t="shared" ref="C36:C74" si="31">Bt(C35,C$12,C$7,O35,J35,T35)</f>
        <v>50.816049470417532</v>
      </c>
      <c r="D36" s="6">
        <f t="shared" ref="D36:D74" si="32">Bt(D35,D$12,D$7,P35,K35,U35)</f>
        <v>50.957449470417529</v>
      </c>
      <c r="E36" s="6">
        <f t="shared" ref="E36:E74" si="33">Bt(E35,E$12,E$7,Q35,L35,V35)</f>
        <v>50.816049470417532</v>
      </c>
      <c r="F36" s="6">
        <f t="shared" ref="F36:F74" si="34">Bt(F35,F$12,F$7,R35,M35,W35)</f>
        <v>86.129648915434856</v>
      </c>
      <c r="G36" s="6">
        <f t="shared" ref="G36:G74" si="35">Bt(G35,G$12,G$7,S35,N35,X35)</f>
        <v>50.866549470417532</v>
      </c>
      <c r="J36" s="8">
        <f t="array" ref="J36:N36">$C$21:$G$21*C36:G36</f>
        <v>2.540802473520877</v>
      </c>
      <c r="K36" s="8">
        <v>2.5478724735208766</v>
      </c>
      <c r="L36" s="8">
        <v>2.540802473520877</v>
      </c>
      <c r="M36" s="8">
        <v>4.306482445771743</v>
      </c>
      <c r="N36" s="8">
        <v>2.5433274735208768</v>
      </c>
      <c r="O36" s="8">
        <f t="array" ref="O36">SUMPRODUCT($C$21:$G$21*TRANSPOSE(C$25:C$29)*$C36:$G36)</f>
        <v>2.9846212165835935</v>
      </c>
      <c r="P36" s="8">
        <f t="array" ref="P36">SUMPRODUCT($C$21:$G$21*TRANSPOSE(D$25:D$29)*$C36:$G36)</f>
        <v>2.9828537165835933</v>
      </c>
      <c r="Q36" s="8">
        <f t="array" ref="Q36">SUMPRODUCT($C$21:$G$21*TRANSPOSE(E$25:E$29)*$C36:$G36)</f>
        <v>2.9846212165835935</v>
      </c>
      <c r="R36" s="8">
        <f t="array" ref="R36">SUMPRODUCT($C$21:$G$21*TRANSPOSE(F$25:F$29)*$C36:$G36)</f>
        <v>2.5432012235208767</v>
      </c>
      <c r="S36" s="8">
        <f t="array" ref="S36">SUMPRODUCT($C$21:$G$21*TRANSPOSE(G$25:G$29)*$C36:$G36)</f>
        <v>2.9839899665835934</v>
      </c>
      <c r="T36" s="15">
        <f t="shared" si="1"/>
        <v>0</v>
      </c>
      <c r="U36" s="15">
        <f t="shared" si="2"/>
        <v>0</v>
      </c>
      <c r="V36" s="15">
        <f t="shared" si="3"/>
        <v>0</v>
      </c>
      <c r="W36" s="15">
        <f t="shared" si="4"/>
        <v>0</v>
      </c>
      <c r="X36" s="15">
        <f t="shared" si="5"/>
        <v>0</v>
      </c>
      <c r="Z36" s="20">
        <f t="shared" ref="Z36:Z74" si="36">O36/C36</f>
        <v>5.8733830112493987E-2</v>
      </c>
      <c r="AA36" s="20">
        <f t="shared" ref="AA36:AA74" si="37">P36/D36</f>
        <v>5.8536165910643499E-2</v>
      </c>
      <c r="AB36" s="20">
        <f t="shared" ref="AB36:AB74" si="38">Q36/E36</f>
        <v>5.8733830112493987E-2</v>
      </c>
      <c r="AC36" s="20">
        <f t="shared" ref="AC36:AC74" si="39">R36/F36</f>
        <v>2.9527593059364282E-2</v>
      </c>
      <c r="AD36" s="20">
        <f t="shared" ref="AD36:AD74" si="40">S36/G36</f>
        <v>5.8663109600524267E-2</v>
      </c>
      <c r="AE36">
        <v>0.1</v>
      </c>
      <c r="AG36">
        <f t="shared" si="6"/>
        <v>0</v>
      </c>
      <c r="AH36">
        <f t="shared" si="7"/>
        <v>0</v>
      </c>
      <c r="AI36">
        <f t="shared" si="8"/>
        <v>0</v>
      </c>
      <c r="AJ36">
        <f t="shared" si="9"/>
        <v>0</v>
      </c>
      <c r="AK36">
        <f t="shared" si="10"/>
        <v>0</v>
      </c>
      <c r="AL36">
        <f t="shared" si="11"/>
        <v>0</v>
      </c>
      <c r="AM36">
        <f t="shared" si="12"/>
        <v>0</v>
      </c>
      <c r="AP36" s="20">
        <f t="shared" si="13"/>
        <v>0</v>
      </c>
      <c r="AQ36" s="20">
        <f t="shared" si="14"/>
        <v>0</v>
      </c>
      <c r="AR36" s="20">
        <f t="shared" si="15"/>
        <v>0</v>
      </c>
      <c r="AS36" s="20">
        <f t="shared" si="16"/>
        <v>0</v>
      </c>
      <c r="AT36" s="20">
        <f t="shared" si="17"/>
        <v>0</v>
      </c>
      <c r="AU36" s="6">
        <f t="shared" si="18"/>
        <v>0</v>
      </c>
      <c r="AX36">
        <f t="shared" si="19"/>
        <v>0</v>
      </c>
      <c r="AY36">
        <f t="shared" si="20"/>
        <v>0</v>
      </c>
      <c r="AZ36">
        <f t="shared" si="21"/>
        <v>0</v>
      </c>
      <c r="BA36">
        <f t="shared" si="22"/>
        <v>0</v>
      </c>
      <c r="BB36">
        <f t="shared" si="23"/>
        <v>0</v>
      </c>
      <c r="BC36">
        <f t="shared" si="24"/>
        <v>0</v>
      </c>
      <c r="BE36" s="29">
        <f t="shared" si="25"/>
        <v>0</v>
      </c>
      <c r="BF36" s="29">
        <f t="shared" si="26"/>
        <v>0</v>
      </c>
      <c r="BG36" s="29">
        <f t="shared" si="27"/>
        <v>0</v>
      </c>
      <c r="BH36" s="29">
        <f t="shared" si="28"/>
        <v>0</v>
      </c>
      <c r="BI36" s="29">
        <f t="shared" si="29"/>
        <v>0</v>
      </c>
      <c r="BJ36" s="29">
        <f t="shared" si="30"/>
        <v>0</v>
      </c>
    </row>
    <row r="37" spans="1:62" x14ac:dyDescent="0.2">
      <c r="A37">
        <v>3</v>
      </c>
      <c r="C37" s="6">
        <f t="shared" si="31"/>
        <v>51.009086106252553</v>
      </c>
      <c r="D37" s="6">
        <f t="shared" si="32"/>
        <v>51.370595323147541</v>
      </c>
      <c r="E37" s="6">
        <f t="shared" si="33"/>
        <v>51.009086106252553</v>
      </c>
      <c r="F37" s="6">
        <f t="shared" si="34"/>
        <v>84.375172949806128</v>
      </c>
      <c r="G37" s="6">
        <f t="shared" si="35"/>
        <v>51.128802698806744</v>
      </c>
      <c r="J37" s="8">
        <f t="array" ref="J37:N37">$C$21:$G$21*C37:G37</f>
        <v>2.5504543053126278</v>
      </c>
      <c r="K37" s="8">
        <v>2.5685297661573774</v>
      </c>
      <c r="L37" s="8">
        <v>2.5504543053126278</v>
      </c>
      <c r="M37" s="8">
        <v>4.2187586474903069</v>
      </c>
      <c r="N37" s="8">
        <v>2.5564401349403374</v>
      </c>
      <c r="O37" s="8">
        <f t="array" ref="O37">SUMPRODUCT($C$21:$G$21*TRANSPOSE(C$25:C$29)*$C37:$G37)</f>
        <v>2.9735457134751622</v>
      </c>
      <c r="P37" s="8">
        <f t="array" ref="P37">SUMPRODUCT($C$21:$G$21*TRANSPOSE(D$25:D$29)*$C37:$G37)</f>
        <v>2.969026848263975</v>
      </c>
      <c r="Q37" s="8">
        <f t="array" ref="Q37">SUMPRODUCT($C$21:$G$21*TRANSPOSE(E$25:E$29)*$C37:$G37)</f>
        <v>2.9735457134751622</v>
      </c>
      <c r="R37" s="8">
        <f t="array" ref="R37">SUMPRODUCT($C$21:$G$21*TRANSPOSE(F$25:F$29)*$C37:$G37)</f>
        <v>2.5564696279307428</v>
      </c>
      <c r="S37" s="8">
        <f t="array" ref="S37">SUMPRODUCT($C$21:$G$21*TRANSPOSE(G$25:G$29)*$C37:$G37)</f>
        <v>2.9720492560682352</v>
      </c>
      <c r="T37" s="15">
        <f t="shared" si="1"/>
        <v>0</v>
      </c>
      <c r="U37" s="15">
        <f t="shared" si="2"/>
        <v>0</v>
      </c>
      <c r="V37" s="15">
        <f t="shared" si="3"/>
        <v>0</v>
      </c>
      <c r="W37" s="15">
        <f t="shared" si="4"/>
        <v>0</v>
      </c>
      <c r="X37" s="15">
        <f t="shared" si="5"/>
        <v>0</v>
      </c>
      <c r="Z37" s="20">
        <f t="shared" si="36"/>
        <v>5.8294432236665243E-2</v>
      </c>
      <c r="AA37" s="20">
        <f t="shared" si="37"/>
        <v>5.7796232058189415E-2</v>
      </c>
      <c r="AB37" s="20">
        <f t="shared" si="38"/>
        <v>5.8294432236665243E-2</v>
      </c>
      <c r="AC37" s="20">
        <f t="shared" si="39"/>
        <v>3.0298837188180449E-2</v>
      </c>
      <c r="AD37" s="20">
        <f t="shared" si="40"/>
        <v>5.8128669149093877E-2</v>
      </c>
      <c r="AE37">
        <v>0.1</v>
      </c>
      <c r="AG37">
        <f t="shared" si="6"/>
        <v>0</v>
      </c>
      <c r="AH37">
        <f t="shared" si="7"/>
        <v>0</v>
      </c>
      <c r="AI37">
        <f t="shared" si="8"/>
        <v>0</v>
      </c>
      <c r="AJ37">
        <f t="shared" si="9"/>
        <v>0</v>
      </c>
      <c r="AK37">
        <f t="shared" si="10"/>
        <v>0</v>
      </c>
      <c r="AL37">
        <f t="shared" si="11"/>
        <v>0</v>
      </c>
      <c r="AM37">
        <f t="shared" si="12"/>
        <v>0</v>
      </c>
      <c r="AP37" s="20">
        <f t="shared" si="13"/>
        <v>0</v>
      </c>
      <c r="AQ37" s="20">
        <f t="shared" si="14"/>
        <v>0</v>
      </c>
      <c r="AR37" s="20">
        <f t="shared" si="15"/>
        <v>0</v>
      </c>
      <c r="AS37" s="20">
        <f t="shared" si="16"/>
        <v>0</v>
      </c>
      <c r="AT37" s="20">
        <f t="shared" si="17"/>
        <v>0</v>
      </c>
      <c r="AU37" s="6">
        <f t="shared" si="18"/>
        <v>0</v>
      </c>
      <c r="AX37">
        <f t="shared" si="19"/>
        <v>0</v>
      </c>
      <c r="AY37">
        <f t="shared" si="20"/>
        <v>0</v>
      </c>
      <c r="AZ37">
        <f t="shared" si="21"/>
        <v>0</v>
      </c>
      <c r="BA37">
        <f t="shared" si="22"/>
        <v>0</v>
      </c>
      <c r="BB37">
        <f t="shared" si="23"/>
        <v>0</v>
      </c>
      <c r="BC37">
        <f t="shared" si="24"/>
        <v>0</v>
      </c>
      <c r="BE37" s="29">
        <f t="shared" si="25"/>
        <v>0</v>
      </c>
      <c r="BF37" s="29">
        <f t="shared" si="26"/>
        <v>0</v>
      </c>
      <c r="BG37" s="29">
        <f t="shared" si="27"/>
        <v>0</v>
      </c>
      <c r="BH37" s="29">
        <f t="shared" si="28"/>
        <v>0</v>
      </c>
      <c r="BI37" s="29">
        <f t="shared" si="29"/>
        <v>0</v>
      </c>
      <c r="BJ37" s="29">
        <f t="shared" si="30"/>
        <v>0</v>
      </c>
    </row>
    <row r="38" spans="1:62" x14ac:dyDescent="0.2">
      <c r="A38">
        <v>4</v>
      </c>
      <c r="C38" s="6">
        <f t="shared" si="31"/>
        <v>51.120894853680156</v>
      </c>
      <c r="D38" s="6">
        <f t="shared" si="32"/>
        <v>51.73958147254212</v>
      </c>
      <c r="E38" s="6">
        <f t="shared" si="33"/>
        <v>51.120894853680156</v>
      </c>
      <c r="F38" s="6">
        <f t="shared" si="34"/>
        <v>82.725420041221227</v>
      </c>
      <c r="G38" s="6">
        <f t="shared" si="35"/>
        <v>51.310810428296797</v>
      </c>
      <c r="J38" s="8">
        <f t="array" ref="J38:N38">$C$21:$G$21*C38:G38</f>
        <v>2.5560447426840081</v>
      </c>
      <c r="K38" s="8">
        <v>2.5869790736271061</v>
      </c>
      <c r="L38" s="8">
        <v>2.5560447426840081</v>
      </c>
      <c r="M38" s="8">
        <v>4.1362710020610614</v>
      </c>
      <c r="N38" s="8">
        <v>2.5655405214148401</v>
      </c>
      <c r="O38" s="8">
        <f t="array" ref="O38">SUMPRODUCT($C$21:$G$21*TRANSPOSE(C$25:C$29)*$C38:$G38)</f>
        <v>2.961208834946754</v>
      </c>
      <c r="P38" s="8">
        <f t="array" ref="P38">SUMPRODUCT($C$21:$G$21*TRANSPOSE(D$25:D$29)*$C38:$G38)</f>
        <v>2.9534752522109797</v>
      </c>
      <c r="Q38" s="8">
        <f t="array" ref="Q38">SUMPRODUCT($C$21:$G$21*TRANSPOSE(E$25:E$29)*$C38:$G38)</f>
        <v>2.961208834946754</v>
      </c>
      <c r="R38" s="8">
        <f t="array" ref="R38">SUMPRODUCT($C$21:$G$21*TRANSPOSE(F$25:F$29)*$C38:$G38)</f>
        <v>2.5661522701024908</v>
      </c>
      <c r="S38" s="8">
        <f t="array" ref="S38">SUMPRODUCT($C$21:$G$21*TRANSPOSE(G$25:G$29)*$C38:$G38)</f>
        <v>2.958834890264046</v>
      </c>
      <c r="T38" s="15">
        <f t="shared" si="1"/>
        <v>0</v>
      </c>
      <c r="U38" s="15">
        <f t="shared" si="2"/>
        <v>0</v>
      </c>
      <c r="V38" s="15">
        <f t="shared" si="3"/>
        <v>0</v>
      </c>
      <c r="W38" s="15">
        <f t="shared" si="4"/>
        <v>0</v>
      </c>
      <c r="X38" s="15">
        <f t="shared" si="5"/>
        <v>0</v>
      </c>
      <c r="Z38" s="20">
        <f t="shared" si="36"/>
        <v>5.7925606416366925E-2</v>
      </c>
      <c r="AA38" s="20">
        <f t="shared" si="37"/>
        <v>5.7083477835598091E-2</v>
      </c>
      <c r="AB38" s="20">
        <f t="shared" si="38"/>
        <v>5.7925606416366925E-2</v>
      </c>
      <c r="AC38" s="20">
        <f t="shared" si="39"/>
        <v>3.1020117744023586E-2</v>
      </c>
      <c r="AD38" s="20">
        <f t="shared" si="40"/>
        <v>5.7664941667581085E-2</v>
      </c>
      <c r="AE38">
        <v>0.1</v>
      </c>
      <c r="AG38">
        <f t="shared" si="6"/>
        <v>0</v>
      </c>
      <c r="AH38">
        <f t="shared" si="7"/>
        <v>0</v>
      </c>
      <c r="AI38">
        <f t="shared" si="8"/>
        <v>0</v>
      </c>
      <c r="AJ38">
        <f t="shared" si="9"/>
        <v>0</v>
      </c>
      <c r="AK38">
        <f t="shared" si="10"/>
        <v>0</v>
      </c>
      <c r="AL38">
        <f t="shared" si="11"/>
        <v>0</v>
      </c>
      <c r="AM38">
        <f t="shared" si="12"/>
        <v>0</v>
      </c>
      <c r="AP38" s="20">
        <f t="shared" si="13"/>
        <v>0</v>
      </c>
      <c r="AQ38" s="20">
        <f t="shared" si="14"/>
        <v>0</v>
      </c>
      <c r="AR38" s="20">
        <f t="shared" si="15"/>
        <v>0</v>
      </c>
      <c r="AS38" s="20">
        <f t="shared" si="16"/>
        <v>0</v>
      </c>
      <c r="AT38" s="20">
        <f t="shared" si="17"/>
        <v>0</v>
      </c>
      <c r="AU38" s="6">
        <f t="shared" si="18"/>
        <v>0</v>
      </c>
      <c r="AX38">
        <f t="shared" si="19"/>
        <v>0</v>
      </c>
      <c r="AY38">
        <f t="shared" si="20"/>
        <v>0</v>
      </c>
      <c r="AZ38">
        <f t="shared" si="21"/>
        <v>0</v>
      </c>
      <c r="BA38">
        <f t="shared" si="22"/>
        <v>0</v>
      </c>
      <c r="BB38">
        <f t="shared" si="23"/>
        <v>0</v>
      </c>
      <c r="BC38">
        <f t="shared" si="24"/>
        <v>0</v>
      </c>
      <c r="BE38" s="29">
        <f t="shared" si="25"/>
        <v>0</v>
      </c>
      <c r="BF38" s="29">
        <f t="shared" si="26"/>
        <v>0</v>
      </c>
      <c r="BG38" s="29">
        <f t="shared" si="27"/>
        <v>0</v>
      </c>
      <c r="BH38" s="29">
        <f t="shared" si="28"/>
        <v>0</v>
      </c>
      <c r="BI38" s="29">
        <f t="shared" si="29"/>
        <v>0</v>
      </c>
      <c r="BJ38" s="29">
        <f t="shared" si="30"/>
        <v>0</v>
      </c>
    </row>
    <row r="39" spans="1:62" x14ac:dyDescent="0.2">
      <c r="A39">
        <v>5</v>
      </c>
      <c r="C39" s="6">
        <f t="shared" si="31"/>
        <v>51.179527633518369</v>
      </c>
      <c r="D39" s="6">
        <f t="shared" si="32"/>
        <v>52.065796200790274</v>
      </c>
      <c r="E39" s="6">
        <f t="shared" si="33"/>
        <v>51.179527633518369</v>
      </c>
      <c r="F39" s="6">
        <f t="shared" si="34"/>
        <v>81.17119723705386</v>
      </c>
      <c r="G39" s="6">
        <f t="shared" si="35"/>
        <v>51.431871949688741</v>
      </c>
      <c r="J39" s="8">
        <f t="array" ref="J39:N39">$C$21:$G$21*C39:G39</f>
        <v>2.5589763816759188</v>
      </c>
      <c r="K39" s="8">
        <v>2.6032898100395139</v>
      </c>
      <c r="L39" s="8">
        <v>2.5589763816759188</v>
      </c>
      <c r="M39" s="8">
        <v>4.058559861852693</v>
      </c>
      <c r="N39" s="8">
        <v>2.5715935974844371</v>
      </c>
      <c r="O39" s="8">
        <f t="array" ref="O39">SUMPRODUCT($C$21:$G$21*TRANSPOSE(C$25:C$29)*$C39:$G39)</f>
        <v>2.9481049127631405</v>
      </c>
      <c r="P39" s="8">
        <f t="array" ref="P39">SUMPRODUCT($C$21:$G$21*TRANSPOSE(D$25:D$29)*$C39:$G39)</f>
        <v>2.9370265556722419</v>
      </c>
      <c r="Q39" s="8">
        <f t="array" ref="Q39">SUMPRODUCT($C$21:$G$21*TRANSPOSE(E$25:E$29)*$C39:$G39)</f>
        <v>2.9481049127631405</v>
      </c>
      <c r="R39" s="8">
        <f t="array" ref="R39">SUMPRODUCT($C$21:$G$21*TRANSPOSE(F$25:F$29)*$C39:$G39)</f>
        <v>2.5732090427189469</v>
      </c>
      <c r="S39" s="8">
        <f t="array" ref="S39">SUMPRODUCT($C$21:$G$21*TRANSPOSE(G$25:G$29)*$C39:$G39)</f>
        <v>2.9449506088110109</v>
      </c>
      <c r="T39" s="15">
        <f t="shared" si="1"/>
        <v>0</v>
      </c>
      <c r="U39" s="15">
        <f t="shared" si="2"/>
        <v>0</v>
      </c>
      <c r="V39" s="15">
        <f t="shared" si="3"/>
        <v>0</v>
      </c>
      <c r="W39" s="15">
        <f t="shared" si="4"/>
        <v>0</v>
      </c>
      <c r="X39" s="15">
        <f t="shared" si="5"/>
        <v>0</v>
      </c>
      <c r="Z39" s="20">
        <f t="shared" si="36"/>
        <v>5.7603206771927588E-2</v>
      </c>
      <c r="AA39" s="20">
        <f t="shared" si="37"/>
        <v>5.6409903813737561E-2</v>
      </c>
      <c r="AB39" s="20">
        <f t="shared" si="38"/>
        <v>5.7603206771927588E-2</v>
      </c>
      <c r="AC39" s="20">
        <f t="shared" si="39"/>
        <v>3.1701011323069433E-2</v>
      </c>
      <c r="AD39" s="20">
        <f t="shared" si="40"/>
        <v>5.7259253789008417E-2</v>
      </c>
      <c r="AE39">
        <v>0.1</v>
      </c>
      <c r="AG39">
        <f t="shared" si="6"/>
        <v>0</v>
      </c>
      <c r="AH39">
        <f t="shared" si="7"/>
        <v>0</v>
      </c>
      <c r="AI39">
        <f t="shared" si="8"/>
        <v>0</v>
      </c>
      <c r="AJ39">
        <f t="shared" si="9"/>
        <v>0</v>
      </c>
      <c r="AK39">
        <f t="shared" si="10"/>
        <v>0</v>
      </c>
      <c r="AL39">
        <f t="shared" si="11"/>
        <v>0</v>
      </c>
      <c r="AM39">
        <f t="shared" si="12"/>
        <v>0</v>
      </c>
      <c r="AP39" s="20">
        <f t="shared" si="13"/>
        <v>0</v>
      </c>
      <c r="AQ39" s="20">
        <f t="shared" si="14"/>
        <v>0</v>
      </c>
      <c r="AR39" s="20">
        <f t="shared" si="15"/>
        <v>0</v>
      </c>
      <c r="AS39" s="20">
        <f t="shared" si="16"/>
        <v>0</v>
      </c>
      <c r="AT39" s="20">
        <f t="shared" si="17"/>
        <v>0</v>
      </c>
      <c r="AU39" s="6">
        <f t="shared" si="18"/>
        <v>0</v>
      </c>
      <c r="AX39">
        <f t="shared" si="19"/>
        <v>0</v>
      </c>
      <c r="AY39">
        <f t="shared" si="20"/>
        <v>0</v>
      </c>
      <c r="AZ39">
        <f t="shared" si="21"/>
        <v>0</v>
      </c>
      <c r="BA39">
        <f t="shared" si="22"/>
        <v>0</v>
      </c>
      <c r="BB39">
        <f t="shared" si="23"/>
        <v>0</v>
      </c>
      <c r="BC39">
        <f t="shared" si="24"/>
        <v>0</v>
      </c>
      <c r="BE39" s="29">
        <f t="shared" si="25"/>
        <v>0</v>
      </c>
      <c r="BF39" s="29">
        <f t="shared" si="26"/>
        <v>0</v>
      </c>
      <c r="BG39" s="29">
        <f t="shared" si="27"/>
        <v>0</v>
      </c>
      <c r="BH39" s="29">
        <f t="shared" si="28"/>
        <v>0</v>
      </c>
      <c r="BI39" s="29">
        <f t="shared" si="29"/>
        <v>0</v>
      </c>
      <c r="BJ39" s="29">
        <f t="shared" si="30"/>
        <v>0</v>
      </c>
    </row>
    <row r="40" spans="1:62" x14ac:dyDescent="0.2">
      <c r="A40">
        <v>6</v>
      </c>
      <c r="C40" s="6">
        <f t="shared" si="31"/>
        <v>51.203579937358498</v>
      </c>
      <c r="D40" s="6">
        <f t="shared" si="32"/>
        <v>52.351396125770421</v>
      </c>
      <c r="E40" s="6">
        <f t="shared" si="33"/>
        <v>51.203579937358498</v>
      </c>
      <c r="F40" s="6">
        <f t="shared" si="34"/>
        <v>79.704776074925249</v>
      </c>
      <c r="G40" s="6">
        <f t="shared" si="35"/>
        <v>51.507152091413296</v>
      </c>
      <c r="J40" s="8">
        <f t="array" ref="J40:N40">$C$21:$G$21*C40:G40</f>
        <v>2.5601789968679252</v>
      </c>
      <c r="K40" s="8">
        <v>2.6175698062885213</v>
      </c>
      <c r="L40" s="8">
        <v>2.5601789968679252</v>
      </c>
      <c r="M40" s="8">
        <v>3.9852388037462627</v>
      </c>
      <c r="N40" s="8">
        <v>2.575357604570665</v>
      </c>
      <c r="O40" s="8">
        <f t="array" ref="O40">SUMPRODUCT($C$21:$G$21*TRANSPOSE(C$25:C$29)*$C40:$G40)</f>
        <v>2.9345863028683432</v>
      </c>
      <c r="P40" s="8">
        <f t="array" ref="P40">SUMPRODUCT($C$21:$G$21*TRANSPOSE(D$25:D$29)*$C40:$G40)</f>
        <v>2.9202386005131942</v>
      </c>
      <c r="Q40" s="8">
        <f t="array" ref="Q40">SUMPRODUCT($C$21:$G$21*TRANSPOSE(E$25:E$29)*$C40:$G40)</f>
        <v>2.9345863028683432</v>
      </c>
      <c r="R40" s="8">
        <f t="array" ref="R40">SUMPRODUCT($C$21:$G$21*TRANSPOSE(F$25:F$29)*$C40:$G40)</f>
        <v>2.5783213511487588</v>
      </c>
      <c r="S40" s="8">
        <f t="array" ref="S40">SUMPRODUCT($C$21:$G$21*TRANSPOSE(G$25:G$29)*$C40:$G40)</f>
        <v>2.9307916509426586</v>
      </c>
      <c r="T40" s="15">
        <f t="shared" si="1"/>
        <v>0</v>
      </c>
      <c r="U40" s="15">
        <f t="shared" si="2"/>
        <v>0</v>
      </c>
      <c r="V40" s="15">
        <f t="shared" si="3"/>
        <v>0</v>
      </c>
      <c r="W40" s="15">
        <f t="shared" si="4"/>
        <v>0</v>
      </c>
      <c r="X40" s="15">
        <f t="shared" si="5"/>
        <v>0</v>
      </c>
      <c r="Z40" s="20">
        <f t="shared" si="36"/>
        <v>5.7312131426327247E-2</v>
      </c>
      <c r="AA40" s="20">
        <f t="shared" si="37"/>
        <v>5.5781484671345409E-2</v>
      </c>
      <c r="AB40" s="20">
        <f t="shared" si="38"/>
        <v>5.7312131426327247E-2</v>
      </c>
      <c r="AC40" s="20">
        <f t="shared" si="39"/>
        <v>3.2348392130542435E-2</v>
      </c>
      <c r="AD40" s="20">
        <f t="shared" si="40"/>
        <v>5.6900673633463184E-2</v>
      </c>
      <c r="AE40">
        <v>0.1</v>
      </c>
      <c r="AG40">
        <f t="shared" si="6"/>
        <v>0</v>
      </c>
      <c r="AH40">
        <f t="shared" si="7"/>
        <v>0</v>
      </c>
      <c r="AI40">
        <f t="shared" si="8"/>
        <v>0</v>
      </c>
      <c r="AJ40">
        <f t="shared" si="9"/>
        <v>0</v>
      </c>
      <c r="AK40">
        <f t="shared" si="10"/>
        <v>0</v>
      </c>
      <c r="AL40">
        <f t="shared" si="11"/>
        <v>0</v>
      </c>
      <c r="AM40">
        <f t="shared" si="12"/>
        <v>0</v>
      </c>
      <c r="AP40" s="20">
        <f t="shared" si="13"/>
        <v>0</v>
      </c>
      <c r="AQ40" s="20">
        <f t="shared" si="14"/>
        <v>0</v>
      </c>
      <c r="AR40" s="20">
        <f t="shared" si="15"/>
        <v>0</v>
      </c>
      <c r="AS40" s="20">
        <f t="shared" si="16"/>
        <v>0</v>
      </c>
      <c r="AT40" s="20">
        <f t="shared" si="17"/>
        <v>0</v>
      </c>
      <c r="AU40" s="6">
        <f t="shared" si="18"/>
        <v>0</v>
      </c>
      <c r="AX40">
        <f t="shared" si="19"/>
        <v>0</v>
      </c>
      <c r="AY40">
        <f t="shared" si="20"/>
        <v>0</v>
      </c>
      <c r="AZ40">
        <f t="shared" si="21"/>
        <v>0</v>
      </c>
      <c r="BA40">
        <f t="shared" si="22"/>
        <v>0</v>
      </c>
      <c r="BB40">
        <f t="shared" si="23"/>
        <v>0</v>
      </c>
      <c r="BC40">
        <f t="shared" si="24"/>
        <v>0</v>
      </c>
      <c r="BE40" s="29">
        <f t="shared" si="25"/>
        <v>0</v>
      </c>
      <c r="BF40" s="29">
        <f t="shared" si="26"/>
        <v>0</v>
      </c>
      <c r="BG40" s="29">
        <f t="shared" si="27"/>
        <v>0</v>
      </c>
      <c r="BH40" s="29">
        <f t="shared" si="28"/>
        <v>0</v>
      </c>
      <c r="BI40" s="29">
        <f t="shared" si="29"/>
        <v>0</v>
      </c>
      <c r="BJ40" s="29">
        <f t="shared" si="30"/>
        <v>0</v>
      </c>
    </row>
    <row r="41" spans="1:62" x14ac:dyDescent="0.2">
      <c r="A41">
        <v>7</v>
      </c>
      <c r="C41" s="6">
        <f t="shared" si="31"/>
        <v>51.205291505098785</v>
      </c>
      <c r="D41" s="6">
        <f t="shared" si="32"/>
        <v>52.598972546833551</v>
      </c>
      <c r="E41" s="6">
        <f t="shared" si="33"/>
        <v>51.205291505098785</v>
      </c>
      <c r="F41" s="6">
        <f t="shared" si="34"/>
        <v>78.319533623100099</v>
      </c>
      <c r="G41" s="6">
        <f t="shared" si="35"/>
        <v>51.548378757304405</v>
      </c>
      <c r="J41" s="8">
        <f t="array" ref="J41:N41">$C$21:$G$21*C41:G41</f>
        <v>2.5602645752549393</v>
      </c>
      <c r="K41" s="8">
        <v>2.6299486273416779</v>
      </c>
      <c r="L41" s="8">
        <v>2.5602645752549393</v>
      </c>
      <c r="M41" s="8">
        <v>3.915976681155005</v>
      </c>
      <c r="N41" s="8">
        <v>2.5774189378652204</v>
      </c>
      <c r="O41" s="8">
        <f t="array" ref="O41">SUMPRODUCT($C$21:$G$21*TRANSPOSE(C$25:C$29)*$C41:$G41)</f>
        <v>2.9209022054042104</v>
      </c>
      <c r="P41" s="8">
        <f t="array" ref="P41">SUMPRODUCT($C$21:$G$21*TRANSPOSE(D$25:D$29)*$C41:$G41)</f>
        <v>2.9034811923825257</v>
      </c>
      <c r="Q41" s="8">
        <f t="array" ref="Q41">SUMPRODUCT($C$21:$G$21*TRANSPOSE(E$25:E$29)*$C41:$G41)</f>
        <v>2.9209022054042104</v>
      </c>
      <c r="R41" s="8">
        <f t="array" ref="R41">SUMPRODUCT($C$21:$G$21*TRANSPOSE(F$25:F$29)*$C41:$G41)</f>
        <v>2.5819741789291939</v>
      </c>
      <c r="S41" s="8">
        <f t="array" ref="S41">SUMPRODUCT($C$21:$G$21*TRANSPOSE(G$25:G$29)*$C41:$G41)</f>
        <v>2.9166136147516402</v>
      </c>
      <c r="T41" s="15">
        <f t="shared" si="1"/>
        <v>0</v>
      </c>
      <c r="U41" s="15">
        <f t="shared" si="2"/>
        <v>0</v>
      </c>
      <c r="V41" s="15">
        <f t="shared" si="3"/>
        <v>0</v>
      </c>
      <c r="W41" s="15">
        <f t="shared" si="4"/>
        <v>0</v>
      </c>
      <c r="X41" s="15">
        <f t="shared" si="5"/>
        <v>0</v>
      </c>
      <c r="Z41" s="20">
        <f t="shared" si="36"/>
        <v>5.7042975824351291E-2</v>
      </c>
      <c r="AA41" s="20">
        <f t="shared" si="37"/>
        <v>5.5200340459070713E-2</v>
      </c>
      <c r="AB41" s="20">
        <f t="shared" si="38"/>
        <v>5.7042975824351291E-2</v>
      </c>
      <c r="AC41" s="20">
        <f t="shared" si="39"/>
        <v>3.2967180210169804E-2</v>
      </c>
      <c r="AD41" s="20">
        <f t="shared" si="40"/>
        <v>5.6580123081724581E-2</v>
      </c>
      <c r="AE41">
        <v>0.1</v>
      </c>
      <c r="AG41">
        <f t="shared" si="6"/>
        <v>0</v>
      </c>
      <c r="AH41">
        <f t="shared" si="7"/>
        <v>0</v>
      </c>
      <c r="AI41">
        <f t="shared" si="8"/>
        <v>0</v>
      </c>
      <c r="AJ41">
        <f t="shared" si="9"/>
        <v>0</v>
      </c>
      <c r="AK41">
        <f t="shared" si="10"/>
        <v>0</v>
      </c>
      <c r="AL41">
        <f t="shared" si="11"/>
        <v>0</v>
      </c>
      <c r="AM41">
        <f t="shared" si="12"/>
        <v>0</v>
      </c>
      <c r="AP41" s="20">
        <f t="shared" si="13"/>
        <v>0</v>
      </c>
      <c r="AQ41" s="20">
        <f t="shared" si="14"/>
        <v>0</v>
      </c>
      <c r="AR41" s="20">
        <f t="shared" si="15"/>
        <v>0</v>
      </c>
      <c r="AS41" s="20">
        <f t="shared" si="16"/>
        <v>0</v>
      </c>
      <c r="AT41" s="20">
        <f t="shared" si="17"/>
        <v>0</v>
      </c>
      <c r="AU41" s="6">
        <f t="shared" si="18"/>
        <v>0</v>
      </c>
      <c r="AX41">
        <f t="shared" si="19"/>
        <v>0</v>
      </c>
      <c r="AY41">
        <f t="shared" si="20"/>
        <v>0</v>
      </c>
      <c r="AZ41">
        <f t="shared" si="21"/>
        <v>0</v>
      </c>
      <c r="BA41">
        <f t="shared" si="22"/>
        <v>0</v>
      </c>
      <c r="BB41">
        <f t="shared" si="23"/>
        <v>0</v>
      </c>
      <c r="BC41">
        <f t="shared" si="24"/>
        <v>0</v>
      </c>
      <c r="BE41" s="29">
        <f t="shared" si="25"/>
        <v>0</v>
      </c>
      <c r="BF41" s="29">
        <f t="shared" si="26"/>
        <v>0</v>
      </c>
      <c r="BG41" s="29">
        <f t="shared" si="27"/>
        <v>0</v>
      </c>
      <c r="BH41" s="29">
        <f t="shared" si="28"/>
        <v>0</v>
      </c>
      <c r="BI41" s="29">
        <f t="shared" si="29"/>
        <v>0</v>
      </c>
      <c r="BJ41" s="29">
        <f t="shared" si="30"/>
        <v>0</v>
      </c>
    </row>
    <row r="42" spans="1:62" x14ac:dyDescent="0.2">
      <c r="A42">
        <v>8</v>
      </c>
      <c r="C42" s="6">
        <f t="shared" si="31"/>
        <v>51.192690924070895</v>
      </c>
      <c r="D42" s="6">
        <f t="shared" si="32"/>
        <v>52.811324140650427</v>
      </c>
      <c r="E42" s="6">
        <f t="shared" si="33"/>
        <v>51.192690924070895</v>
      </c>
      <c r="F42" s="6">
        <f t="shared" si="34"/>
        <v>77.009695144671966</v>
      </c>
      <c r="G42" s="6">
        <f t="shared" si="35"/>
        <v>51.564512846241762</v>
      </c>
      <c r="J42" s="8">
        <f t="array" ref="J42:N42">$C$21:$G$21*C42:G42</f>
        <v>2.559634546203545</v>
      </c>
      <c r="K42" s="8">
        <v>2.6405662070325215</v>
      </c>
      <c r="L42" s="8">
        <v>2.559634546203545</v>
      </c>
      <c r="M42" s="8">
        <v>3.8504847572335983</v>
      </c>
      <c r="N42" s="8">
        <v>2.5782256423120882</v>
      </c>
      <c r="O42" s="8">
        <f t="array" ref="O42">SUMPRODUCT($C$21:$G$21*TRANSPOSE(C$25:C$29)*$C42:$G42)</f>
        <v>2.907227788195438</v>
      </c>
      <c r="P42" s="8">
        <f t="array" ref="P42">SUMPRODUCT($C$21:$G$21*TRANSPOSE(D$25:D$29)*$C42:$G42)</f>
        <v>2.8869948729881942</v>
      </c>
      <c r="Q42" s="8">
        <f t="array" ref="Q42">SUMPRODUCT($C$21:$G$21*TRANSPOSE(E$25:E$29)*$C42:$G42)</f>
        <v>2.907227788195438</v>
      </c>
      <c r="R42" s="8">
        <f t="array" ref="R42">SUMPRODUCT($C$21:$G$21*TRANSPOSE(F$25:F$29)*$C42:$G42)</f>
        <v>2.5845152354379248</v>
      </c>
      <c r="S42" s="8">
        <f t="array" ref="S42">SUMPRODUCT($C$21:$G$21*TRANSPOSE(G$25:G$29)*$C42:$G42)</f>
        <v>2.9025800141683025</v>
      </c>
      <c r="T42" s="15">
        <f t="shared" si="1"/>
        <v>0</v>
      </c>
      <c r="U42" s="15">
        <f t="shared" si="2"/>
        <v>0</v>
      </c>
      <c r="V42" s="15">
        <f t="shared" si="3"/>
        <v>0</v>
      </c>
      <c r="W42" s="15">
        <f t="shared" si="4"/>
        <v>0</v>
      </c>
      <c r="X42" s="15">
        <f t="shared" si="5"/>
        <v>0</v>
      </c>
      <c r="Z42" s="20">
        <f t="shared" si="36"/>
        <v>5.6789899802443367E-2</v>
      </c>
      <c r="AA42" s="20">
        <f t="shared" si="37"/>
        <v>5.4666208809674391E-2</v>
      </c>
      <c r="AB42" s="20">
        <f t="shared" si="38"/>
        <v>5.6789899802443367E-2</v>
      </c>
      <c r="AC42" s="20">
        <f t="shared" si="39"/>
        <v>3.3560907241388271E-2</v>
      </c>
      <c r="AD42" s="20">
        <f t="shared" si="40"/>
        <v>5.6290263476809994E-2</v>
      </c>
      <c r="AE42">
        <v>0.1</v>
      </c>
      <c r="AG42">
        <f t="shared" si="6"/>
        <v>0</v>
      </c>
      <c r="AH42">
        <f t="shared" si="7"/>
        <v>0</v>
      </c>
      <c r="AI42">
        <f t="shared" si="8"/>
        <v>0</v>
      </c>
      <c r="AJ42">
        <f t="shared" si="9"/>
        <v>0</v>
      </c>
      <c r="AK42">
        <f t="shared" si="10"/>
        <v>0</v>
      </c>
      <c r="AL42">
        <f t="shared" si="11"/>
        <v>0</v>
      </c>
      <c r="AM42">
        <f t="shared" si="12"/>
        <v>0</v>
      </c>
      <c r="AP42" s="20">
        <f t="shared" si="13"/>
        <v>0</v>
      </c>
      <c r="AQ42" s="20">
        <f t="shared" si="14"/>
        <v>0</v>
      </c>
      <c r="AR42" s="20">
        <f t="shared" si="15"/>
        <v>0</v>
      </c>
      <c r="AS42" s="20">
        <f t="shared" si="16"/>
        <v>0</v>
      </c>
      <c r="AT42" s="20">
        <f t="shared" si="17"/>
        <v>0</v>
      </c>
      <c r="AU42" s="6">
        <f t="shared" si="18"/>
        <v>0</v>
      </c>
      <c r="AX42">
        <f t="shared" si="19"/>
        <v>0</v>
      </c>
      <c r="AY42">
        <f t="shared" si="20"/>
        <v>0</v>
      </c>
      <c r="AZ42">
        <f t="shared" si="21"/>
        <v>0</v>
      </c>
      <c r="BA42">
        <f t="shared" si="22"/>
        <v>0</v>
      </c>
      <c r="BB42">
        <f t="shared" si="23"/>
        <v>0</v>
      </c>
      <c r="BC42">
        <f t="shared" si="24"/>
        <v>0</v>
      </c>
      <c r="BE42" s="29">
        <f t="shared" si="25"/>
        <v>0</v>
      </c>
      <c r="BF42" s="29">
        <f t="shared" si="26"/>
        <v>0</v>
      </c>
      <c r="BG42" s="29">
        <f t="shared" si="27"/>
        <v>0</v>
      </c>
      <c r="BH42" s="29">
        <f t="shared" si="28"/>
        <v>0</v>
      </c>
      <c r="BI42" s="29">
        <f t="shared" si="29"/>
        <v>0</v>
      </c>
      <c r="BJ42" s="29">
        <f t="shared" si="30"/>
        <v>0</v>
      </c>
    </row>
    <row r="43" spans="1:62" x14ac:dyDescent="0.2">
      <c r="A43">
        <v>9</v>
      </c>
      <c r="C43" s="6">
        <f t="shared" si="31"/>
        <v>51.171038816854399</v>
      </c>
      <c r="D43" s="6">
        <f t="shared" si="32"/>
        <v>52.991305804343398</v>
      </c>
      <c r="E43" s="6">
        <f t="shared" si="33"/>
        <v>51.171038816854399</v>
      </c>
      <c r="F43" s="6">
        <f t="shared" si="34"/>
        <v>75.770149937144595</v>
      </c>
      <c r="G43" s="6">
        <f t="shared" si="35"/>
        <v>51.562338174412027</v>
      </c>
      <c r="J43" s="8">
        <f t="array" ref="J43:N43">$C$21:$G$21*C43:G43</f>
        <v>2.5585519408427202</v>
      </c>
      <c r="K43" s="8">
        <v>2.6495652902171702</v>
      </c>
      <c r="L43" s="8">
        <v>2.5585519408427202</v>
      </c>
      <c r="M43" s="8">
        <v>3.7885074968572301</v>
      </c>
      <c r="N43" s="8">
        <v>2.5781169087206015</v>
      </c>
      <c r="O43" s="8">
        <f t="array" ref="O43">SUMPRODUCT($C$21:$G$21*TRANSPOSE(C$25:C$29)*$C43:$G43)</f>
        <v>2.8936854091594304</v>
      </c>
      <c r="P43" s="8">
        <f t="array" ref="P43">SUMPRODUCT($C$21:$G$21*TRANSPOSE(D$25:D$29)*$C43:$G43)</f>
        <v>2.870932071815818</v>
      </c>
      <c r="Q43" s="8">
        <f t="array" ref="Q43">SUMPRODUCT($C$21:$G$21*TRANSPOSE(E$25:E$29)*$C43:$G43)</f>
        <v>2.8936854091594304</v>
      </c>
      <c r="R43" s="8">
        <f t="array" ref="R43">SUMPRODUCT($C$21:$G$21*TRANSPOSE(F$25:F$29)*$C43:$G43)</f>
        <v>2.586196520155803</v>
      </c>
      <c r="S43" s="8">
        <f t="array" ref="S43">SUMPRODUCT($C$21:$G$21*TRANSPOSE(G$25:G$29)*$C43:$G43)</f>
        <v>2.8887941671899604</v>
      </c>
      <c r="T43" s="15">
        <f t="shared" si="1"/>
        <v>0</v>
      </c>
      <c r="U43" s="15">
        <f t="shared" si="2"/>
        <v>0</v>
      </c>
      <c r="V43" s="15">
        <f t="shared" si="3"/>
        <v>0</v>
      </c>
      <c r="W43" s="15">
        <f t="shared" si="4"/>
        <v>0</v>
      </c>
      <c r="X43" s="15">
        <f t="shared" si="5"/>
        <v>0</v>
      </c>
      <c r="Z43" s="20">
        <f t="shared" si="36"/>
        <v>5.6549280140983309E-2</v>
      </c>
      <c r="AA43" s="20">
        <f t="shared" si="37"/>
        <v>5.4177416997723875E-2</v>
      </c>
      <c r="AB43" s="20">
        <f t="shared" si="38"/>
        <v>5.6549280140983309E-2</v>
      </c>
      <c r="AC43" s="20">
        <f t="shared" si="39"/>
        <v>3.4132128843630268E-2</v>
      </c>
      <c r="AD43" s="20">
        <f t="shared" si="40"/>
        <v>5.6025274831767301E-2</v>
      </c>
      <c r="AE43">
        <v>0.1</v>
      </c>
      <c r="AG43">
        <f t="shared" si="6"/>
        <v>0</v>
      </c>
      <c r="AH43">
        <f t="shared" si="7"/>
        <v>0</v>
      </c>
      <c r="AI43">
        <f t="shared" si="8"/>
        <v>0</v>
      </c>
      <c r="AJ43">
        <f t="shared" si="9"/>
        <v>0</v>
      </c>
      <c r="AK43">
        <f t="shared" si="10"/>
        <v>0</v>
      </c>
      <c r="AL43">
        <f t="shared" si="11"/>
        <v>0</v>
      </c>
      <c r="AM43">
        <f t="shared" si="12"/>
        <v>0</v>
      </c>
      <c r="AP43" s="20">
        <f t="shared" si="13"/>
        <v>0</v>
      </c>
      <c r="AQ43" s="20">
        <f t="shared" si="14"/>
        <v>0</v>
      </c>
      <c r="AR43" s="20">
        <f t="shared" si="15"/>
        <v>0</v>
      </c>
      <c r="AS43" s="20">
        <f t="shared" si="16"/>
        <v>0</v>
      </c>
      <c r="AT43" s="20">
        <f t="shared" si="17"/>
        <v>0</v>
      </c>
      <c r="AU43" s="6">
        <f t="shared" si="18"/>
        <v>0</v>
      </c>
      <c r="AX43">
        <f t="shared" si="19"/>
        <v>0</v>
      </c>
      <c r="AY43">
        <f t="shared" si="20"/>
        <v>0</v>
      </c>
      <c r="AZ43">
        <f t="shared" si="21"/>
        <v>0</v>
      </c>
      <c r="BA43">
        <f t="shared" si="22"/>
        <v>0</v>
      </c>
      <c r="BB43">
        <f t="shared" si="23"/>
        <v>0</v>
      </c>
      <c r="BC43">
        <f t="shared" si="24"/>
        <v>0</v>
      </c>
      <c r="BE43" s="29">
        <f t="shared" si="25"/>
        <v>0</v>
      </c>
      <c r="BF43" s="29">
        <f t="shared" si="26"/>
        <v>0</v>
      </c>
      <c r="BG43" s="29">
        <f t="shared" si="27"/>
        <v>0</v>
      </c>
      <c r="BH43" s="29">
        <f t="shared" si="28"/>
        <v>0</v>
      </c>
      <c r="BI43" s="29">
        <f t="shared" si="29"/>
        <v>0</v>
      </c>
      <c r="BJ43" s="29">
        <f t="shared" si="30"/>
        <v>0</v>
      </c>
    </row>
    <row r="44" spans="1:62" x14ac:dyDescent="0.2">
      <c r="A44">
        <v>10</v>
      </c>
      <c r="C44" s="6">
        <f t="shared" si="31"/>
        <v>51.14378355314166</v>
      </c>
      <c r="D44" s="6">
        <f t="shared" si="32"/>
        <v>53.141730680478418</v>
      </c>
      <c r="E44" s="6">
        <f t="shared" si="33"/>
        <v>51.14378355314166</v>
      </c>
      <c r="F44" s="6">
        <f t="shared" si="34"/>
        <v>74.59631879415285</v>
      </c>
      <c r="G44" s="6">
        <f t="shared" si="35"/>
        <v>51.546954016183243</v>
      </c>
      <c r="J44" s="8">
        <f t="array" ref="J44:N44">$C$21:$G$21*C44:G44</f>
        <v>2.557189177657083</v>
      </c>
      <c r="K44" s="8">
        <v>2.6570865340239211</v>
      </c>
      <c r="L44" s="8">
        <v>2.557189177657083</v>
      </c>
      <c r="M44" s="8">
        <v>3.7298159397076427</v>
      </c>
      <c r="N44" s="8">
        <v>2.5773477008091623</v>
      </c>
      <c r="O44" s="8">
        <f t="array" ref="O44">SUMPRODUCT($C$21:$G$21*TRANSPOSE(C$25:C$29)*$C44:$G44)</f>
        <v>2.8803598380494524</v>
      </c>
      <c r="P44" s="8">
        <f t="array" ref="P44">SUMPRODUCT($C$21:$G$21*TRANSPOSE(D$25:D$29)*$C44:$G44)</f>
        <v>2.8553854989577427</v>
      </c>
      <c r="Q44" s="8">
        <f t="array" ref="Q44">SUMPRODUCT($C$21:$G$21*TRANSPOSE(E$25:E$29)*$C44:$G44)</f>
        <v>2.8803598380494524</v>
      </c>
      <c r="R44" s="8">
        <f t="array" ref="R44">SUMPRODUCT($C$21:$G$21*TRANSPOSE(F$25:F$29)*$C44:$G44)</f>
        <v>2.5872031475368127</v>
      </c>
      <c r="S44" s="8">
        <f t="array" ref="S44">SUMPRODUCT($C$21:$G$21*TRANSPOSE(G$25:G$29)*$C44:$G44)</f>
        <v>2.8753202072614323</v>
      </c>
      <c r="T44" s="15">
        <f t="shared" si="1"/>
        <v>0</v>
      </c>
      <c r="U44" s="15">
        <f t="shared" si="2"/>
        <v>0</v>
      </c>
      <c r="V44" s="15">
        <f t="shared" si="3"/>
        <v>0</v>
      </c>
      <c r="W44" s="15">
        <f t="shared" si="4"/>
        <v>0</v>
      </c>
      <c r="X44" s="15">
        <f t="shared" si="5"/>
        <v>0</v>
      </c>
      <c r="Z44" s="20">
        <f t="shared" si="36"/>
        <v>5.631886493216863E-2</v>
      </c>
      <c r="AA44" s="20">
        <f t="shared" si="37"/>
        <v>5.3731511232220121E-2</v>
      </c>
      <c r="AB44" s="20">
        <f t="shared" si="38"/>
        <v>5.631886493216863E-2</v>
      </c>
      <c r="AC44" s="20">
        <f t="shared" si="39"/>
        <v>3.4682718790402398E-2</v>
      </c>
      <c r="AD44" s="20">
        <f t="shared" si="40"/>
        <v>5.5780603570847687E-2</v>
      </c>
      <c r="AE44">
        <v>0.1</v>
      </c>
      <c r="AG44">
        <f t="shared" si="6"/>
        <v>0</v>
      </c>
      <c r="AH44">
        <f t="shared" si="7"/>
        <v>0</v>
      </c>
      <c r="AI44">
        <f t="shared" si="8"/>
        <v>0</v>
      </c>
      <c r="AJ44">
        <f t="shared" si="9"/>
        <v>0</v>
      </c>
      <c r="AK44">
        <f t="shared" si="10"/>
        <v>0</v>
      </c>
      <c r="AL44">
        <f t="shared" si="11"/>
        <v>0</v>
      </c>
      <c r="AM44">
        <f t="shared" si="12"/>
        <v>0</v>
      </c>
      <c r="AP44" s="20">
        <f t="shared" si="13"/>
        <v>0</v>
      </c>
      <c r="AQ44" s="20">
        <f t="shared" si="14"/>
        <v>0</v>
      </c>
      <c r="AR44" s="20">
        <f t="shared" si="15"/>
        <v>0</v>
      </c>
      <c r="AS44" s="20">
        <f t="shared" si="16"/>
        <v>0</v>
      </c>
      <c r="AT44" s="20">
        <f t="shared" si="17"/>
        <v>0</v>
      </c>
      <c r="AU44" s="6">
        <f t="shared" si="18"/>
        <v>0</v>
      </c>
      <c r="AX44">
        <f t="shared" si="19"/>
        <v>0</v>
      </c>
      <c r="AY44">
        <f t="shared" si="20"/>
        <v>0</v>
      </c>
      <c r="AZ44">
        <f t="shared" si="21"/>
        <v>0</v>
      </c>
      <c r="BA44">
        <f t="shared" si="22"/>
        <v>0</v>
      </c>
      <c r="BB44">
        <f t="shared" si="23"/>
        <v>0</v>
      </c>
      <c r="BC44">
        <f t="shared" si="24"/>
        <v>0</v>
      </c>
      <c r="BE44" s="29">
        <f t="shared" si="25"/>
        <v>0</v>
      </c>
      <c r="BF44" s="29">
        <f t="shared" si="26"/>
        <v>0</v>
      </c>
      <c r="BG44" s="29">
        <f t="shared" si="27"/>
        <v>0</v>
      </c>
      <c r="BH44" s="29">
        <f t="shared" si="28"/>
        <v>0</v>
      </c>
      <c r="BI44" s="29">
        <f t="shared" si="29"/>
        <v>0</v>
      </c>
      <c r="BJ44" s="29">
        <f t="shared" si="30"/>
        <v>0</v>
      </c>
    </row>
    <row r="45" spans="1:62" x14ac:dyDescent="0.2">
      <c r="A45">
        <v>11</v>
      </c>
      <c r="C45" s="6">
        <f t="shared" si="31"/>
        <v>51.113188400460217</v>
      </c>
      <c r="D45" s="6">
        <f t="shared" si="32"/>
        <v>53.265308751082372</v>
      </c>
      <c r="E45" s="6">
        <f t="shared" si="33"/>
        <v>51.113188400460217</v>
      </c>
      <c r="F45" s="6">
        <f t="shared" si="34"/>
        <v>73.484057553522774</v>
      </c>
      <c r="G45" s="6">
        <f t="shared" si="35"/>
        <v>51.522172119798704</v>
      </c>
      <c r="J45" s="8">
        <f t="array" ref="J45:N45">$C$21:$G$21*C45:G45</f>
        <v>2.5556594200230109</v>
      </c>
      <c r="K45" s="8">
        <v>2.6632654375541187</v>
      </c>
      <c r="L45" s="8">
        <v>2.5556594200230109</v>
      </c>
      <c r="M45" s="8">
        <v>3.6742028776761391</v>
      </c>
      <c r="N45" s="8">
        <v>2.5761086059899352</v>
      </c>
      <c r="O45" s="8">
        <f t="array" ref="O45">SUMPRODUCT($C$21:$G$21*TRANSPOSE(C$25:C$29)*$C45:$G45)</f>
        <v>2.8673090853108012</v>
      </c>
      <c r="P45" s="8">
        <f t="array" ref="P45">SUMPRODUCT($C$21:$G$21*TRANSPOSE(D$25:D$29)*$C45:$G45)</f>
        <v>2.8404075809280243</v>
      </c>
      <c r="Q45" s="8">
        <f t="array" ref="Q45">SUMPRODUCT($C$21:$G$21*TRANSPOSE(E$25:E$29)*$C45:$G45)</f>
        <v>2.8673090853108012</v>
      </c>
      <c r="R45" s="8">
        <f t="array" ref="R45">SUMPRODUCT($C$21:$G$21*TRANSPOSE(F$25:F$29)*$C45:$G45)</f>
        <v>2.5876732208975191</v>
      </c>
      <c r="S45" s="8">
        <f t="array" ref="S45">SUMPRODUCT($C$21:$G$21*TRANSPOSE(G$25:G$29)*$C45:$G45)</f>
        <v>2.86219678881907</v>
      </c>
      <c r="T45" s="15">
        <f t="shared" si="1"/>
        <v>0</v>
      </c>
      <c r="U45" s="15">
        <f t="shared" si="2"/>
        <v>0</v>
      </c>
      <c r="V45" s="15">
        <f t="shared" si="3"/>
        <v>0</v>
      </c>
      <c r="W45" s="15">
        <f t="shared" si="4"/>
        <v>0</v>
      </c>
      <c r="X45" s="15">
        <f t="shared" si="5"/>
        <v>0</v>
      </c>
      <c r="Z45" s="20">
        <f t="shared" si="36"/>
        <v>5.6097245643259151E-2</v>
      </c>
      <c r="AA45" s="20">
        <f t="shared" si="37"/>
        <v>5.3325656933703704E-2</v>
      </c>
      <c r="AB45" s="20">
        <f t="shared" si="38"/>
        <v>5.6097245643259151E-2</v>
      </c>
      <c r="AC45" s="20">
        <f t="shared" si="39"/>
        <v>3.5214076454784277E-2</v>
      </c>
      <c r="AD45" s="20">
        <f t="shared" si="40"/>
        <v>5.5552719752651851E-2</v>
      </c>
      <c r="AE45">
        <v>0.1</v>
      </c>
      <c r="AG45">
        <f t="shared" si="6"/>
        <v>0</v>
      </c>
      <c r="AH45">
        <f t="shared" si="7"/>
        <v>0</v>
      </c>
      <c r="AI45">
        <f t="shared" si="8"/>
        <v>0</v>
      </c>
      <c r="AJ45">
        <f t="shared" si="9"/>
        <v>0</v>
      </c>
      <c r="AK45">
        <f t="shared" si="10"/>
        <v>0</v>
      </c>
      <c r="AL45">
        <f t="shared" si="11"/>
        <v>0</v>
      </c>
      <c r="AM45">
        <f t="shared" si="12"/>
        <v>0</v>
      </c>
      <c r="AP45" s="20">
        <f t="shared" si="13"/>
        <v>0</v>
      </c>
      <c r="AQ45" s="20">
        <f t="shared" si="14"/>
        <v>0</v>
      </c>
      <c r="AR45" s="20">
        <f t="shared" si="15"/>
        <v>0</v>
      </c>
      <c r="AS45" s="20">
        <f t="shared" si="16"/>
        <v>0</v>
      </c>
      <c r="AT45" s="20">
        <f t="shared" si="17"/>
        <v>0</v>
      </c>
      <c r="AU45" s="6">
        <f t="shared" si="18"/>
        <v>0</v>
      </c>
      <c r="AX45">
        <f t="shared" si="19"/>
        <v>0</v>
      </c>
      <c r="AY45">
        <f t="shared" si="20"/>
        <v>0</v>
      </c>
      <c r="AZ45">
        <f t="shared" si="21"/>
        <v>0</v>
      </c>
      <c r="BA45">
        <f t="shared" si="22"/>
        <v>0</v>
      </c>
      <c r="BB45">
        <f t="shared" si="23"/>
        <v>0</v>
      </c>
      <c r="BC45">
        <f t="shared" si="24"/>
        <v>0</v>
      </c>
      <c r="BE45" s="29">
        <f t="shared" si="25"/>
        <v>0</v>
      </c>
      <c r="BF45" s="29">
        <f t="shared" si="26"/>
        <v>0</v>
      </c>
      <c r="BG45" s="29">
        <f t="shared" si="27"/>
        <v>0</v>
      </c>
      <c r="BH45" s="29">
        <f t="shared" si="28"/>
        <v>0</v>
      </c>
      <c r="BI45" s="29">
        <f t="shared" si="29"/>
        <v>0</v>
      </c>
      <c r="BJ45" s="29">
        <f t="shared" si="30"/>
        <v>0</v>
      </c>
    </row>
    <row r="46" spans="1:62" x14ac:dyDescent="0.2">
      <c r="A46">
        <v>12</v>
      </c>
      <c r="C46" s="6">
        <f t="shared" si="31"/>
        <v>51.080741129471676</v>
      </c>
      <c r="D46" s="6">
        <f t="shared" si="32"/>
        <v>53.364610305172249</v>
      </c>
      <c r="E46" s="6">
        <f t="shared" si="33"/>
        <v>51.080741129471676</v>
      </c>
      <c r="F46" s="6">
        <f t="shared" si="34"/>
        <v>72.429585826130079</v>
      </c>
      <c r="G46" s="6">
        <f t="shared" si="35"/>
        <v>51.490829044063567</v>
      </c>
      <c r="J46" s="8">
        <f t="array" ref="J46:N46">$C$21:$G$21*C46:G46</f>
        <v>2.5540370564735841</v>
      </c>
      <c r="K46" s="8">
        <v>2.6682305152586125</v>
      </c>
      <c r="L46" s="8">
        <v>2.5540370564735841</v>
      </c>
      <c r="M46" s="8">
        <v>3.6214792913065041</v>
      </c>
      <c r="N46" s="8">
        <v>2.5745414522031784</v>
      </c>
      <c r="O46" s="8">
        <f t="array" ref="O46">SUMPRODUCT($C$21:$G$21*TRANSPOSE(C$25:C$29)*$C46:$G46)</f>
        <v>2.8545720788104694</v>
      </c>
      <c r="P46" s="8">
        <f t="array" ref="P46">SUMPRODUCT($C$21:$G$21*TRANSPOSE(D$25:D$29)*$C46:$G46)</f>
        <v>2.8260237141142124</v>
      </c>
      <c r="Q46" s="8">
        <f t="array" ref="Q46">SUMPRODUCT($C$21:$G$21*TRANSPOSE(E$25:E$29)*$C46:$G46)</f>
        <v>2.8545720788104694</v>
      </c>
      <c r="R46" s="8">
        <f t="array" ref="R46">SUMPRODUCT($C$21:$G$21*TRANSPOSE(F$25:F$29)*$C46:$G46)</f>
        <v>2.5877115201022396</v>
      </c>
      <c r="S46" s="8">
        <f t="array" ref="S46">SUMPRODUCT($C$21:$G$21*TRANSPOSE(G$25:G$29)*$C46:$G46)</f>
        <v>2.8494459798780714</v>
      </c>
      <c r="T46" s="15">
        <f t="shared" si="1"/>
        <v>0</v>
      </c>
      <c r="U46" s="15">
        <f t="shared" si="2"/>
        <v>0</v>
      </c>
      <c r="V46" s="15">
        <f t="shared" si="3"/>
        <v>0</v>
      </c>
      <c r="W46" s="15">
        <f t="shared" si="4"/>
        <v>0</v>
      </c>
      <c r="X46" s="15">
        <f t="shared" si="5"/>
        <v>0</v>
      </c>
      <c r="Z46" s="20">
        <f t="shared" si="36"/>
        <v>5.5883529010965896E-2</v>
      </c>
      <c r="AA46" s="20">
        <f t="shared" si="37"/>
        <v>5.2956888431363779E-2</v>
      </c>
      <c r="AB46" s="20">
        <f t="shared" si="38"/>
        <v>5.5883529010965896E-2</v>
      </c>
      <c r="AC46" s="20">
        <f t="shared" si="39"/>
        <v>3.572727208897946E-2</v>
      </c>
      <c r="AD46" s="20">
        <f t="shared" si="40"/>
        <v>5.5338902728476989E-2</v>
      </c>
      <c r="AE46">
        <v>0.1</v>
      </c>
      <c r="AG46">
        <f t="shared" si="6"/>
        <v>0</v>
      </c>
      <c r="AH46">
        <f t="shared" si="7"/>
        <v>0</v>
      </c>
      <c r="AI46">
        <f t="shared" si="8"/>
        <v>0</v>
      </c>
      <c r="AJ46">
        <f t="shared" si="9"/>
        <v>0</v>
      </c>
      <c r="AK46">
        <f t="shared" si="10"/>
        <v>0</v>
      </c>
      <c r="AL46">
        <f t="shared" si="11"/>
        <v>0</v>
      </c>
      <c r="AM46">
        <f t="shared" si="12"/>
        <v>0</v>
      </c>
      <c r="AP46" s="20">
        <f t="shared" si="13"/>
        <v>0</v>
      </c>
      <c r="AQ46" s="20">
        <f t="shared" si="14"/>
        <v>0</v>
      </c>
      <c r="AR46" s="20">
        <f t="shared" si="15"/>
        <v>0</v>
      </c>
      <c r="AS46" s="20">
        <f t="shared" si="16"/>
        <v>0</v>
      </c>
      <c r="AT46" s="20">
        <f t="shared" si="17"/>
        <v>0</v>
      </c>
      <c r="AU46" s="6">
        <f t="shared" si="18"/>
        <v>0</v>
      </c>
      <c r="AX46">
        <f t="shared" si="19"/>
        <v>0</v>
      </c>
      <c r="AY46">
        <f t="shared" si="20"/>
        <v>0</v>
      </c>
      <c r="AZ46">
        <f t="shared" si="21"/>
        <v>0</v>
      </c>
      <c r="BA46">
        <f t="shared" si="22"/>
        <v>0</v>
      </c>
      <c r="BB46">
        <f t="shared" si="23"/>
        <v>0</v>
      </c>
      <c r="BC46">
        <f t="shared" si="24"/>
        <v>0</v>
      </c>
      <c r="BE46" s="29">
        <f t="shared" si="25"/>
        <v>0</v>
      </c>
      <c r="BF46" s="29">
        <f t="shared" si="26"/>
        <v>0</v>
      </c>
      <c r="BG46" s="29">
        <f t="shared" si="27"/>
        <v>0</v>
      </c>
      <c r="BH46" s="29">
        <f t="shared" si="28"/>
        <v>0</v>
      </c>
      <c r="BI46" s="29">
        <f t="shared" si="29"/>
        <v>0</v>
      </c>
      <c r="BJ46" s="29">
        <f t="shared" si="30"/>
        <v>0</v>
      </c>
    </row>
    <row r="47" spans="1:62" x14ac:dyDescent="0.2">
      <c r="A47">
        <v>13</v>
      </c>
      <c r="C47" s="6">
        <f t="shared" si="31"/>
        <v>51.047421040076408</v>
      </c>
      <c r="D47" s="6">
        <f t="shared" si="32"/>
        <v>53.442046168667041</v>
      </c>
      <c r="E47" s="6">
        <f t="shared" si="33"/>
        <v>51.047421040076408</v>
      </c>
      <c r="F47" s="6">
        <f t="shared" si="34"/>
        <v>71.429433353974758</v>
      </c>
      <c r="G47" s="6">
        <f t="shared" si="35"/>
        <v>51.455027676743086</v>
      </c>
      <c r="J47" s="8">
        <f t="array" ref="J47:N47">$C$21:$G$21*C47:G47</f>
        <v>2.5523710520038208</v>
      </c>
      <c r="K47" s="8">
        <v>2.6721023084333524</v>
      </c>
      <c r="L47" s="8">
        <v>2.5523710520038208</v>
      </c>
      <c r="M47" s="8">
        <v>3.5714716676987379</v>
      </c>
      <c r="N47" s="8">
        <v>2.5727513838371543</v>
      </c>
      <c r="O47" s="8">
        <f t="array" ref="O47">SUMPRODUCT($C$21:$G$21*TRANSPOSE(C$25:C$29)*$C47:$G47)</f>
        <v>2.8421741029932663</v>
      </c>
      <c r="P47" s="8">
        <f t="array" ref="P47">SUMPRODUCT($C$21:$G$21*TRANSPOSE(D$25:D$29)*$C47:$G47)</f>
        <v>2.8122412888858834</v>
      </c>
      <c r="Q47" s="8">
        <f t="array" ref="Q47">SUMPRODUCT($C$21:$G$21*TRANSPOSE(E$25:E$29)*$C47:$G47)</f>
        <v>2.8421741029932663</v>
      </c>
      <c r="R47" s="8">
        <f t="array" ref="R47">SUMPRODUCT($C$21:$G$21*TRANSPOSE(F$25:F$29)*$C47:$G47)</f>
        <v>2.587398949069537</v>
      </c>
      <c r="S47" s="8">
        <f t="array" ref="S47">SUMPRODUCT($C$21:$G$21*TRANSPOSE(G$25:G$29)*$C47:$G47)</f>
        <v>2.837079020034933</v>
      </c>
      <c r="T47" s="15">
        <f t="shared" si="1"/>
        <v>0</v>
      </c>
      <c r="U47" s="15">
        <f t="shared" si="2"/>
        <v>0</v>
      </c>
      <c r="V47" s="15">
        <f t="shared" si="3"/>
        <v>0</v>
      </c>
      <c r="W47" s="15">
        <f t="shared" si="4"/>
        <v>0</v>
      </c>
      <c r="X47" s="15">
        <f t="shared" si="5"/>
        <v>0</v>
      </c>
      <c r="Z47" s="20">
        <f t="shared" si="36"/>
        <v>5.567713402723963E-2</v>
      </c>
      <c r="AA47" s="20">
        <f t="shared" si="37"/>
        <v>5.2622260757199349E-2</v>
      </c>
      <c r="AB47" s="20">
        <f t="shared" si="38"/>
        <v>5.567713402723963E-2</v>
      </c>
      <c r="AC47" s="20">
        <f t="shared" si="39"/>
        <v>3.6223148183851001E-2</v>
      </c>
      <c r="AD47" s="20">
        <f t="shared" si="40"/>
        <v>5.5137061393851917E-2</v>
      </c>
      <c r="AE47">
        <v>0.1</v>
      </c>
      <c r="AG47">
        <f t="shared" si="6"/>
        <v>0</v>
      </c>
      <c r="AH47">
        <f t="shared" si="7"/>
        <v>0</v>
      </c>
      <c r="AI47">
        <f t="shared" si="8"/>
        <v>0</v>
      </c>
      <c r="AJ47">
        <f t="shared" si="9"/>
        <v>0</v>
      </c>
      <c r="AK47">
        <f t="shared" si="10"/>
        <v>0</v>
      </c>
      <c r="AL47">
        <f t="shared" si="11"/>
        <v>0</v>
      </c>
      <c r="AM47">
        <f t="shared" si="12"/>
        <v>0</v>
      </c>
      <c r="AP47" s="20">
        <f t="shared" si="13"/>
        <v>0</v>
      </c>
      <c r="AQ47" s="20">
        <f t="shared" si="14"/>
        <v>0</v>
      </c>
      <c r="AR47" s="20">
        <f t="shared" si="15"/>
        <v>0</v>
      </c>
      <c r="AS47" s="20">
        <f t="shared" si="16"/>
        <v>0</v>
      </c>
      <c r="AT47" s="20">
        <f t="shared" si="17"/>
        <v>0</v>
      </c>
      <c r="AU47" s="6">
        <f t="shared" si="18"/>
        <v>0</v>
      </c>
      <c r="AX47">
        <f t="shared" si="19"/>
        <v>0</v>
      </c>
      <c r="AY47">
        <f t="shared" si="20"/>
        <v>0</v>
      </c>
      <c r="AZ47">
        <f t="shared" si="21"/>
        <v>0</v>
      </c>
      <c r="BA47">
        <f t="shared" si="22"/>
        <v>0</v>
      </c>
      <c r="BB47">
        <f t="shared" si="23"/>
        <v>0</v>
      </c>
      <c r="BC47">
        <f t="shared" si="24"/>
        <v>0</v>
      </c>
      <c r="BE47" s="29">
        <f t="shared" si="25"/>
        <v>0</v>
      </c>
      <c r="BF47" s="29">
        <f t="shared" si="26"/>
        <v>0</v>
      </c>
      <c r="BG47" s="29">
        <f t="shared" si="27"/>
        <v>0</v>
      </c>
      <c r="BH47" s="29">
        <f t="shared" si="28"/>
        <v>0</v>
      </c>
      <c r="BI47" s="29">
        <f t="shared" si="29"/>
        <v>0</v>
      </c>
      <c r="BJ47" s="29">
        <f t="shared" si="30"/>
        <v>0</v>
      </c>
    </row>
    <row r="48" spans="1:62" x14ac:dyDescent="0.2">
      <c r="A48">
        <v>14</v>
      </c>
      <c r="C48" s="6">
        <f t="shared" si="31"/>
        <v>51.013873052360559</v>
      </c>
      <c r="D48" s="6">
        <f t="shared" si="32"/>
        <v>53.499859117173656</v>
      </c>
      <c r="E48" s="6">
        <f t="shared" si="33"/>
        <v>51.013873052360559</v>
      </c>
      <c r="F48" s="6">
        <f t="shared" si="34"/>
        <v>70.480398799181259</v>
      </c>
      <c r="G48" s="6">
        <f t="shared" si="35"/>
        <v>51.41632167874706</v>
      </c>
      <c r="J48" s="8">
        <f t="array" ref="J48:N48">$C$21:$G$21*C48:G48</f>
        <v>2.5506936526180279</v>
      </c>
      <c r="K48" s="8">
        <v>2.6749929558586829</v>
      </c>
      <c r="L48" s="8">
        <v>2.5506936526180279</v>
      </c>
      <c r="M48" s="8">
        <v>3.524019939959063</v>
      </c>
      <c r="N48" s="8">
        <v>2.5708160839373533</v>
      </c>
      <c r="O48" s="8">
        <f t="array" ref="O48">SUMPRODUCT($C$21:$G$21*TRANSPOSE(C$25:C$29)*$C48:$G48)</f>
        <v>2.8301306580932817</v>
      </c>
      <c r="P48" s="8">
        <f t="array" ref="P48">SUMPRODUCT($C$21:$G$21*TRANSPOSE(D$25:D$29)*$C48:$G48)</f>
        <v>2.7990558322831181</v>
      </c>
      <c r="Q48" s="8">
        <f t="array" ref="Q48">SUMPRODUCT($C$21:$G$21*TRANSPOSE(E$25:E$29)*$C48:$G48)</f>
        <v>2.8301306580932817</v>
      </c>
      <c r="R48" s="8">
        <f t="array" ref="R48">SUMPRODUCT($C$21:$G$21*TRANSPOSE(F$25:F$29)*$C48:$G48)</f>
        <v>2.586799086258023</v>
      </c>
      <c r="S48" s="8">
        <f t="array" ref="S48">SUMPRODUCT($C$21:$G$21*TRANSPOSE(G$25:G$29)*$C48:$G48)</f>
        <v>2.8251000502634502</v>
      </c>
      <c r="T48" s="15">
        <f t="shared" si="1"/>
        <v>0</v>
      </c>
      <c r="U48" s="15">
        <f t="shared" si="2"/>
        <v>0</v>
      </c>
      <c r="V48" s="15">
        <f t="shared" si="3"/>
        <v>0</v>
      </c>
      <c r="W48" s="15">
        <f t="shared" si="4"/>
        <v>0</v>
      </c>
      <c r="X48" s="15">
        <f t="shared" si="5"/>
        <v>0</v>
      </c>
      <c r="Z48" s="20">
        <f t="shared" si="36"/>
        <v>5.5477666931668571E-2</v>
      </c>
      <c r="AA48" s="20">
        <f t="shared" si="37"/>
        <v>5.2318938376131358E-2</v>
      </c>
      <c r="AB48" s="20">
        <f t="shared" si="38"/>
        <v>5.5477666931668571E-2</v>
      </c>
      <c r="AC48" s="20">
        <f t="shared" si="39"/>
        <v>3.6702390030858803E-2</v>
      </c>
      <c r="AD48" s="20">
        <f t="shared" si="40"/>
        <v>5.4945588443974701E-2</v>
      </c>
      <c r="AE48">
        <v>0.1</v>
      </c>
      <c r="AG48">
        <f t="shared" si="6"/>
        <v>0</v>
      </c>
      <c r="AH48">
        <f t="shared" si="7"/>
        <v>0</v>
      </c>
      <c r="AI48">
        <f t="shared" si="8"/>
        <v>0</v>
      </c>
      <c r="AJ48">
        <f t="shared" si="9"/>
        <v>0</v>
      </c>
      <c r="AK48">
        <f t="shared" si="10"/>
        <v>0</v>
      </c>
      <c r="AL48">
        <f t="shared" si="11"/>
        <v>0</v>
      </c>
      <c r="AM48">
        <f t="shared" si="12"/>
        <v>0</v>
      </c>
      <c r="AP48" s="20">
        <f t="shared" si="13"/>
        <v>0</v>
      </c>
      <c r="AQ48" s="20">
        <f t="shared" si="14"/>
        <v>0</v>
      </c>
      <c r="AR48" s="20">
        <f t="shared" si="15"/>
        <v>0</v>
      </c>
      <c r="AS48" s="20">
        <f t="shared" si="16"/>
        <v>0</v>
      </c>
      <c r="AT48" s="20">
        <f t="shared" si="17"/>
        <v>0</v>
      </c>
      <c r="AU48" s="6">
        <f t="shared" si="18"/>
        <v>0</v>
      </c>
      <c r="AX48">
        <f t="shared" si="19"/>
        <v>0</v>
      </c>
      <c r="AY48">
        <f t="shared" si="20"/>
        <v>0</v>
      </c>
      <c r="AZ48">
        <f t="shared" si="21"/>
        <v>0</v>
      </c>
      <c r="BA48">
        <f t="shared" si="22"/>
        <v>0</v>
      </c>
      <c r="BB48">
        <f t="shared" si="23"/>
        <v>0</v>
      </c>
      <c r="BC48">
        <f t="shared" si="24"/>
        <v>0</v>
      </c>
      <c r="BE48" s="29">
        <f t="shared" si="25"/>
        <v>0</v>
      </c>
      <c r="BF48" s="29">
        <f t="shared" si="26"/>
        <v>0</v>
      </c>
      <c r="BG48" s="29">
        <f t="shared" si="27"/>
        <v>0</v>
      </c>
      <c r="BH48" s="29">
        <f t="shared" si="28"/>
        <v>0</v>
      </c>
      <c r="BI48" s="29">
        <f t="shared" si="29"/>
        <v>0</v>
      </c>
      <c r="BJ48" s="29">
        <f t="shared" si="30"/>
        <v>0</v>
      </c>
    </row>
    <row r="49" spans="1:62" x14ac:dyDescent="0.2">
      <c r="A49">
        <v>15</v>
      </c>
      <c r="C49" s="6">
        <f t="shared" si="31"/>
        <v>50.980521370125111</v>
      </c>
      <c r="D49" s="6">
        <f t="shared" si="32"/>
        <v>53.54012265032442</v>
      </c>
      <c r="E49" s="6">
        <f t="shared" si="33"/>
        <v>50.980521370125111</v>
      </c>
      <c r="F49" s="6">
        <f t="shared" si="34"/>
        <v>69.579517388937617</v>
      </c>
      <c r="G49" s="6">
        <f t="shared" si="35"/>
        <v>51.375855063644927</v>
      </c>
      <c r="J49" s="8">
        <f t="array" ref="J49:N49">$C$21:$G$21*C49:G49</f>
        <v>2.5490260685062558</v>
      </c>
      <c r="K49" s="8">
        <v>2.6770061325162211</v>
      </c>
      <c r="L49" s="8">
        <v>2.5490260685062558</v>
      </c>
      <c r="M49" s="8">
        <v>3.4789758694468809</v>
      </c>
      <c r="N49" s="8">
        <v>2.5687927531822465</v>
      </c>
      <c r="O49" s="8">
        <f t="array" ref="O49">SUMPRODUCT($C$21:$G$21*TRANSPOSE(C$25:C$29)*$C49:$G49)</f>
        <v>2.8184502059129013</v>
      </c>
      <c r="P49" s="8">
        <f t="array" ref="P49">SUMPRODUCT($C$21:$G$21*TRANSPOSE(D$25:D$29)*$C49:$G49)</f>
        <v>2.7864551899104102</v>
      </c>
      <c r="Q49" s="8">
        <f t="array" ref="Q49">SUMPRODUCT($C$21:$G$21*TRANSPOSE(E$25:E$29)*$C49:$G49)</f>
        <v>2.8184502059129013</v>
      </c>
      <c r="R49" s="8">
        <f t="array" ref="R49">SUMPRODUCT($C$21:$G$21*TRANSPOSE(F$25:F$29)*$C49:$G49)</f>
        <v>2.5859627556777447</v>
      </c>
      <c r="S49" s="8">
        <f t="array" ref="S49">SUMPRODUCT($C$21:$G$21*TRANSPOSE(G$25:G$29)*$C49:$G49)</f>
        <v>2.8135085347439035</v>
      </c>
      <c r="T49" s="15">
        <f t="shared" si="1"/>
        <v>0</v>
      </c>
      <c r="U49" s="15">
        <f t="shared" si="2"/>
        <v>0</v>
      </c>
      <c r="V49" s="15">
        <f t="shared" si="3"/>
        <v>0</v>
      </c>
      <c r="W49" s="15">
        <f t="shared" si="4"/>
        <v>0</v>
      </c>
      <c r="X49" s="15">
        <f t="shared" si="5"/>
        <v>0</v>
      </c>
      <c r="Z49" s="20">
        <f t="shared" si="36"/>
        <v>5.5284844685102218E-2</v>
      </c>
      <c r="AA49" s="20">
        <f t="shared" si="37"/>
        <v>5.204424368074409E-2</v>
      </c>
      <c r="AB49" s="20">
        <f t="shared" si="38"/>
        <v>5.5284844685102218E-2</v>
      </c>
      <c r="AC49" s="20">
        <f t="shared" si="39"/>
        <v>3.716557476566925E-2</v>
      </c>
      <c r="AD49" s="20">
        <f t="shared" si="40"/>
        <v>5.4763244937889616E-2</v>
      </c>
      <c r="AE49">
        <v>0.1</v>
      </c>
      <c r="AG49">
        <f t="shared" si="6"/>
        <v>0</v>
      </c>
      <c r="AH49">
        <f t="shared" si="7"/>
        <v>0</v>
      </c>
      <c r="AI49">
        <f t="shared" si="8"/>
        <v>0</v>
      </c>
      <c r="AJ49">
        <f t="shared" si="9"/>
        <v>0</v>
      </c>
      <c r="AK49">
        <f t="shared" si="10"/>
        <v>0</v>
      </c>
      <c r="AL49">
        <f t="shared" si="11"/>
        <v>0</v>
      </c>
      <c r="AM49">
        <f t="shared" si="12"/>
        <v>0</v>
      </c>
      <c r="AP49" s="20">
        <f t="shared" si="13"/>
        <v>0</v>
      </c>
      <c r="AQ49" s="20">
        <f t="shared" si="14"/>
        <v>0</v>
      </c>
      <c r="AR49" s="20">
        <f t="shared" si="15"/>
        <v>0</v>
      </c>
      <c r="AS49" s="20">
        <f t="shared" si="16"/>
        <v>0</v>
      </c>
      <c r="AT49" s="20">
        <f t="shared" si="17"/>
        <v>0</v>
      </c>
      <c r="AU49" s="6">
        <f t="shared" si="18"/>
        <v>0</v>
      </c>
      <c r="AX49">
        <f t="shared" si="19"/>
        <v>0</v>
      </c>
      <c r="AY49">
        <f t="shared" si="20"/>
        <v>0</v>
      </c>
      <c r="AZ49">
        <f t="shared" si="21"/>
        <v>0</v>
      </c>
      <c r="BA49">
        <f t="shared" si="22"/>
        <v>0</v>
      </c>
      <c r="BB49">
        <f t="shared" si="23"/>
        <v>0</v>
      </c>
      <c r="BC49">
        <f t="shared" si="24"/>
        <v>0</v>
      </c>
      <c r="BE49" s="29">
        <f t="shared" si="25"/>
        <v>0</v>
      </c>
      <c r="BF49" s="29">
        <f t="shared" si="26"/>
        <v>0</v>
      </c>
      <c r="BG49" s="29">
        <f t="shared" si="27"/>
        <v>0</v>
      </c>
      <c r="BH49" s="29">
        <f t="shared" si="28"/>
        <v>0</v>
      </c>
      <c r="BI49" s="29">
        <f t="shared" si="29"/>
        <v>0</v>
      </c>
      <c r="BJ49" s="29">
        <f t="shared" si="30"/>
        <v>0</v>
      </c>
    </row>
    <row r="50" spans="1:62" x14ac:dyDescent="0.2">
      <c r="A50">
        <v>16</v>
      </c>
      <c r="C50" s="6">
        <f t="shared" si="31"/>
        <v>50.947643872014162</v>
      </c>
      <c r="D50" s="6">
        <f t="shared" si="32"/>
        <v>53.564744516968517</v>
      </c>
      <c r="E50" s="6">
        <f t="shared" si="33"/>
        <v>50.947643872014162</v>
      </c>
      <c r="F50" s="6">
        <f t="shared" si="34"/>
        <v>68.724034951642508</v>
      </c>
      <c r="G50" s="6">
        <f t="shared" si="35"/>
        <v>51.334467119483477</v>
      </c>
      <c r="J50" s="8">
        <f t="array" ref="J50:N50">$C$21:$G$21*C50:G50</f>
        <v>2.5473821936007082</v>
      </c>
      <c r="K50" s="8">
        <v>2.6782372258484259</v>
      </c>
      <c r="L50" s="8">
        <v>2.5473821936007082</v>
      </c>
      <c r="M50" s="8">
        <v>3.4362017475821256</v>
      </c>
      <c r="N50" s="8">
        <v>2.5667233559741742</v>
      </c>
      <c r="O50" s="8">
        <f t="array" ref="O50">SUMPRODUCT($C$21:$G$21*TRANSPOSE(C$25:C$29)*$C50:$G50)</f>
        <v>2.8071361307513585</v>
      </c>
      <c r="P50" s="8">
        <f t="array" ref="P50">SUMPRODUCT($C$21:$G$21*TRANSPOSE(D$25:D$29)*$C50:$G50)</f>
        <v>2.774422372689429</v>
      </c>
      <c r="Q50" s="8">
        <f t="array" ref="Q50">SUMPRODUCT($C$21:$G$21*TRANSPOSE(E$25:E$29)*$C50:$G50)</f>
        <v>2.8071361307513585</v>
      </c>
      <c r="R50" s="8">
        <f t="array" ref="R50">SUMPRODUCT($C$21:$G$21*TRANSPOSE(F$25:F$29)*$C50:$G50)</f>
        <v>2.5849312422560042</v>
      </c>
      <c r="S50" s="8">
        <f t="array" ref="S50">SUMPRODUCT($C$21:$G$21*TRANSPOSE(G$25:G$29)*$C50:$G50)</f>
        <v>2.8023008401579919</v>
      </c>
      <c r="T50" s="15">
        <f t="shared" si="1"/>
        <v>0</v>
      </c>
      <c r="U50" s="15">
        <f t="shared" si="2"/>
        <v>0</v>
      </c>
      <c r="V50" s="15">
        <f t="shared" si="3"/>
        <v>0</v>
      </c>
      <c r="W50" s="15">
        <f t="shared" si="4"/>
        <v>0</v>
      </c>
      <c r="X50" s="15">
        <f t="shared" si="5"/>
        <v>0</v>
      </c>
      <c r="Z50" s="20">
        <f t="shared" si="36"/>
        <v>5.5098448473950623E-2</v>
      </c>
      <c r="AA50" s="20">
        <f t="shared" si="37"/>
        <v>5.1795680119608022E-2</v>
      </c>
      <c r="AB50" s="20">
        <f t="shared" si="38"/>
        <v>5.5098448473950623E-2</v>
      </c>
      <c r="AC50" s="20">
        <f t="shared" si="39"/>
        <v>3.7613205395679757E-2</v>
      </c>
      <c r="AD50" s="20">
        <f t="shared" si="40"/>
        <v>5.4589070412194983E-2</v>
      </c>
      <c r="AE50">
        <v>0.1</v>
      </c>
      <c r="AG50">
        <f t="shared" si="6"/>
        <v>0</v>
      </c>
      <c r="AH50">
        <f t="shared" si="7"/>
        <v>0</v>
      </c>
      <c r="AI50">
        <f t="shared" si="8"/>
        <v>0</v>
      </c>
      <c r="AJ50">
        <f t="shared" si="9"/>
        <v>0</v>
      </c>
      <c r="AK50">
        <f t="shared" si="10"/>
        <v>0</v>
      </c>
      <c r="AL50">
        <f t="shared" si="11"/>
        <v>0</v>
      </c>
      <c r="AM50">
        <f t="shared" si="12"/>
        <v>0</v>
      </c>
      <c r="AP50" s="20">
        <f t="shared" si="13"/>
        <v>0</v>
      </c>
      <c r="AQ50" s="20">
        <f t="shared" si="14"/>
        <v>0</v>
      </c>
      <c r="AR50" s="20">
        <f t="shared" si="15"/>
        <v>0</v>
      </c>
      <c r="AS50" s="20">
        <f t="shared" si="16"/>
        <v>0</v>
      </c>
      <c r="AT50" s="20">
        <f t="shared" si="17"/>
        <v>0</v>
      </c>
      <c r="AU50" s="6">
        <f t="shared" si="18"/>
        <v>0</v>
      </c>
      <c r="AX50">
        <f t="shared" si="19"/>
        <v>0</v>
      </c>
      <c r="AY50">
        <f t="shared" si="20"/>
        <v>0</v>
      </c>
      <c r="AZ50">
        <f t="shared" si="21"/>
        <v>0</v>
      </c>
      <c r="BA50">
        <f t="shared" si="22"/>
        <v>0</v>
      </c>
      <c r="BB50">
        <f t="shared" si="23"/>
        <v>0</v>
      </c>
      <c r="BC50">
        <f t="shared" si="24"/>
        <v>0</v>
      </c>
      <c r="BE50" s="29">
        <f t="shared" si="25"/>
        <v>0</v>
      </c>
      <c r="BF50" s="29">
        <f t="shared" si="26"/>
        <v>0</v>
      </c>
      <c r="BG50" s="29">
        <f t="shared" si="27"/>
        <v>0</v>
      </c>
      <c r="BH50" s="29">
        <f t="shared" si="28"/>
        <v>0</v>
      </c>
      <c r="BI50" s="29">
        <f t="shared" si="29"/>
        <v>0</v>
      </c>
      <c r="BJ50" s="29">
        <f t="shared" si="30"/>
        <v>0</v>
      </c>
    </row>
    <row r="51" spans="1:62" x14ac:dyDescent="0.2">
      <c r="A51">
        <v>17</v>
      </c>
      <c r="C51" s="6">
        <f t="shared" si="31"/>
        <v>50.915420955879092</v>
      </c>
      <c r="D51" s="6">
        <f t="shared" si="32"/>
        <v>53.575473211047523</v>
      </c>
      <c r="E51" s="6">
        <f t="shared" si="33"/>
        <v>50.915420955879092</v>
      </c>
      <c r="F51" s="6">
        <f t="shared" si="34"/>
        <v>67.911386636380641</v>
      </c>
      <c r="G51" s="6">
        <f t="shared" si="35"/>
        <v>51.292770889847702</v>
      </c>
      <c r="J51" s="8">
        <f t="array" ref="J51:N51">$C$21:$G$21*C51:G51</f>
        <v>2.5457710477939548</v>
      </c>
      <c r="K51" s="8">
        <v>2.6787736605523764</v>
      </c>
      <c r="L51" s="8">
        <v>2.5457710477939548</v>
      </c>
      <c r="M51" s="8">
        <v>3.3955693318190323</v>
      </c>
      <c r="N51" s="8">
        <v>2.5646385444923854</v>
      </c>
      <c r="O51" s="8">
        <f t="array" ref="O51">SUMPRODUCT($C$21:$G$21*TRANSPOSE(C$25:C$29)*$C51:$G51)</f>
        <v>2.7961881461644373</v>
      </c>
      <c r="P51" s="8">
        <f t="array" ref="P51">SUMPRODUCT($C$21:$G$21*TRANSPOSE(D$25:D$29)*$C51:$G51)</f>
        <v>2.762937492974832</v>
      </c>
      <c r="Q51" s="8">
        <f t="array" ref="Q51">SUMPRODUCT($C$21:$G$21*TRANSPOSE(E$25:E$29)*$C51:$G51)</f>
        <v>2.7961881461644373</v>
      </c>
      <c r="R51" s="8">
        <f t="array" ref="R51">SUMPRODUCT($C$21:$G$21*TRANSPOSE(F$25:F$29)*$C51:$G51)</f>
        <v>2.5837385751581676</v>
      </c>
      <c r="S51" s="8">
        <f t="array" ref="S51">SUMPRODUCT($C$21:$G$21*TRANSPOSE(G$25:G$29)*$C51:$G51)</f>
        <v>2.7914712719898294</v>
      </c>
      <c r="T51" s="15">
        <f t="shared" si="1"/>
        <v>0</v>
      </c>
      <c r="U51" s="15">
        <f t="shared" si="2"/>
        <v>0</v>
      </c>
      <c r="V51" s="15">
        <f t="shared" si="3"/>
        <v>0</v>
      </c>
      <c r="W51" s="15">
        <f t="shared" si="4"/>
        <v>0</v>
      </c>
      <c r="X51" s="15">
        <f t="shared" si="5"/>
        <v>0</v>
      </c>
      <c r="Z51" s="20">
        <f t="shared" si="36"/>
        <v>5.4918295747519844E-2</v>
      </c>
      <c r="AA51" s="20">
        <f t="shared" si="37"/>
        <v>5.157093959937438E-2</v>
      </c>
      <c r="AB51" s="20">
        <f t="shared" si="38"/>
        <v>5.4918295747519844E-2</v>
      </c>
      <c r="AC51" s="20">
        <f t="shared" si="39"/>
        <v>3.8045734347795505E-2</v>
      </c>
      <c r="AD51" s="20">
        <f t="shared" si="40"/>
        <v>5.4422313779549411E-2</v>
      </c>
      <c r="AE51">
        <v>0.1</v>
      </c>
      <c r="AG51">
        <f t="shared" si="6"/>
        <v>0</v>
      </c>
      <c r="AH51">
        <f t="shared" si="7"/>
        <v>0</v>
      </c>
      <c r="AI51">
        <f t="shared" si="8"/>
        <v>0</v>
      </c>
      <c r="AJ51">
        <f t="shared" si="9"/>
        <v>0</v>
      </c>
      <c r="AK51">
        <f t="shared" si="10"/>
        <v>0</v>
      </c>
      <c r="AL51">
        <f t="shared" si="11"/>
        <v>0</v>
      </c>
      <c r="AM51">
        <f t="shared" si="12"/>
        <v>0</v>
      </c>
      <c r="AP51" s="20">
        <f t="shared" si="13"/>
        <v>0</v>
      </c>
      <c r="AQ51" s="20">
        <f t="shared" si="14"/>
        <v>0</v>
      </c>
      <c r="AR51" s="20">
        <f t="shared" si="15"/>
        <v>0</v>
      </c>
      <c r="AS51" s="20">
        <f t="shared" si="16"/>
        <v>0</v>
      </c>
      <c r="AT51" s="20">
        <f t="shared" si="17"/>
        <v>0</v>
      </c>
      <c r="AU51" s="6">
        <f t="shared" si="18"/>
        <v>0</v>
      </c>
      <c r="AX51">
        <f t="shared" si="19"/>
        <v>0</v>
      </c>
      <c r="AY51">
        <f t="shared" si="20"/>
        <v>0</v>
      </c>
      <c r="AZ51">
        <f t="shared" si="21"/>
        <v>0</v>
      </c>
      <c r="BA51">
        <f t="shared" si="22"/>
        <v>0</v>
      </c>
      <c r="BB51">
        <f t="shared" si="23"/>
        <v>0</v>
      </c>
      <c r="BC51">
        <f t="shared" si="24"/>
        <v>0</v>
      </c>
      <c r="BE51" s="29">
        <f t="shared" si="25"/>
        <v>0</v>
      </c>
      <c r="BF51" s="29">
        <f t="shared" si="26"/>
        <v>0</v>
      </c>
      <c r="BG51" s="29">
        <f t="shared" si="27"/>
        <v>0</v>
      </c>
      <c r="BH51" s="29">
        <f t="shared" si="28"/>
        <v>0</v>
      </c>
      <c r="BI51" s="29">
        <f t="shared" si="29"/>
        <v>0</v>
      </c>
      <c r="BJ51" s="29">
        <f t="shared" si="30"/>
        <v>0</v>
      </c>
    </row>
    <row r="52" spans="1:62" x14ac:dyDescent="0.2">
      <c r="A52">
        <v>18</v>
      </c>
      <c r="C52" s="6">
        <f t="shared" si="31"/>
        <v>50.883967733522454</v>
      </c>
      <c r="D52" s="6">
        <f t="shared" si="32"/>
        <v>53.573906227313863</v>
      </c>
      <c r="E52" s="6">
        <f t="shared" si="33"/>
        <v>50.883967733522454</v>
      </c>
      <c r="F52" s="6">
        <f t="shared" si="34"/>
        <v>67.139179123829408</v>
      </c>
      <c r="G52" s="6">
        <f t="shared" si="35"/>
        <v>51.251211665445915</v>
      </c>
      <c r="J52" s="8">
        <f t="array" ref="J52:N52">$C$21:$G$21*C52:G52</f>
        <v>2.5441983866761229</v>
      </c>
      <c r="K52" s="8">
        <v>2.6786953113656935</v>
      </c>
      <c r="L52" s="8">
        <v>2.5441983866761229</v>
      </c>
      <c r="M52" s="8">
        <v>3.3569589561914706</v>
      </c>
      <c r="N52" s="8">
        <v>2.5625605832722957</v>
      </c>
      <c r="O52" s="8">
        <f t="array" ref="O52">SUMPRODUCT($C$21:$G$21*TRANSPOSE(C$25:C$29)*$C52:$G52)</f>
        <v>2.7856033093763957</v>
      </c>
      <c r="P52" s="8">
        <f t="array" ref="P52">SUMPRODUCT($C$21:$G$21*TRANSPOSE(D$25:D$29)*$C52:$G52)</f>
        <v>2.7519790782040032</v>
      </c>
      <c r="Q52" s="8">
        <f t="array" ref="Q52">SUMPRODUCT($C$21:$G$21*TRANSPOSE(E$25:E$29)*$C52:$G52)</f>
        <v>2.7856033093763957</v>
      </c>
      <c r="R52" s="8">
        <f t="array" ref="R52">SUMPRODUCT($C$21:$G$21*TRANSPOSE(F$25:F$29)*$C52:$G52)</f>
        <v>2.5824131669975587</v>
      </c>
      <c r="S52" s="8">
        <f t="array" ref="S52">SUMPRODUCT($C$21:$G$21*TRANSPOSE(G$25:G$29)*$C52:$G52)</f>
        <v>2.7810127602273527</v>
      </c>
      <c r="T52" s="15">
        <f t="shared" si="1"/>
        <v>0</v>
      </c>
      <c r="U52" s="15">
        <f t="shared" si="2"/>
        <v>0</v>
      </c>
      <c r="V52" s="15">
        <f t="shared" si="3"/>
        <v>0</v>
      </c>
      <c r="W52" s="15">
        <f t="shared" si="4"/>
        <v>0</v>
      </c>
      <c r="X52" s="15">
        <f t="shared" si="5"/>
        <v>0</v>
      </c>
      <c r="Z52" s="20">
        <f t="shared" si="36"/>
        <v>5.4744223641609517E-2</v>
      </c>
      <c r="AA52" s="20">
        <f t="shared" si="37"/>
        <v>5.1367900382835022E-2</v>
      </c>
      <c r="AB52" s="20">
        <f t="shared" si="38"/>
        <v>5.4744223641609517E-2</v>
      </c>
      <c r="AC52" s="20">
        <f t="shared" si="39"/>
        <v>3.8463579696657244E-2</v>
      </c>
      <c r="AD52" s="20">
        <f t="shared" si="40"/>
        <v>5.4262380729280191E-2</v>
      </c>
      <c r="AE52">
        <v>0.1</v>
      </c>
      <c r="AG52">
        <f t="shared" si="6"/>
        <v>0</v>
      </c>
      <c r="AH52">
        <f t="shared" si="7"/>
        <v>0</v>
      </c>
      <c r="AI52">
        <f t="shared" si="8"/>
        <v>0</v>
      </c>
      <c r="AJ52">
        <f t="shared" si="9"/>
        <v>0</v>
      </c>
      <c r="AK52">
        <f t="shared" si="10"/>
        <v>0</v>
      </c>
      <c r="AL52">
        <f t="shared" si="11"/>
        <v>0</v>
      </c>
      <c r="AM52">
        <f t="shared" si="12"/>
        <v>0</v>
      </c>
      <c r="AP52" s="20">
        <f t="shared" si="13"/>
        <v>0</v>
      </c>
      <c r="AQ52" s="20">
        <f t="shared" si="14"/>
        <v>0</v>
      </c>
      <c r="AR52" s="20">
        <f t="shared" si="15"/>
        <v>0</v>
      </c>
      <c r="AS52" s="20">
        <f t="shared" si="16"/>
        <v>0</v>
      </c>
      <c r="AT52" s="20">
        <f t="shared" si="17"/>
        <v>0</v>
      </c>
      <c r="AU52" s="6">
        <f t="shared" si="18"/>
        <v>0</v>
      </c>
      <c r="AX52">
        <f t="shared" si="19"/>
        <v>0</v>
      </c>
      <c r="AY52">
        <f t="shared" si="20"/>
        <v>0</v>
      </c>
      <c r="AZ52">
        <f t="shared" si="21"/>
        <v>0</v>
      </c>
      <c r="BA52">
        <f t="shared" si="22"/>
        <v>0</v>
      </c>
      <c r="BB52">
        <f t="shared" si="23"/>
        <v>0</v>
      </c>
      <c r="BC52">
        <f t="shared" si="24"/>
        <v>0</v>
      </c>
      <c r="BE52" s="29">
        <f t="shared" si="25"/>
        <v>0</v>
      </c>
      <c r="BF52" s="29">
        <f t="shared" si="26"/>
        <v>0</v>
      </c>
      <c r="BG52" s="29">
        <f t="shared" si="27"/>
        <v>0</v>
      </c>
      <c r="BH52" s="29">
        <f t="shared" si="28"/>
        <v>0</v>
      </c>
      <c r="BI52" s="29">
        <f t="shared" si="29"/>
        <v>0</v>
      </c>
      <c r="BJ52" s="29">
        <f t="shared" si="30"/>
        <v>0</v>
      </c>
    </row>
    <row r="53" spans="1:62" x14ac:dyDescent="0.2">
      <c r="A53">
        <v>19</v>
      </c>
      <c r="C53" s="6">
        <f t="shared" si="31"/>
        <v>50.853355345877709</v>
      </c>
      <c r="D53" s="6">
        <f t="shared" si="32"/>
        <v>53.561499256677138</v>
      </c>
      <c r="E53" s="6">
        <f t="shared" si="33"/>
        <v>50.853355345877709</v>
      </c>
      <c r="F53" s="6">
        <f t="shared" si="34"/>
        <v>66.405175489321778</v>
      </c>
      <c r="G53" s="6">
        <f t="shared" si="35"/>
        <v>51.210110464141216</v>
      </c>
      <c r="J53" s="8">
        <f t="array" ref="J53:N53">$C$21:$G$21*C53:G53</f>
        <v>2.5426677672938856</v>
      </c>
      <c r="K53" s="8">
        <v>2.6780749628338572</v>
      </c>
      <c r="L53" s="8">
        <v>2.5426677672938856</v>
      </c>
      <c r="M53" s="8">
        <v>3.320258774466089</v>
      </c>
      <c r="N53" s="8">
        <v>2.5605055232070608</v>
      </c>
      <c r="O53" s="8">
        <f t="array" ref="O53">SUMPRODUCT($C$21:$G$21*TRANSPOSE(C$25:C$29)*$C53:$G53)</f>
        <v>2.775376756950223</v>
      </c>
      <c r="P53" s="8">
        <f t="array" ref="P53">SUMPRODUCT($C$21:$G$21*TRANSPOSE(D$25:D$29)*$C53:$G53)</f>
        <v>2.7415249580652303</v>
      </c>
      <c r="Q53" s="8">
        <f t="array" ref="Q53">SUMPRODUCT($C$21:$G$21*TRANSPOSE(E$25:E$29)*$C53:$G53)</f>
        <v>2.775376756950223</v>
      </c>
      <c r="R53" s="8">
        <f t="array" ref="R53">SUMPRODUCT($C$21:$G$21*TRANSPOSE(F$25:F$29)*$C53:$G53)</f>
        <v>2.5809790051571722</v>
      </c>
      <c r="S53" s="8">
        <f t="array" ref="S53">SUMPRODUCT($C$21:$G$21*TRANSPOSE(G$25:G$29)*$C53:$G53)</f>
        <v>2.7709173179719291</v>
      </c>
      <c r="T53" s="15">
        <f t="shared" si="1"/>
        <v>0</v>
      </c>
      <c r="U53" s="15">
        <f t="shared" si="2"/>
        <v>0</v>
      </c>
      <c r="V53" s="15">
        <f t="shared" si="3"/>
        <v>0</v>
      </c>
      <c r="W53" s="15">
        <f t="shared" si="4"/>
        <v>0</v>
      </c>
      <c r="X53" s="15">
        <f t="shared" si="5"/>
        <v>0</v>
      </c>
      <c r="Z53" s="20">
        <f t="shared" si="36"/>
        <v>5.4576079357469602E-2</v>
      </c>
      <c r="AA53" s="20">
        <f t="shared" si="37"/>
        <v>5.1184619476899042E-2</v>
      </c>
      <c r="AB53" s="20">
        <f t="shared" si="38"/>
        <v>5.4576079357469602E-2</v>
      </c>
      <c r="AC53" s="20">
        <f t="shared" si="39"/>
        <v>3.8867136275729054E-2</v>
      </c>
      <c r="AD53" s="20">
        <f t="shared" si="40"/>
        <v>5.4108794002938242E-2</v>
      </c>
      <c r="AE53">
        <v>0.1</v>
      </c>
      <c r="AG53">
        <f t="shared" si="6"/>
        <v>0</v>
      </c>
      <c r="AH53">
        <f t="shared" si="7"/>
        <v>0</v>
      </c>
      <c r="AI53">
        <f t="shared" si="8"/>
        <v>0</v>
      </c>
      <c r="AJ53">
        <f t="shared" si="9"/>
        <v>0</v>
      </c>
      <c r="AK53">
        <f t="shared" si="10"/>
        <v>0</v>
      </c>
      <c r="AL53">
        <f t="shared" si="11"/>
        <v>0</v>
      </c>
      <c r="AM53">
        <f t="shared" si="12"/>
        <v>0</v>
      </c>
      <c r="AP53" s="20">
        <f t="shared" si="13"/>
        <v>0</v>
      </c>
      <c r="AQ53" s="20">
        <f t="shared" si="14"/>
        <v>0</v>
      </c>
      <c r="AR53" s="20">
        <f t="shared" si="15"/>
        <v>0</v>
      </c>
      <c r="AS53" s="20">
        <f t="shared" si="16"/>
        <v>0</v>
      </c>
      <c r="AT53" s="20">
        <f t="shared" si="17"/>
        <v>0</v>
      </c>
      <c r="AU53" s="6">
        <f t="shared" si="18"/>
        <v>0</v>
      </c>
      <c r="AX53">
        <f t="shared" si="19"/>
        <v>0</v>
      </c>
      <c r="AY53">
        <f t="shared" si="20"/>
        <v>0</v>
      </c>
      <c r="AZ53">
        <f t="shared" si="21"/>
        <v>0</v>
      </c>
      <c r="BA53">
        <f t="shared" si="22"/>
        <v>0</v>
      </c>
      <c r="BB53">
        <f t="shared" si="23"/>
        <v>0</v>
      </c>
      <c r="BC53">
        <f t="shared" si="24"/>
        <v>0</v>
      </c>
      <c r="BE53" s="29">
        <f t="shared" si="25"/>
        <v>0</v>
      </c>
      <c r="BF53" s="29">
        <f t="shared" si="26"/>
        <v>0</v>
      </c>
      <c r="BG53" s="29">
        <f t="shared" si="27"/>
        <v>0</v>
      </c>
      <c r="BH53" s="29">
        <f t="shared" si="28"/>
        <v>0</v>
      </c>
      <c r="BI53" s="29">
        <f t="shared" si="29"/>
        <v>0</v>
      </c>
      <c r="BJ53" s="29">
        <f t="shared" si="30"/>
        <v>0</v>
      </c>
    </row>
    <row r="54" spans="1:62" x14ac:dyDescent="0.2">
      <c r="A54">
        <v>20</v>
      </c>
      <c r="C54" s="6">
        <f t="shared" si="31"/>
        <v>50.823625146190928</v>
      </c>
      <c r="D54" s="6">
        <f t="shared" si="32"/>
        <v>53.539575769438549</v>
      </c>
      <c r="E54" s="6">
        <f t="shared" si="33"/>
        <v>50.823625146190928</v>
      </c>
      <c r="F54" s="6">
        <f t="shared" si="34"/>
        <v>65.707282120767829</v>
      </c>
      <c r="G54" s="6">
        <f t="shared" si="35"/>
        <v>51.16969629329779</v>
      </c>
      <c r="J54" s="8">
        <f t="array" ref="J54:N54">$C$21:$G$21*C54:G54</f>
        <v>2.5411812573095465</v>
      </c>
      <c r="K54" s="8">
        <v>2.6769787884719278</v>
      </c>
      <c r="L54" s="8">
        <v>2.5411812573095465</v>
      </c>
      <c r="M54" s="8">
        <v>3.2853641060383918</v>
      </c>
      <c r="N54" s="8">
        <v>2.5584848146648898</v>
      </c>
      <c r="O54" s="8">
        <f t="array" ref="O54">SUMPRODUCT($C$21:$G$21*TRANSPOSE(C$25:C$29)*$C54:$G54)</f>
        <v>2.765502241621189</v>
      </c>
      <c r="P54" s="8">
        <f t="array" ref="P54">SUMPRODUCT($C$21:$G$21*TRANSPOSE(D$25:D$29)*$C54:$G54)</f>
        <v>2.731552858830594</v>
      </c>
      <c r="Q54" s="8">
        <f t="array" ref="Q54">SUMPRODUCT($C$21:$G$21*TRANSPOSE(E$25:E$29)*$C54:$G54)</f>
        <v>2.765502241621189</v>
      </c>
      <c r="R54" s="8">
        <f t="array" ref="R54">SUMPRODUCT($C$21:$G$21*TRANSPOSE(F$25:F$29)*$C54:$G54)</f>
        <v>2.5794565294389775</v>
      </c>
      <c r="S54" s="8">
        <f t="array" ref="S54">SUMPRODUCT($C$21:$G$21*TRANSPOSE(G$25:G$29)*$C54:$G54)</f>
        <v>2.7611763522823529</v>
      </c>
      <c r="T54" s="15">
        <f t="shared" si="1"/>
        <v>0</v>
      </c>
      <c r="U54" s="15">
        <f t="shared" si="2"/>
        <v>0</v>
      </c>
      <c r="V54" s="15">
        <f t="shared" si="3"/>
        <v>0</v>
      </c>
      <c r="W54" s="15">
        <f t="shared" si="4"/>
        <v>0</v>
      </c>
      <c r="X54" s="15">
        <f t="shared" si="5"/>
        <v>0</v>
      </c>
      <c r="Z54" s="20">
        <f t="shared" si="36"/>
        <v>5.441371475699338E-2</v>
      </c>
      <c r="AA54" s="20">
        <f t="shared" si="37"/>
        <v>5.1019322054281543E-2</v>
      </c>
      <c r="AB54" s="20">
        <f t="shared" si="38"/>
        <v>5.441371475699338E-2</v>
      </c>
      <c r="AC54" s="20">
        <f t="shared" si="39"/>
        <v>3.9256783208564634E-2</v>
      </c>
      <c r="AD54" s="20">
        <f t="shared" si="40"/>
        <v>5.3961163585096596E-2</v>
      </c>
      <c r="AE54">
        <v>0.1</v>
      </c>
      <c r="AG54">
        <f t="shared" si="6"/>
        <v>0</v>
      </c>
      <c r="AH54">
        <f t="shared" si="7"/>
        <v>0</v>
      </c>
      <c r="AI54">
        <f t="shared" si="8"/>
        <v>0</v>
      </c>
      <c r="AJ54">
        <f t="shared" si="9"/>
        <v>0</v>
      </c>
      <c r="AK54">
        <f t="shared" si="10"/>
        <v>0</v>
      </c>
      <c r="AL54">
        <f t="shared" si="11"/>
        <v>0</v>
      </c>
      <c r="AM54">
        <f t="shared" si="12"/>
        <v>0</v>
      </c>
      <c r="AP54" s="20">
        <f t="shared" si="13"/>
        <v>0</v>
      </c>
      <c r="AQ54" s="20">
        <f t="shared" si="14"/>
        <v>0</v>
      </c>
      <c r="AR54" s="20">
        <f t="shared" si="15"/>
        <v>0</v>
      </c>
      <c r="AS54" s="20">
        <f t="shared" si="16"/>
        <v>0</v>
      </c>
      <c r="AT54" s="20">
        <f t="shared" si="17"/>
        <v>0</v>
      </c>
      <c r="AU54" s="6">
        <f t="shared" si="18"/>
        <v>0</v>
      </c>
      <c r="AX54">
        <f t="shared" si="19"/>
        <v>0</v>
      </c>
      <c r="AY54">
        <f t="shared" si="20"/>
        <v>0</v>
      </c>
      <c r="AZ54">
        <f t="shared" si="21"/>
        <v>0</v>
      </c>
      <c r="BA54">
        <f t="shared" si="22"/>
        <v>0</v>
      </c>
      <c r="BB54">
        <f t="shared" si="23"/>
        <v>0</v>
      </c>
      <c r="BC54">
        <f t="shared" si="24"/>
        <v>0</v>
      </c>
      <c r="BE54" s="29">
        <f t="shared" si="25"/>
        <v>0</v>
      </c>
      <c r="BF54" s="29">
        <f t="shared" si="26"/>
        <v>0</v>
      </c>
      <c r="BG54" s="29">
        <f t="shared" si="27"/>
        <v>0</v>
      </c>
      <c r="BH54" s="29">
        <f t="shared" si="28"/>
        <v>0</v>
      </c>
      <c r="BI54" s="29">
        <f t="shared" si="29"/>
        <v>0</v>
      </c>
      <c r="BJ54" s="29">
        <f t="shared" si="30"/>
        <v>0</v>
      </c>
    </row>
    <row r="55" spans="1:62" x14ac:dyDescent="0.2">
      <c r="A55">
        <v>21</v>
      </c>
      <c r="C55" s="6">
        <f t="shared" si="31"/>
        <v>50.794798190536952</v>
      </c>
      <c r="D55" s="6">
        <f t="shared" si="32"/>
        <v>53.509336619543227</v>
      </c>
      <c r="E55" s="6">
        <f t="shared" si="33"/>
        <v>50.794798190536952</v>
      </c>
      <c r="F55" s="6">
        <f t="shared" si="34"/>
        <v>65.043537261101832</v>
      </c>
      <c r="G55" s="6">
        <f t="shared" si="35"/>
        <v>51.130130060046753</v>
      </c>
      <c r="J55" s="8">
        <f t="array" ref="J55:N55">$C$21:$G$21*C55:G55</f>
        <v>2.5397399095268476</v>
      </c>
      <c r="K55" s="8">
        <v>2.6754668309771614</v>
      </c>
      <c r="L55" s="8">
        <v>2.5397399095268476</v>
      </c>
      <c r="M55" s="8">
        <v>3.2521768630550918</v>
      </c>
      <c r="N55" s="8">
        <v>2.5565065030023377</v>
      </c>
      <c r="O55" s="8">
        <f t="array" ref="O55">SUMPRODUCT($C$21:$G$21*TRANSPOSE(C$25:C$29)*$C55:$G55)</f>
        <v>2.7559725266403592</v>
      </c>
      <c r="P55" s="8">
        <f t="array" ref="P55">SUMPRODUCT($C$21:$G$21*TRANSPOSE(D$25:D$29)*$C55:$G55)</f>
        <v>2.7220407962777808</v>
      </c>
      <c r="Q55" s="8">
        <f t="array" ref="Q55">SUMPRODUCT($C$21:$G$21*TRANSPOSE(E$25:E$29)*$C55:$G55)</f>
        <v>2.7559725266403592</v>
      </c>
      <c r="R55" s="8">
        <f t="array" ref="R55">SUMPRODUCT($C$21:$G$21*TRANSPOSE(F$25:F$29)*$C55:$G55)</f>
        <v>2.5778632882582984</v>
      </c>
      <c r="S55" s="8">
        <f t="array" ref="S55">SUMPRODUCT($C$21:$G$21*TRANSPOSE(G$25:G$29)*$C55:$G55)</f>
        <v>2.7517808782714868</v>
      </c>
      <c r="T55" s="15">
        <f t="shared" si="1"/>
        <v>0</v>
      </c>
      <c r="U55" s="15">
        <f t="shared" si="2"/>
        <v>0</v>
      </c>
      <c r="V55" s="15">
        <f t="shared" si="3"/>
        <v>0</v>
      </c>
      <c r="W55" s="15">
        <f t="shared" si="4"/>
        <v>0</v>
      </c>
      <c r="X55" s="15">
        <f t="shared" si="5"/>
        <v>0</v>
      </c>
      <c r="Z55" s="20">
        <f t="shared" si="36"/>
        <v>5.4256983486820815E-2</v>
      </c>
      <c r="AA55" s="20">
        <f t="shared" si="37"/>
        <v>5.0870389510372087E-2</v>
      </c>
      <c r="AB55" s="20">
        <f t="shared" si="38"/>
        <v>5.4256983486820815E-2</v>
      </c>
      <c r="AC55" s="20">
        <f t="shared" si="39"/>
        <v>3.9632888935761265E-2</v>
      </c>
      <c r="AD55" s="20">
        <f t="shared" si="40"/>
        <v>5.3819164454301613E-2</v>
      </c>
      <c r="AE55">
        <v>0.1</v>
      </c>
      <c r="AG55">
        <f t="shared" si="6"/>
        <v>0</v>
      </c>
      <c r="AH55">
        <f t="shared" si="7"/>
        <v>0</v>
      </c>
      <c r="AI55">
        <f t="shared" si="8"/>
        <v>0</v>
      </c>
      <c r="AJ55">
        <f t="shared" si="9"/>
        <v>0</v>
      </c>
      <c r="AK55">
        <f t="shared" si="10"/>
        <v>0</v>
      </c>
      <c r="AL55">
        <f t="shared" si="11"/>
        <v>0</v>
      </c>
      <c r="AM55">
        <f t="shared" si="12"/>
        <v>0</v>
      </c>
      <c r="AP55" s="20">
        <f t="shared" si="13"/>
        <v>0</v>
      </c>
      <c r="AQ55" s="20">
        <f t="shared" si="14"/>
        <v>0</v>
      </c>
      <c r="AR55" s="20">
        <f t="shared" si="15"/>
        <v>0</v>
      </c>
      <c r="AS55" s="20">
        <f t="shared" si="16"/>
        <v>0</v>
      </c>
      <c r="AT55" s="20">
        <f t="shared" si="17"/>
        <v>0</v>
      </c>
      <c r="AU55" s="6">
        <f t="shared" si="18"/>
        <v>0</v>
      </c>
      <c r="AX55">
        <f t="shared" si="19"/>
        <v>0</v>
      </c>
      <c r="AY55">
        <f t="shared" si="20"/>
        <v>0</v>
      </c>
      <c r="AZ55">
        <f t="shared" si="21"/>
        <v>0</v>
      </c>
      <c r="BA55">
        <f t="shared" si="22"/>
        <v>0</v>
      </c>
      <c r="BB55">
        <f t="shared" si="23"/>
        <v>0</v>
      </c>
      <c r="BC55">
        <f t="shared" si="24"/>
        <v>0</v>
      </c>
      <c r="BE55" s="29">
        <f t="shared" si="25"/>
        <v>0</v>
      </c>
      <c r="BF55" s="29">
        <f t="shared" si="26"/>
        <v>0</v>
      </c>
      <c r="BG55" s="29">
        <f t="shared" si="27"/>
        <v>0</v>
      </c>
      <c r="BH55" s="29">
        <f t="shared" si="28"/>
        <v>0</v>
      </c>
      <c r="BI55" s="29">
        <f t="shared" si="29"/>
        <v>0</v>
      </c>
      <c r="BJ55" s="29">
        <f t="shared" si="30"/>
        <v>0</v>
      </c>
    </row>
    <row r="56" spans="1:62" x14ac:dyDescent="0.2">
      <c r="A56">
        <v>22</v>
      </c>
      <c r="C56" s="6">
        <f t="shared" si="31"/>
        <v>50.766881627823039</v>
      </c>
      <c r="D56" s="6">
        <f t="shared" si="32"/>
        <v>53.471869430471692</v>
      </c>
      <c r="E56" s="6">
        <f t="shared" si="33"/>
        <v>50.766881627823039</v>
      </c>
      <c r="F56" s="6">
        <f t="shared" si="34"/>
        <v>64.412100860895109</v>
      </c>
      <c r="G56" s="6">
        <f t="shared" si="35"/>
        <v>51.091522279671167</v>
      </c>
      <c r="J56" s="8">
        <f t="array" ref="J56:N56">$C$21:$G$21*C56:G56</f>
        <v>2.538344081391152</v>
      </c>
      <c r="K56" s="8">
        <v>2.673593471523585</v>
      </c>
      <c r="L56" s="8">
        <v>2.538344081391152</v>
      </c>
      <c r="M56" s="8">
        <v>3.2206050430447557</v>
      </c>
      <c r="N56" s="8">
        <v>2.5545761139835585</v>
      </c>
      <c r="O56" s="8">
        <f t="array" ref="O56">SUMPRODUCT($C$21:$G$21*TRANSPOSE(C$25:C$29)*$C56:$G56)</f>
        <v>2.7467796774857627</v>
      </c>
      <c r="P56" s="8">
        <f t="array" ref="P56">SUMPRODUCT($C$21:$G$21*TRANSPOSE(D$25:D$29)*$C56:$G56)</f>
        <v>2.7129673299526544</v>
      </c>
      <c r="Q56" s="8">
        <f t="array" ref="Q56">SUMPRODUCT($C$21:$G$21*TRANSPOSE(E$25:E$29)*$C56:$G56)</f>
        <v>2.7467796774857627</v>
      </c>
      <c r="R56" s="8">
        <f t="array" ref="R56">SUMPRODUCT($C$21:$G$21*TRANSPOSE(F$25:F$29)*$C56:$G56)</f>
        <v>2.5762144370723616</v>
      </c>
      <c r="S56" s="8">
        <f t="array" ref="S56">SUMPRODUCT($C$21:$G$21*TRANSPOSE(G$25:G$29)*$C56:$G56)</f>
        <v>2.7427216693376613</v>
      </c>
      <c r="T56" s="15">
        <f t="shared" si="1"/>
        <v>0</v>
      </c>
      <c r="U56" s="15">
        <f t="shared" si="2"/>
        <v>0</v>
      </c>
      <c r="V56" s="15">
        <f t="shared" si="3"/>
        <v>0</v>
      </c>
      <c r="W56" s="15">
        <f t="shared" si="4"/>
        <v>0</v>
      </c>
      <c r="X56" s="15">
        <f t="shared" si="5"/>
        <v>0</v>
      </c>
      <c r="Z56" s="20">
        <f t="shared" si="36"/>
        <v>5.4105739596587245E-2</v>
      </c>
      <c r="AA56" s="20">
        <f t="shared" si="37"/>
        <v>5.0736347145675667E-2</v>
      </c>
      <c r="AB56" s="20">
        <f t="shared" si="38"/>
        <v>5.4105739596587245E-2</v>
      </c>
      <c r="AC56" s="20">
        <f t="shared" si="39"/>
        <v>3.9995814492000112E-2</v>
      </c>
      <c r="AD56" s="20">
        <f t="shared" si="40"/>
        <v>5.3682520053409413E-2</v>
      </c>
      <c r="AE56">
        <v>0.1</v>
      </c>
      <c r="AG56">
        <f t="shared" si="6"/>
        <v>0</v>
      </c>
      <c r="AH56">
        <f t="shared" si="7"/>
        <v>0</v>
      </c>
      <c r="AI56">
        <f t="shared" si="8"/>
        <v>0</v>
      </c>
      <c r="AJ56">
        <f t="shared" si="9"/>
        <v>0</v>
      </c>
      <c r="AK56">
        <f t="shared" si="10"/>
        <v>0</v>
      </c>
      <c r="AL56">
        <f t="shared" si="11"/>
        <v>0</v>
      </c>
      <c r="AM56">
        <f t="shared" si="12"/>
        <v>0</v>
      </c>
      <c r="AP56" s="20">
        <f t="shared" si="13"/>
        <v>0</v>
      </c>
      <c r="AQ56" s="20">
        <f t="shared" si="14"/>
        <v>0</v>
      </c>
      <c r="AR56" s="20">
        <f t="shared" si="15"/>
        <v>0</v>
      </c>
      <c r="AS56" s="20">
        <f t="shared" si="16"/>
        <v>0</v>
      </c>
      <c r="AT56" s="20">
        <f t="shared" si="17"/>
        <v>0</v>
      </c>
      <c r="AU56" s="6">
        <f t="shared" si="18"/>
        <v>0</v>
      </c>
      <c r="AX56">
        <f t="shared" si="19"/>
        <v>0</v>
      </c>
      <c r="AY56">
        <f t="shared" si="20"/>
        <v>0</v>
      </c>
      <c r="AZ56">
        <f t="shared" si="21"/>
        <v>0</v>
      </c>
      <c r="BA56">
        <f t="shared" si="22"/>
        <v>0</v>
      </c>
      <c r="BB56">
        <f t="shared" si="23"/>
        <v>0</v>
      </c>
      <c r="BC56">
        <f t="shared" si="24"/>
        <v>0</v>
      </c>
      <c r="BE56" s="29">
        <f t="shared" si="25"/>
        <v>0</v>
      </c>
      <c r="BF56" s="29">
        <f t="shared" si="26"/>
        <v>0</v>
      </c>
      <c r="BG56" s="29">
        <f t="shared" si="27"/>
        <v>0</v>
      </c>
      <c r="BH56" s="29">
        <f t="shared" si="28"/>
        <v>0</v>
      </c>
      <c r="BI56" s="29">
        <f t="shared" si="29"/>
        <v>0</v>
      </c>
      <c r="BJ56" s="29">
        <f t="shared" si="30"/>
        <v>0</v>
      </c>
    </row>
    <row r="57" spans="1:62" x14ac:dyDescent="0.2">
      <c r="A57">
        <v>23</v>
      </c>
      <c r="C57" s="6">
        <f t="shared" si="31"/>
        <v>50.739873031800371</v>
      </c>
      <c r="D57" s="6">
        <f t="shared" si="32"/>
        <v>53.428157611365513</v>
      </c>
      <c r="E57" s="6">
        <f t="shared" si="33"/>
        <v>50.739873031800371</v>
      </c>
      <c r="F57" s="6">
        <f t="shared" si="34"/>
        <v>63.811245507954958</v>
      </c>
      <c r="G57" s="6">
        <f t="shared" si="35"/>
        <v>51.053946187608176</v>
      </c>
      <c r="J57" s="8">
        <f t="array" ref="J57:N57">$C$21:$G$21*C57:G57</f>
        <v>2.5369936515900187</v>
      </c>
      <c r="K57" s="8">
        <v>2.6714078805682759</v>
      </c>
      <c r="L57" s="8">
        <v>2.5369936515900187</v>
      </c>
      <c r="M57" s="8">
        <v>3.1905622753977481</v>
      </c>
      <c r="N57" s="8">
        <v>2.5526973093804091</v>
      </c>
      <c r="O57" s="8">
        <f t="array" ref="O57">SUMPRODUCT($C$21:$G$21*TRANSPOSE(C$25:C$29)*$C57:$G57)</f>
        <v>2.7379152792341133</v>
      </c>
      <c r="P57" s="8">
        <f t="array" ref="P57">SUMPRODUCT($C$21:$G$21*TRANSPOSE(D$25:D$29)*$C57:$G57)</f>
        <v>2.7043117219895487</v>
      </c>
      <c r="Q57" s="8">
        <f t="array" ref="Q57">SUMPRODUCT($C$21:$G$21*TRANSPOSE(E$25:E$29)*$C57:$G57)</f>
        <v>2.7379152792341133</v>
      </c>
      <c r="R57" s="8">
        <f t="array" ref="R57">SUMPRODUCT($C$21:$G$21*TRANSPOSE(F$25:F$29)*$C57:$G57)</f>
        <v>2.5745231232821806</v>
      </c>
      <c r="S57" s="8">
        <f t="array" ref="S57">SUMPRODUCT($C$21:$G$21*TRANSPOSE(G$25:G$29)*$C57:$G57)</f>
        <v>2.733989364786515</v>
      </c>
      <c r="T57" s="15">
        <f t="shared" si="1"/>
        <v>0</v>
      </c>
      <c r="U57" s="15">
        <f t="shared" si="2"/>
        <v>0</v>
      </c>
      <c r="V57" s="15">
        <f t="shared" si="3"/>
        <v>0</v>
      </c>
      <c r="W57" s="15">
        <f t="shared" si="4"/>
        <v>0</v>
      </c>
      <c r="X57" s="15">
        <f t="shared" si="5"/>
        <v>0</v>
      </c>
      <c r="Z57" s="20">
        <f t="shared" si="36"/>
        <v>5.3959837020446828E-2</v>
      </c>
      <c r="AA57" s="20">
        <f t="shared" si="37"/>
        <v>5.0615852069251843E-2</v>
      </c>
      <c r="AB57" s="20">
        <f t="shared" si="38"/>
        <v>5.3959837020446828E-2</v>
      </c>
      <c r="AC57" s="20">
        <f t="shared" si="39"/>
        <v>4.0345915563757967E-2</v>
      </c>
      <c r="AD57" s="20">
        <f t="shared" si="40"/>
        <v>5.3550990059415021E-2</v>
      </c>
      <c r="AE57">
        <v>0.1</v>
      </c>
      <c r="AG57">
        <f t="shared" si="6"/>
        <v>0</v>
      </c>
      <c r="AH57">
        <f t="shared" si="7"/>
        <v>0</v>
      </c>
      <c r="AI57">
        <f t="shared" si="8"/>
        <v>0</v>
      </c>
      <c r="AJ57">
        <f t="shared" si="9"/>
        <v>0</v>
      </c>
      <c r="AK57">
        <f t="shared" si="10"/>
        <v>0</v>
      </c>
      <c r="AL57">
        <f t="shared" si="11"/>
        <v>0</v>
      </c>
      <c r="AM57">
        <f t="shared" si="12"/>
        <v>0</v>
      </c>
      <c r="AP57" s="20">
        <f t="shared" si="13"/>
        <v>0</v>
      </c>
      <c r="AQ57" s="20">
        <f t="shared" si="14"/>
        <v>0</v>
      </c>
      <c r="AR57" s="20">
        <f t="shared" si="15"/>
        <v>0</v>
      </c>
      <c r="AS57" s="20">
        <f t="shared" si="16"/>
        <v>0</v>
      </c>
      <c r="AT57" s="20">
        <f t="shared" si="17"/>
        <v>0</v>
      </c>
      <c r="AU57" s="6">
        <f t="shared" si="18"/>
        <v>0</v>
      </c>
      <c r="AX57">
        <f t="shared" si="19"/>
        <v>0</v>
      </c>
      <c r="AY57">
        <f t="shared" si="20"/>
        <v>0</v>
      </c>
      <c r="AZ57">
        <f t="shared" si="21"/>
        <v>0</v>
      </c>
      <c r="BA57">
        <f t="shared" si="22"/>
        <v>0</v>
      </c>
      <c r="BB57">
        <f t="shared" si="23"/>
        <v>0</v>
      </c>
      <c r="BC57">
        <f t="shared" si="24"/>
        <v>0</v>
      </c>
      <c r="BE57" s="29">
        <f t="shared" si="25"/>
        <v>0</v>
      </c>
      <c r="BF57" s="29">
        <f t="shared" si="26"/>
        <v>0</v>
      </c>
      <c r="BG57" s="29">
        <f t="shared" si="27"/>
        <v>0</v>
      </c>
      <c r="BH57" s="29">
        <f t="shared" si="28"/>
        <v>0</v>
      </c>
      <c r="BI57" s="29">
        <f t="shared" si="29"/>
        <v>0</v>
      </c>
      <c r="BJ57" s="29">
        <f t="shared" si="30"/>
        <v>0</v>
      </c>
    </row>
    <row r="58" spans="1:62" x14ac:dyDescent="0.2">
      <c r="A58">
        <v>24</v>
      </c>
      <c r="C58" s="6">
        <f t="shared" si="31"/>
        <v>50.713763360155696</v>
      </c>
      <c r="D58" s="6">
        <f t="shared" si="32"/>
        <v>53.379088912632426</v>
      </c>
      <c r="E58" s="6">
        <f t="shared" si="33"/>
        <v>50.713763360155696</v>
      </c>
      <c r="F58" s="6">
        <f t="shared" si="34"/>
        <v>63.239348258057341</v>
      </c>
      <c r="G58" s="6">
        <f t="shared" si="35"/>
        <v>51.017447449477892</v>
      </c>
      <c r="J58" s="8">
        <f t="array" ref="J58:N58">$C$21:$G$21*C58:G58</f>
        <v>2.535688168007785</v>
      </c>
      <c r="K58" s="8">
        <v>2.6689544456316217</v>
      </c>
      <c r="L58" s="8">
        <v>2.535688168007785</v>
      </c>
      <c r="M58" s="8">
        <v>3.1619674129028672</v>
      </c>
      <c r="N58" s="8">
        <v>2.5508723724738949</v>
      </c>
      <c r="O58" s="8">
        <f t="array" ref="O58">SUMPRODUCT($C$21:$G$21*TRANSPOSE(C$25:C$29)*$C58:$G58)</f>
        <v>2.7293705997540423</v>
      </c>
      <c r="P58" s="8">
        <f t="array" ref="P58">SUMPRODUCT($C$21:$G$21*TRANSPOSE(D$25:D$29)*$C58:$G58)</f>
        <v>2.6960540303480829</v>
      </c>
      <c r="Q58" s="8">
        <f t="array" ref="Q58">SUMPRODUCT($C$21:$G$21*TRANSPOSE(E$25:E$29)*$C58:$G58)</f>
        <v>2.7293705997540423</v>
      </c>
      <c r="R58" s="8">
        <f t="array" ref="R58">SUMPRODUCT($C$21:$G$21*TRANSPOSE(F$25:F$29)*$C58:$G58)</f>
        <v>2.5728007885302717</v>
      </c>
      <c r="S58" s="8">
        <f t="array" ref="S58">SUMPRODUCT($C$21:$G$21*TRANSPOSE(G$25:G$29)*$C58:$G58)</f>
        <v>2.7255745486375149</v>
      </c>
      <c r="T58" s="15">
        <f t="shared" si="1"/>
        <v>0</v>
      </c>
      <c r="U58" s="15">
        <f t="shared" si="2"/>
        <v>0</v>
      </c>
      <c r="V58" s="15">
        <f t="shared" si="3"/>
        <v>0</v>
      </c>
      <c r="W58" s="15">
        <f t="shared" si="4"/>
        <v>0</v>
      </c>
      <c r="X58" s="15">
        <f t="shared" si="5"/>
        <v>0</v>
      </c>
      <c r="Z58" s="20">
        <f t="shared" si="36"/>
        <v>5.3819129540254709E-2</v>
      </c>
      <c r="AA58" s="20">
        <f t="shared" si="37"/>
        <v>5.0507681664646177E-2</v>
      </c>
      <c r="AB58" s="20">
        <f t="shared" si="38"/>
        <v>5.3819129540254709E-2</v>
      </c>
      <c r="AC58" s="20">
        <f t="shared" si="39"/>
        <v>4.0683543701803895E-2</v>
      </c>
      <c r="AD58" s="20">
        <f t="shared" si="40"/>
        <v>5.3424361368463728E-2</v>
      </c>
      <c r="AE58">
        <v>0.1</v>
      </c>
      <c r="AG58">
        <f t="shared" si="6"/>
        <v>0</v>
      </c>
      <c r="AH58">
        <f t="shared" si="7"/>
        <v>0</v>
      </c>
      <c r="AI58">
        <f t="shared" si="8"/>
        <v>0</v>
      </c>
      <c r="AJ58">
        <f t="shared" si="9"/>
        <v>0</v>
      </c>
      <c r="AK58">
        <f t="shared" si="10"/>
        <v>0</v>
      </c>
      <c r="AL58">
        <f t="shared" si="11"/>
        <v>0</v>
      </c>
      <c r="AM58">
        <f t="shared" si="12"/>
        <v>0</v>
      </c>
      <c r="AP58" s="20">
        <f t="shared" si="13"/>
        <v>0</v>
      </c>
      <c r="AQ58" s="20">
        <f t="shared" si="14"/>
        <v>0</v>
      </c>
      <c r="AR58" s="20">
        <f t="shared" si="15"/>
        <v>0</v>
      </c>
      <c r="AS58" s="20">
        <f t="shared" si="16"/>
        <v>0</v>
      </c>
      <c r="AT58" s="20">
        <f t="shared" si="17"/>
        <v>0</v>
      </c>
      <c r="AU58" s="6">
        <f t="shared" si="18"/>
        <v>0</v>
      </c>
      <c r="AX58">
        <f t="shared" si="19"/>
        <v>0</v>
      </c>
      <c r="AY58">
        <f t="shared" si="20"/>
        <v>0</v>
      </c>
      <c r="AZ58">
        <f t="shared" si="21"/>
        <v>0</v>
      </c>
      <c r="BA58">
        <f t="shared" si="22"/>
        <v>0</v>
      </c>
      <c r="BB58">
        <f t="shared" si="23"/>
        <v>0</v>
      </c>
      <c r="BC58">
        <f t="shared" si="24"/>
        <v>0</v>
      </c>
      <c r="BE58" s="29">
        <f t="shared" si="25"/>
        <v>0</v>
      </c>
      <c r="BF58" s="29">
        <f t="shared" si="26"/>
        <v>0</v>
      </c>
      <c r="BG58" s="29">
        <f t="shared" si="27"/>
        <v>0</v>
      </c>
      <c r="BH58" s="29">
        <f t="shared" si="28"/>
        <v>0</v>
      </c>
      <c r="BI58" s="29">
        <f t="shared" si="29"/>
        <v>0</v>
      </c>
      <c r="BJ58" s="29">
        <f t="shared" si="30"/>
        <v>0</v>
      </c>
    </row>
    <row r="59" spans="1:62" x14ac:dyDescent="0.2">
      <c r="A59">
        <v>25</v>
      </c>
      <c r="C59" s="6">
        <f t="shared" si="31"/>
        <v>50.688538992633653</v>
      </c>
      <c r="D59" s="6">
        <f t="shared" si="32"/>
        <v>53.325463471959253</v>
      </c>
      <c r="E59" s="6">
        <f t="shared" si="33"/>
        <v>50.688538992633653</v>
      </c>
      <c r="F59" s="6">
        <f t="shared" si="34"/>
        <v>62.694883231845743</v>
      </c>
      <c r="G59" s="6">
        <f t="shared" si="35"/>
        <v>50.98205135530867</v>
      </c>
      <c r="J59" s="8">
        <f t="array" ref="J59:N59">$C$21:$G$21*C59:G59</f>
        <v>2.5344269496316829</v>
      </c>
      <c r="K59" s="8">
        <v>2.666273173597963</v>
      </c>
      <c r="L59" s="8">
        <v>2.5344269496316829</v>
      </c>
      <c r="M59" s="8">
        <v>3.1347441615922875</v>
      </c>
      <c r="N59" s="8">
        <v>2.5491025677654338</v>
      </c>
      <c r="O59" s="8">
        <f t="array" ref="O59">SUMPRODUCT($C$21:$G$21*TRANSPOSE(C$25:C$29)*$C59:$G59)</f>
        <v>2.721136713146842</v>
      </c>
      <c r="P59" s="8">
        <f t="array" ref="P59">SUMPRODUCT($C$21:$G$21*TRANSPOSE(D$25:D$29)*$C59:$G59)</f>
        <v>2.6881751571552721</v>
      </c>
      <c r="Q59" s="8">
        <f t="array" ref="Q59">SUMPRODUCT($C$21:$G$21*TRANSPOSE(E$25:E$29)*$C59:$G59)</f>
        <v>2.721136713146842</v>
      </c>
      <c r="R59" s="8">
        <f t="array" ref="R59">SUMPRODUCT($C$21:$G$21*TRANSPOSE(F$25:F$29)*$C59:$G59)</f>
        <v>2.571057410156691</v>
      </c>
      <c r="S59" s="8">
        <f t="array" ref="S59">SUMPRODUCT($C$21:$G$21*TRANSPOSE(G$25:G$29)*$C59:$G59)</f>
        <v>2.7174678086134043</v>
      </c>
      <c r="T59" s="15">
        <f t="shared" si="1"/>
        <v>0</v>
      </c>
      <c r="U59" s="15">
        <f t="shared" si="2"/>
        <v>0</v>
      </c>
      <c r="V59" s="15">
        <f t="shared" si="3"/>
        <v>0</v>
      </c>
      <c r="W59" s="15">
        <f t="shared" si="4"/>
        <v>0</v>
      </c>
      <c r="X59" s="15">
        <f t="shared" si="5"/>
        <v>0</v>
      </c>
      <c r="Z59" s="20">
        <f t="shared" si="36"/>
        <v>5.3683471002040385E-2</v>
      </c>
      <c r="AA59" s="20">
        <f t="shared" si="37"/>
        <v>5.0410722797914857E-2</v>
      </c>
      <c r="AB59" s="20">
        <f t="shared" si="38"/>
        <v>5.3683471002040385E-2</v>
      </c>
      <c r="AC59" s="20">
        <f t="shared" si="39"/>
        <v>4.100904695282577E-2</v>
      </c>
      <c r="AD59" s="20">
        <f t="shared" si="40"/>
        <v>5.3302441474443324E-2</v>
      </c>
      <c r="AE59">
        <v>0.1</v>
      </c>
      <c r="AG59">
        <f t="shared" si="6"/>
        <v>0</v>
      </c>
      <c r="AH59">
        <f t="shared" si="7"/>
        <v>0</v>
      </c>
      <c r="AI59">
        <f t="shared" si="8"/>
        <v>0</v>
      </c>
      <c r="AJ59">
        <f t="shared" si="9"/>
        <v>0</v>
      </c>
      <c r="AK59">
        <f t="shared" si="10"/>
        <v>0</v>
      </c>
      <c r="AL59">
        <f t="shared" si="11"/>
        <v>0</v>
      </c>
      <c r="AM59">
        <f t="shared" si="12"/>
        <v>0</v>
      </c>
      <c r="AP59" s="20">
        <f t="shared" si="13"/>
        <v>0</v>
      </c>
      <c r="AQ59" s="20">
        <f t="shared" si="14"/>
        <v>0</v>
      </c>
      <c r="AR59" s="20">
        <f t="shared" si="15"/>
        <v>0</v>
      </c>
      <c r="AS59" s="20">
        <f t="shared" si="16"/>
        <v>0</v>
      </c>
      <c r="AT59" s="20">
        <f t="shared" si="17"/>
        <v>0</v>
      </c>
      <c r="AU59" s="6">
        <f t="shared" si="18"/>
        <v>0</v>
      </c>
      <c r="AX59">
        <f t="shared" si="19"/>
        <v>0</v>
      </c>
      <c r="AY59">
        <f t="shared" si="20"/>
        <v>0</v>
      </c>
      <c r="AZ59">
        <f t="shared" si="21"/>
        <v>0</v>
      </c>
      <c r="BA59">
        <f t="shared" si="22"/>
        <v>0</v>
      </c>
      <c r="BB59">
        <f t="shared" si="23"/>
        <v>0</v>
      </c>
      <c r="BC59">
        <f t="shared" si="24"/>
        <v>0</v>
      </c>
      <c r="BE59" s="29">
        <f t="shared" si="25"/>
        <v>0</v>
      </c>
      <c r="BF59" s="29">
        <f t="shared" si="26"/>
        <v>0</v>
      </c>
      <c r="BG59" s="29">
        <f t="shared" si="27"/>
        <v>0</v>
      </c>
      <c r="BH59" s="29">
        <f t="shared" si="28"/>
        <v>0</v>
      </c>
      <c r="BI59" s="29">
        <f t="shared" si="29"/>
        <v>0</v>
      </c>
      <c r="BJ59" s="29">
        <f t="shared" si="30"/>
        <v>0</v>
      </c>
    </row>
    <row r="60" spans="1:62" x14ac:dyDescent="0.2">
      <c r="A60">
        <v>26</v>
      </c>
      <c r="C60" s="6">
        <f t="shared" si="31"/>
        <v>50.664183147616498</v>
      </c>
      <c r="D60" s="6">
        <f t="shared" si="32"/>
        <v>53.268001330128847</v>
      </c>
      <c r="E60" s="6">
        <f t="shared" si="33"/>
        <v>50.664183147616498</v>
      </c>
      <c r="F60" s="6">
        <f t="shared" si="34"/>
        <v>62.176414872410376</v>
      </c>
      <c r="G60" s="6">
        <f t="shared" si="35"/>
        <v>50.94776815412191</v>
      </c>
      <c r="J60" s="8">
        <f t="array" ref="J60:N60">$C$21:$G$21*C60:G60</f>
        <v>2.5332091573808251</v>
      </c>
      <c r="K60" s="8">
        <v>2.6634000665064423</v>
      </c>
      <c r="L60" s="8">
        <v>2.5332091573808251</v>
      </c>
      <c r="M60" s="8">
        <v>3.1088207436205191</v>
      </c>
      <c r="N60" s="8">
        <v>2.5473884077060958</v>
      </c>
      <c r="O60" s="8">
        <f t="array" ref="O60">SUMPRODUCT($C$21:$G$21*TRANSPOSE(C$25:C$29)*$C60:$G60)</f>
        <v>2.7132045938034706</v>
      </c>
      <c r="P60" s="8">
        <f t="array" ref="P60">SUMPRODUCT($C$21:$G$21*TRANSPOSE(D$25:D$29)*$C60:$G60)</f>
        <v>2.6806568665220665</v>
      </c>
      <c r="Q60" s="8">
        <f t="array" ref="Q60">SUMPRODUCT($C$21:$G$21*TRANSPOSE(E$25:E$29)*$C60:$G60)</f>
        <v>2.7132045938034706</v>
      </c>
      <c r="R60" s="8">
        <f t="array" ref="R60">SUMPRODUCT($C$21:$G$21*TRANSPOSE(F$25:F$29)*$C60:$G60)</f>
        <v>2.5693016972435472</v>
      </c>
      <c r="S60" s="8">
        <f t="array" ref="S60">SUMPRODUCT($C$21:$G$21*TRANSPOSE(G$25:G$29)*$C60:$G60)</f>
        <v>2.709659781222153</v>
      </c>
      <c r="T60" s="15">
        <f t="shared" si="1"/>
        <v>0</v>
      </c>
      <c r="U60" s="15">
        <f t="shared" si="2"/>
        <v>0</v>
      </c>
      <c r="V60" s="15">
        <f t="shared" si="3"/>
        <v>0</v>
      </c>
      <c r="W60" s="15">
        <f t="shared" si="4"/>
        <v>0</v>
      </c>
      <c r="X60" s="15">
        <f t="shared" si="5"/>
        <v>0</v>
      </c>
      <c r="Z60" s="20">
        <f t="shared" si="36"/>
        <v>5.355271565117721E-2</v>
      </c>
      <c r="AA60" s="20">
        <f t="shared" si="37"/>
        <v>5.032396184547408E-2</v>
      </c>
      <c r="AB60" s="20">
        <f t="shared" si="38"/>
        <v>5.355271565117721E-2</v>
      </c>
      <c r="AC60" s="20">
        <f t="shared" si="39"/>
        <v>4.1322770097245137E-2</v>
      </c>
      <c r="AD60" s="20">
        <f t="shared" si="40"/>
        <v>5.3185053622470189E-2</v>
      </c>
      <c r="AE60">
        <v>0.1</v>
      </c>
      <c r="AG60">
        <f t="shared" si="6"/>
        <v>0</v>
      </c>
      <c r="AH60">
        <f t="shared" si="7"/>
        <v>0</v>
      </c>
      <c r="AI60">
        <f t="shared" si="8"/>
        <v>0</v>
      </c>
      <c r="AJ60">
        <f t="shared" si="9"/>
        <v>0</v>
      </c>
      <c r="AK60">
        <f t="shared" si="10"/>
        <v>0</v>
      </c>
      <c r="AL60">
        <f t="shared" si="11"/>
        <v>0</v>
      </c>
      <c r="AM60">
        <f t="shared" si="12"/>
        <v>0</v>
      </c>
      <c r="AP60" s="20">
        <f t="shared" si="13"/>
        <v>0</v>
      </c>
      <c r="AQ60" s="20">
        <f t="shared" si="14"/>
        <v>0</v>
      </c>
      <c r="AR60" s="20">
        <f t="shared" si="15"/>
        <v>0</v>
      </c>
      <c r="AS60" s="20">
        <f t="shared" si="16"/>
        <v>0</v>
      </c>
      <c r="AT60" s="20">
        <f t="shared" si="17"/>
        <v>0</v>
      </c>
      <c r="AU60" s="6">
        <f t="shared" si="18"/>
        <v>0</v>
      </c>
      <c r="AX60">
        <f t="shared" si="19"/>
        <v>0</v>
      </c>
      <c r="AY60">
        <f t="shared" si="20"/>
        <v>0</v>
      </c>
      <c r="AZ60">
        <f t="shared" si="21"/>
        <v>0</v>
      </c>
      <c r="BA60">
        <f t="shared" si="22"/>
        <v>0</v>
      </c>
      <c r="BB60">
        <f t="shared" si="23"/>
        <v>0</v>
      </c>
      <c r="BC60">
        <f t="shared" si="24"/>
        <v>0</v>
      </c>
      <c r="BE60" s="29">
        <f t="shared" si="25"/>
        <v>0</v>
      </c>
      <c r="BF60" s="29">
        <f t="shared" si="26"/>
        <v>0</v>
      </c>
      <c r="BG60" s="29">
        <f t="shared" si="27"/>
        <v>0</v>
      </c>
      <c r="BH60" s="29">
        <f t="shared" si="28"/>
        <v>0</v>
      </c>
      <c r="BI60" s="29">
        <f t="shared" si="29"/>
        <v>0</v>
      </c>
      <c r="BJ60" s="29">
        <f t="shared" si="30"/>
        <v>0</v>
      </c>
    </row>
    <row r="61" spans="1:62" x14ac:dyDescent="0.2">
      <c r="A61">
        <v>27</v>
      </c>
      <c r="C61" s="6">
        <f t="shared" si="31"/>
        <v>50.640676876447841</v>
      </c>
      <c r="D61" s="6">
        <f t="shared" si="32"/>
        <v>53.207349415268254</v>
      </c>
      <c r="E61" s="6">
        <f t="shared" si="33"/>
        <v>50.640676876447841</v>
      </c>
      <c r="F61" s="6">
        <f t="shared" si="34"/>
        <v>61.682591779581202</v>
      </c>
      <c r="G61" s="6">
        <f t="shared" si="35"/>
        <v>50.914597014030939</v>
      </c>
      <c r="J61" s="8">
        <f t="array" ref="J61:N61">$C$21:$G$21*C61:G61</f>
        <v>2.5320338438223922</v>
      </c>
      <c r="K61" s="8">
        <v>2.6603674707634131</v>
      </c>
      <c r="L61" s="8">
        <v>2.5320338438223922</v>
      </c>
      <c r="M61" s="8">
        <v>3.0841295889790601</v>
      </c>
      <c r="N61" s="8">
        <v>2.5457298507015471</v>
      </c>
      <c r="O61" s="8">
        <f t="array" ref="O61">SUMPRODUCT($C$21:$G$21*TRANSPOSE(C$25:C$29)*$C61:$G61)</f>
        <v>2.7055651885666032</v>
      </c>
      <c r="P61" s="8">
        <f t="array" ref="P61">SUMPRODUCT($C$21:$G$21*TRANSPOSE(D$25:D$29)*$C61:$G61)</f>
        <v>2.6734817818313479</v>
      </c>
      <c r="Q61" s="8">
        <f t="array" ref="Q61">SUMPRODUCT($C$21:$G$21*TRANSPOSE(E$25:E$29)*$C61:$G61)</f>
        <v>2.7055651885666032</v>
      </c>
      <c r="R61" s="8">
        <f t="array" ref="R61">SUMPRODUCT($C$21:$G$21*TRANSPOSE(F$25:F$29)*$C61:$G61)</f>
        <v>2.5675412522774357</v>
      </c>
      <c r="S61" s="8">
        <f t="array" ref="S61">SUMPRODUCT($C$21:$G$21*TRANSPOSE(G$25:G$29)*$C61:$G61)</f>
        <v>2.7021411868468141</v>
      </c>
      <c r="T61" s="15">
        <f t="shared" si="1"/>
        <v>0</v>
      </c>
      <c r="U61" s="15">
        <f t="shared" si="2"/>
        <v>0</v>
      </c>
      <c r="V61" s="15">
        <f t="shared" si="3"/>
        <v>0</v>
      </c>
      <c r="W61" s="15">
        <f t="shared" si="4"/>
        <v>0</v>
      </c>
      <c r="X61" s="15">
        <f t="shared" si="5"/>
        <v>0</v>
      </c>
      <c r="Z61" s="20">
        <f t="shared" si="36"/>
        <v>5.3426718508672179E-2</v>
      </c>
      <c r="AA61" s="20">
        <f t="shared" si="37"/>
        <v>5.0246475556705181E-2</v>
      </c>
      <c r="AB61" s="20">
        <f t="shared" si="38"/>
        <v>5.3426718508672179E-2</v>
      </c>
      <c r="AC61" s="20">
        <f t="shared" si="39"/>
        <v>4.1625054625661323E-2</v>
      </c>
      <c r="AD61" s="20">
        <f t="shared" si="40"/>
        <v>5.3072033273722341E-2</v>
      </c>
      <c r="AE61">
        <v>0.1</v>
      </c>
      <c r="AG61">
        <f t="shared" si="6"/>
        <v>0</v>
      </c>
      <c r="AH61">
        <f t="shared" si="7"/>
        <v>0</v>
      </c>
      <c r="AI61">
        <f t="shared" si="8"/>
        <v>0</v>
      </c>
      <c r="AJ61">
        <f t="shared" si="9"/>
        <v>0</v>
      </c>
      <c r="AK61">
        <f t="shared" si="10"/>
        <v>0</v>
      </c>
      <c r="AL61">
        <f t="shared" si="11"/>
        <v>0</v>
      </c>
      <c r="AM61">
        <f t="shared" si="12"/>
        <v>0</v>
      </c>
      <c r="AP61" s="20">
        <f t="shared" si="13"/>
        <v>0</v>
      </c>
      <c r="AQ61" s="20">
        <f t="shared" si="14"/>
        <v>0</v>
      </c>
      <c r="AR61" s="20">
        <f t="shared" si="15"/>
        <v>0</v>
      </c>
      <c r="AS61" s="20">
        <f t="shared" si="16"/>
        <v>0</v>
      </c>
      <c r="AT61" s="20">
        <f t="shared" si="17"/>
        <v>0</v>
      </c>
      <c r="AU61" s="6">
        <f t="shared" si="18"/>
        <v>0</v>
      </c>
      <c r="AX61">
        <f t="shared" si="19"/>
        <v>0</v>
      </c>
      <c r="AY61">
        <f t="shared" si="20"/>
        <v>0</v>
      </c>
      <c r="AZ61">
        <f t="shared" si="21"/>
        <v>0</v>
      </c>
      <c r="BA61">
        <f t="shared" si="22"/>
        <v>0</v>
      </c>
      <c r="BB61">
        <f t="shared" si="23"/>
        <v>0</v>
      </c>
      <c r="BC61">
        <f t="shared" si="24"/>
        <v>0</v>
      </c>
      <c r="BE61" s="29">
        <f t="shared" si="25"/>
        <v>0</v>
      </c>
      <c r="BF61" s="29">
        <f t="shared" si="26"/>
        <v>0</v>
      </c>
      <c r="BG61" s="29">
        <f t="shared" si="27"/>
        <v>0</v>
      </c>
      <c r="BH61" s="29">
        <f t="shared" si="28"/>
        <v>0</v>
      </c>
      <c r="BI61" s="29">
        <f t="shared" si="29"/>
        <v>0</v>
      </c>
      <c r="BJ61" s="29">
        <f t="shared" si="30"/>
        <v>0</v>
      </c>
    </row>
    <row r="62" spans="1:62" x14ac:dyDescent="0.2">
      <c r="A62">
        <v>28</v>
      </c>
      <c r="C62" s="6">
        <f t="shared" si="31"/>
        <v>50.617999768790405</v>
      </c>
      <c r="D62" s="6">
        <f t="shared" si="32"/>
        <v>53.144088006916014</v>
      </c>
      <c r="E62" s="6">
        <f t="shared" si="33"/>
        <v>50.617999768790405</v>
      </c>
      <c r="F62" s="6">
        <f t="shared" si="34"/>
        <v>61.212141052886587</v>
      </c>
      <c r="G62" s="6">
        <f t="shared" si="35"/>
        <v>50.882528966209563</v>
      </c>
      <c r="J62" s="8">
        <f t="array" ref="J62:N62">$C$21:$G$21*C62:G62</f>
        <v>2.5308999884395202</v>
      </c>
      <c r="K62" s="8">
        <v>2.6572044003458011</v>
      </c>
      <c r="L62" s="8">
        <v>2.5308999884395202</v>
      </c>
      <c r="M62" s="8">
        <v>3.0606070526443294</v>
      </c>
      <c r="N62" s="8">
        <v>2.5441264483104784</v>
      </c>
      <c r="O62" s="8">
        <f t="array" ref="O62">SUMPRODUCT($C$21:$G$21*TRANSPOSE(C$25:C$29)*$C62:$G62)</f>
        <v>2.6982094724350323</v>
      </c>
      <c r="P62" s="8">
        <f t="array" ref="P62">SUMPRODUCT($C$21:$G$21*TRANSPOSE(D$25:D$29)*$C62:$G62)</f>
        <v>2.6666333694584621</v>
      </c>
      <c r="Q62" s="8">
        <f t="array" ref="Q62">SUMPRODUCT($C$21:$G$21*TRANSPOSE(E$25:E$29)*$C62:$G62)</f>
        <v>2.6982094724350323</v>
      </c>
      <c r="R62" s="8">
        <f t="array" ref="R62">SUMPRODUCT($C$21:$G$21*TRANSPOSE(F$25:F$29)*$C62:$G62)</f>
        <v>2.5657827063838301</v>
      </c>
      <c r="S62" s="8">
        <f t="array" ref="S62">SUMPRODUCT($C$21:$G$21*TRANSPOSE(G$25:G$29)*$C62:$G62)</f>
        <v>2.6949028574672926</v>
      </c>
      <c r="T62" s="15">
        <f t="shared" si="1"/>
        <v>0</v>
      </c>
      <c r="U62" s="15">
        <f t="shared" si="2"/>
        <v>0</v>
      </c>
      <c r="V62" s="15">
        <f t="shared" si="3"/>
        <v>0</v>
      </c>
      <c r="W62" s="15">
        <f t="shared" si="4"/>
        <v>0</v>
      </c>
      <c r="X62" s="15">
        <f t="shared" si="5"/>
        <v>0</v>
      </c>
      <c r="Z62" s="20">
        <f t="shared" si="36"/>
        <v>5.3305335745381828E-2</v>
      </c>
      <c r="AA62" s="20">
        <f t="shared" si="37"/>
        <v>5.0177422728779057E-2</v>
      </c>
      <c r="AB62" s="20">
        <f t="shared" si="38"/>
        <v>5.3305335745381828E-2</v>
      </c>
      <c r="AC62" s="20">
        <f t="shared" si="39"/>
        <v>4.1916238547627722E-2</v>
      </c>
      <c r="AD62" s="20">
        <f t="shared" si="40"/>
        <v>5.2963225535761854E-2</v>
      </c>
      <c r="AE62">
        <v>0.1</v>
      </c>
      <c r="AG62">
        <f t="shared" si="6"/>
        <v>0</v>
      </c>
      <c r="AH62">
        <f t="shared" si="7"/>
        <v>0</v>
      </c>
      <c r="AI62">
        <f t="shared" si="8"/>
        <v>0</v>
      </c>
      <c r="AJ62">
        <f t="shared" si="9"/>
        <v>0</v>
      </c>
      <c r="AK62">
        <f t="shared" si="10"/>
        <v>0</v>
      </c>
      <c r="AL62">
        <f t="shared" si="11"/>
        <v>0</v>
      </c>
      <c r="AM62">
        <f t="shared" si="12"/>
        <v>0</v>
      </c>
      <c r="AP62" s="20">
        <f t="shared" si="13"/>
        <v>0</v>
      </c>
      <c r="AQ62" s="20">
        <f t="shared" si="14"/>
        <v>0</v>
      </c>
      <c r="AR62" s="20">
        <f t="shared" si="15"/>
        <v>0</v>
      </c>
      <c r="AS62" s="20">
        <f t="shared" si="16"/>
        <v>0</v>
      </c>
      <c r="AT62" s="20">
        <f t="shared" si="17"/>
        <v>0</v>
      </c>
      <c r="AU62" s="6">
        <f t="shared" si="18"/>
        <v>0</v>
      </c>
      <c r="AX62">
        <f t="shared" si="19"/>
        <v>0</v>
      </c>
      <c r="AY62">
        <f t="shared" si="20"/>
        <v>0</v>
      </c>
      <c r="AZ62">
        <f t="shared" si="21"/>
        <v>0</v>
      </c>
      <c r="BA62">
        <f t="shared" si="22"/>
        <v>0</v>
      </c>
      <c r="BB62">
        <f t="shared" si="23"/>
        <v>0</v>
      </c>
      <c r="BC62">
        <f t="shared" si="24"/>
        <v>0</v>
      </c>
      <c r="BE62" s="29">
        <f t="shared" si="25"/>
        <v>0</v>
      </c>
      <c r="BF62" s="29">
        <f t="shared" si="26"/>
        <v>0</v>
      </c>
      <c r="BG62" s="29">
        <f t="shared" si="27"/>
        <v>0</v>
      </c>
      <c r="BH62" s="29">
        <f t="shared" si="28"/>
        <v>0</v>
      </c>
      <c r="BI62" s="29">
        <f t="shared" si="29"/>
        <v>0</v>
      </c>
      <c r="BJ62" s="29">
        <f t="shared" si="30"/>
        <v>0</v>
      </c>
    </row>
    <row r="63" spans="1:62" x14ac:dyDescent="0.2">
      <c r="A63">
        <v>29</v>
      </c>
      <c r="C63" s="6">
        <f t="shared" si="31"/>
        <v>50.596130458638228</v>
      </c>
      <c r="D63" s="6">
        <f t="shared" si="32"/>
        <v>53.078736699520007</v>
      </c>
      <c r="E63" s="6">
        <f t="shared" si="33"/>
        <v>50.596130458638228</v>
      </c>
      <c r="F63" s="6">
        <f t="shared" si="34"/>
        <v>60.763863087076068</v>
      </c>
      <c r="G63" s="6">
        <f t="shared" si="35"/>
        <v>50.851549097257823</v>
      </c>
      <c r="J63" s="8">
        <f t="array" ref="J63:N63">$C$21:$G$21*C63:G63</f>
        <v>2.5298065229319118</v>
      </c>
      <c r="K63" s="8">
        <v>2.6539368349760006</v>
      </c>
      <c r="L63" s="8">
        <v>2.5298065229319118</v>
      </c>
      <c r="M63" s="8">
        <v>3.0381931543538037</v>
      </c>
      <c r="N63" s="8">
        <v>2.5425774548628914</v>
      </c>
      <c r="O63" s="8">
        <f t="array" ref="O63">SUMPRODUCT($C$21:$G$21*TRANSPOSE(C$25:C$29)*$C63:$G63)</f>
        <v>2.6911284917811522</v>
      </c>
      <c r="P63" s="8">
        <f t="array" ref="P63">SUMPRODUCT($C$21:$G$21*TRANSPOSE(D$25:D$29)*$C63:$G63)</f>
        <v>2.6600959137701299</v>
      </c>
      <c r="Q63" s="8">
        <f t="array" ref="Q63">SUMPRODUCT($C$21:$G$21*TRANSPOSE(E$25:E$29)*$C63:$G63)</f>
        <v>2.6911284917811522</v>
      </c>
      <c r="R63" s="8">
        <f t="array" ref="R63">SUMPRODUCT($C$21:$G$21*TRANSPOSE(F$25:F$29)*$C63:$G63)</f>
        <v>2.5640318339256791</v>
      </c>
      <c r="S63" s="8">
        <f t="array" ref="S63">SUMPRODUCT($C$21:$G$21*TRANSPOSE(G$25:G$29)*$C63:$G63)</f>
        <v>2.6879357587984072</v>
      </c>
      <c r="T63" s="15">
        <f t="shared" si="1"/>
        <v>0</v>
      </c>
      <c r="U63" s="15">
        <f t="shared" si="2"/>
        <v>0</v>
      </c>
      <c r="V63" s="15">
        <f t="shared" si="3"/>
        <v>0</v>
      </c>
      <c r="W63" s="15">
        <f t="shared" si="4"/>
        <v>0</v>
      </c>
      <c r="X63" s="15">
        <f t="shared" si="5"/>
        <v>0</v>
      </c>
      <c r="Z63" s="20">
        <f t="shared" si="36"/>
        <v>5.3188425031458084E-2</v>
      </c>
      <c r="AA63" s="20">
        <f t="shared" si="37"/>
        <v>5.0116036650024211E-2</v>
      </c>
      <c r="AB63" s="20">
        <f t="shared" si="38"/>
        <v>5.3188425031458084E-2</v>
      </c>
      <c r="AC63" s="20">
        <f t="shared" si="39"/>
        <v>4.2196656098894836E-2</v>
      </c>
      <c r="AD63" s="20">
        <f t="shared" si="40"/>
        <v>5.2858483301216765E-2</v>
      </c>
      <c r="AE63">
        <v>0.1</v>
      </c>
      <c r="AG63">
        <f t="shared" si="6"/>
        <v>0</v>
      </c>
      <c r="AH63">
        <f t="shared" si="7"/>
        <v>0</v>
      </c>
      <c r="AI63">
        <f t="shared" si="8"/>
        <v>0</v>
      </c>
      <c r="AJ63">
        <f t="shared" si="9"/>
        <v>0</v>
      </c>
      <c r="AK63">
        <f t="shared" si="10"/>
        <v>0</v>
      </c>
      <c r="AL63">
        <f t="shared" si="11"/>
        <v>0</v>
      </c>
      <c r="AM63">
        <f t="shared" si="12"/>
        <v>0</v>
      </c>
      <c r="AP63" s="20">
        <f t="shared" si="13"/>
        <v>0</v>
      </c>
      <c r="AQ63" s="20">
        <f t="shared" si="14"/>
        <v>0</v>
      </c>
      <c r="AR63" s="20">
        <f t="shared" si="15"/>
        <v>0</v>
      </c>
      <c r="AS63" s="20">
        <f t="shared" si="16"/>
        <v>0</v>
      </c>
      <c r="AT63" s="20">
        <f t="shared" si="17"/>
        <v>0</v>
      </c>
      <c r="AU63" s="6">
        <f t="shared" si="18"/>
        <v>0</v>
      </c>
      <c r="AX63">
        <f t="shared" si="19"/>
        <v>0</v>
      </c>
      <c r="AY63">
        <f t="shared" si="20"/>
        <v>0</v>
      </c>
      <c r="AZ63">
        <f t="shared" si="21"/>
        <v>0</v>
      </c>
      <c r="BA63">
        <f t="shared" si="22"/>
        <v>0</v>
      </c>
      <c r="BB63">
        <f t="shared" si="23"/>
        <v>0</v>
      </c>
      <c r="BC63">
        <f t="shared" si="24"/>
        <v>0</v>
      </c>
      <c r="BE63" s="29">
        <f t="shared" si="25"/>
        <v>0</v>
      </c>
      <c r="BF63" s="29">
        <f t="shared" si="26"/>
        <v>0</v>
      </c>
      <c r="BG63" s="29">
        <f t="shared" si="27"/>
        <v>0</v>
      </c>
      <c r="BH63" s="29">
        <f t="shared" si="28"/>
        <v>0</v>
      </c>
      <c r="BI63" s="29">
        <f t="shared" si="29"/>
        <v>0</v>
      </c>
      <c r="BJ63" s="29">
        <f t="shared" si="30"/>
        <v>0</v>
      </c>
    </row>
    <row r="64" spans="1:62" x14ac:dyDescent="0.2">
      <c r="A64">
        <v>30</v>
      </c>
      <c r="C64" s="6">
        <f t="shared" si="31"/>
        <v>50.575046991583122</v>
      </c>
      <c r="D64" s="6">
        <f t="shared" si="32"/>
        <v>53.011759890020961</v>
      </c>
      <c r="E64" s="6">
        <f t="shared" si="33"/>
        <v>50.575046991583122</v>
      </c>
      <c r="F64" s="6">
        <f t="shared" si="34"/>
        <v>60.336626773210511</v>
      </c>
      <c r="G64" s="6">
        <f t="shared" si="35"/>
        <v>50.821638185166115</v>
      </c>
      <c r="J64" s="8">
        <f t="array" ref="J64:N64">$C$21:$G$21*C64:G64</f>
        <v>2.5287523495791562</v>
      </c>
      <c r="K64" s="8">
        <v>2.6505879945010484</v>
      </c>
      <c r="L64" s="8">
        <v>2.5287523495791562</v>
      </c>
      <c r="M64" s="8">
        <v>3.0168313386605257</v>
      </c>
      <c r="N64" s="8">
        <v>2.5410819092583061</v>
      </c>
      <c r="O64" s="8">
        <f t="array" ref="O64">SUMPRODUCT($C$21:$G$21*TRANSPOSE(C$25:C$29)*$C64:$G64)</f>
        <v>2.6843133979997589</v>
      </c>
      <c r="P64" s="8">
        <f t="array" ref="P64">SUMPRODUCT($C$21:$G$21*TRANSPOSE(D$25:D$29)*$C64:$G64)</f>
        <v>2.6538544867692861</v>
      </c>
      <c r="Q64" s="8">
        <f t="array" ref="Q64">SUMPRODUCT($C$21:$G$21*TRANSPOSE(E$25:E$29)*$C64:$G64)</f>
        <v>2.6843133979997589</v>
      </c>
      <c r="R64" s="8">
        <f t="array" ref="R64">SUMPRODUCT($C$21:$G$21*TRANSPOSE(F$25:F$29)*$C64:$G64)</f>
        <v>2.5622936507294165</v>
      </c>
      <c r="S64" s="8">
        <f t="array" ref="S64">SUMPRODUCT($C$21:$G$21*TRANSPOSE(G$25:G$29)*$C64:$G64)</f>
        <v>2.6812310080799713</v>
      </c>
      <c r="T64" s="15">
        <f t="shared" si="1"/>
        <v>0</v>
      </c>
      <c r="U64" s="15">
        <f t="shared" si="2"/>
        <v>0</v>
      </c>
      <c r="V64" s="15">
        <f t="shared" si="3"/>
        <v>0</v>
      </c>
      <c r="W64" s="15">
        <f t="shared" si="4"/>
        <v>0</v>
      </c>
      <c r="X64" s="15">
        <f t="shared" si="5"/>
        <v>0</v>
      </c>
      <c r="Z64" s="20">
        <f t="shared" si="36"/>
        <v>5.3075845850355644E-2</v>
      </c>
      <c r="AA64" s="20">
        <f t="shared" si="37"/>
        <v>5.0061618257439759E-2</v>
      </c>
      <c r="AB64" s="20">
        <f t="shared" si="38"/>
        <v>5.3075845850355644E-2</v>
      </c>
      <c r="AC64" s="20">
        <f t="shared" si="39"/>
        <v>4.2466637393575271E-2</v>
      </c>
      <c r="AD64" s="20">
        <f t="shared" si="40"/>
        <v>5.2757665904255964E-2</v>
      </c>
      <c r="AE64">
        <v>0.1</v>
      </c>
      <c r="AG64">
        <f t="shared" si="6"/>
        <v>0</v>
      </c>
      <c r="AH64">
        <f t="shared" si="7"/>
        <v>0</v>
      </c>
      <c r="AI64">
        <f t="shared" si="8"/>
        <v>0</v>
      </c>
      <c r="AJ64">
        <f t="shared" si="9"/>
        <v>0</v>
      </c>
      <c r="AK64">
        <f t="shared" si="10"/>
        <v>0</v>
      </c>
      <c r="AL64">
        <f t="shared" si="11"/>
        <v>0</v>
      </c>
      <c r="AM64">
        <f t="shared" si="12"/>
        <v>0</v>
      </c>
      <c r="AP64" s="20">
        <f t="shared" si="13"/>
        <v>0</v>
      </c>
      <c r="AQ64" s="20">
        <f t="shared" si="14"/>
        <v>0</v>
      </c>
      <c r="AR64" s="20">
        <f t="shared" si="15"/>
        <v>0</v>
      </c>
      <c r="AS64" s="20">
        <f t="shared" si="16"/>
        <v>0</v>
      </c>
      <c r="AT64" s="20">
        <f t="shared" si="17"/>
        <v>0</v>
      </c>
      <c r="AU64" s="6">
        <f t="shared" si="18"/>
        <v>0</v>
      </c>
      <c r="AX64">
        <f t="shared" si="19"/>
        <v>0</v>
      </c>
      <c r="AY64">
        <f t="shared" si="20"/>
        <v>0</v>
      </c>
      <c r="AZ64">
        <f t="shared" si="21"/>
        <v>0</v>
      </c>
      <c r="BA64">
        <f t="shared" si="22"/>
        <v>0</v>
      </c>
      <c r="BB64">
        <f t="shared" si="23"/>
        <v>0</v>
      </c>
      <c r="BC64">
        <f t="shared" si="24"/>
        <v>0</v>
      </c>
      <c r="BE64" s="29">
        <f t="shared" si="25"/>
        <v>0</v>
      </c>
      <c r="BF64" s="29">
        <f t="shared" si="26"/>
        <v>0</v>
      </c>
      <c r="BG64" s="29">
        <f t="shared" si="27"/>
        <v>0</v>
      </c>
      <c r="BH64" s="29">
        <f t="shared" si="28"/>
        <v>0</v>
      </c>
      <c r="BI64" s="29">
        <f t="shared" si="29"/>
        <v>0</v>
      </c>
      <c r="BJ64" s="29">
        <f t="shared" si="30"/>
        <v>0</v>
      </c>
    </row>
    <row r="65" spans="1:62" x14ac:dyDescent="0.2">
      <c r="A65">
        <v>31</v>
      </c>
      <c r="C65" s="6">
        <f t="shared" si="31"/>
        <v>50.554727094562402</v>
      </c>
      <c r="D65" s="6">
        <f t="shared" si="32"/>
        <v>52.943571816998784</v>
      </c>
      <c r="E65" s="6">
        <f t="shared" si="33"/>
        <v>50.554727094562402</v>
      </c>
      <c r="F65" s="6">
        <f t="shared" si="34"/>
        <v>59.929365065374995</v>
      </c>
      <c r="G65" s="6">
        <f t="shared" si="35"/>
        <v>50.79277392291128</v>
      </c>
      <c r="J65" s="8">
        <f t="array" ref="J65:N65">$C$21:$G$21*C65:G65</f>
        <v>2.5277363547281202</v>
      </c>
      <c r="K65" s="8">
        <v>2.6471785908499395</v>
      </c>
      <c r="L65" s="8">
        <v>2.5277363547281202</v>
      </c>
      <c r="M65" s="8">
        <v>2.9964682532687501</v>
      </c>
      <c r="N65" s="8">
        <v>2.5396386961455644</v>
      </c>
      <c r="O65" s="8">
        <f t="array" ref="O65">SUMPRODUCT($C$21:$G$21*TRANSPOSE(C$25:C$29)*$C65:$G65)</f>
        <v>2.6777554737480935</v>
      </c>
      <c r="P65" s="8">
        <f t="array" ref="P65">SUMPRODUCT($C$21:$G$21*TRANSPOSE(D$25:D$29)*$C65:$G65)</f>
        <v>2.6478949147176389</v>
      </c>
      <c r="Q65" s="8">
        <f t="array" ref="Q65">SUMPRODUCT($C$21:$G$21*TRANSPOSE(E$25:E$29)*$C65:$G65)</f>
        <v>2.6777554737480935</v>
      </c>
      <c r="R65" s="8">
        <f t="array" ref="R65">SUMPRODUCT($C$21:$G$21*TRANSPOSE(F$25:F$29)*$C65:$G65)</f>
        <v>2.5605724991129359</v>
      </c>
      <c r="S65" s="8">
        <f t="array" ref="S65">SUMPRODUCT($C$21:$G$21*TRANSPOSE(G$25:G$29)*$C65:$G65)</f>
        <v>2.6747798883937324</v>
      </c>
      <c r="T65" s="15">
        <f t="shared" si="1"/>
        <v>0</v>
      </c>
      <c r="U65" s="15">
        <f t="shared" si="2"/>
        <v>0</v>
      </c>
      <c r="V65" s="15">
        <f t="shared" si="3"/>
        <v>0</v>
      </c>
      <c r="W65" s="15">
        <f t="shared" si="4"/>
        <v>0</v>
      </c>
      <c r="X65" s="15">
        <f t="shared" si="5"/>
        <v>0</v>
      </c>
      <c r="Z65" s="20">
        <f t="shared" si="36"/>
        <v>5.2967459773630335E-2</v>
      </c>
      <c r="AA65" s="20">
        <f t="shared" si="37"/>
        <v>5.0013529949777015E-2</v>
      </c>
      <c r="AB65" s="20">
        <f t="shared" si="38"/>
        <v>5.2967459773630335E-2</v>
      </c>
      <c r="AC65" s="20">
        <f t="shared" si="39"/>
        <v>4.2726508053600946E-2</v>
      </c>
      <c r="AD65" s="20">
        <f t="shared" si="40"/>
        <v>5.2660638154027058E-2</v>
      </c>
      <c r="AE65">
        <v>0.1</v>
      </c>
      <c r="AG65">
        <f t="shared" si="6"/>
        <v>0</v>
      </c>
      <c r="AH65">
        <f t="shared" si="7"/>
        <v>0</v>
      </c>
      <c r="AI65">
        <f t="shared" si="8"/>
        <v>0</v>
      </c>
      <c r="AJ65">
        <f t="shared" si="9"/>
        <v>0</v>
      </c>
      <c r="AK65">
        <f t="shared" si="10"/>
        <v>0</v>
      </c>
      <c r="AL65">
        <f t="shared" si="11"/>
        <v>0</v>
      </c>
      <c r="AM65">
        <f t="shared" si="12"/>
        <v>0</v>
      </c>
      <c r="AP65" s="20">
        <f t="shared" si="13"/>
        <v>0</v>
      </c>
      <c r="AQ65" s="20">
        <f t="shared" si="14"/>
        <v>0</v>
      </c>
      <c r="AR65" s="20">
        <f t="shared" si="15"/>
        <v>0</v>
      </c>
      <c r="AS65" s="20">
        <f t="shared" si="16"/>
        <v>0</v>
      </c>
      <c r="AT65" s="20">
        <f t="shared" si="17"/>
        <v>0</v>
      </c>
      <c r="AU65" s="6">
        <f t="shared" si="18"/>
        <v>0</v>
      </c>
      <c r="AX65">
        <f t="shared" si="19"/>
        <v>0</v>
      </c>
      <c r="AY65">
        <f t="shared" si="20"/>
        <v>0</v>
      </c>
      <c r="AZ65">
        <f t="shared" si="21"/>
        <v>0</v>
      </c>
      <c r="BA65">
        <f t="shared" si="22"/>
        <v>0</v>
      </c>
      <c r="BB65">
        <f t="shared" si="23"/>
        <v>0</v>
      </c>
      <c r="BC65">
        <f t="shared" si="24"/>
        <v>0</v>
      </c>
      <c r="BE65" s="29">
        <f t="shared" si="25"/>
        <v>0</v>
      </c>
      <c r="BF65" s="29">
        <f t="shared" si="26"/>
        <v>0</v>
      </c>
      <c r="BG65" s="29">
        <f t="shared" si="27"/>
        <v>0</v>
      </c>
      <c r="BH65" s="29">
        <f t="shared" si="28"/>
        <v>0</v>
      </c>
      <c r="BI65" s="29">
        <f t="shared" si="29"/>
        <v>0</v>
      </c>
      <c r="BJ65" s="29">
        <f t="shared" si="30"/>
        <v>0</v>
      </c>
    </row>
    <row r="66" spans="1:62" x14ac:dyDescent="0.2">
      <c r="A66">
        <v>32</v>
      </c>
      <c r="C66" s="6">
        <f t="shared" si="31"/>
        <v>50.535148376320784</v>
      </c>
      <c r="D66" s="6">
        <f t="shared" si="32"/>
        <v>52.874541180137513</v>
      </c>
      <c r="E66" s="6">
        <f t="shared" si="33"/>
        <v>50.535148376320784</v>
      </c>
      <c r="F66" s="6">
        <f t="shared" si="34"/>
        <v>59.541070878623003</v>
      </c>
      <c r="G66" s="6">
        <f t="shared" si="35"/>
        <v>50.764931835981557</v>
      </c>
      <c r="J66" s="8">
        <f t="array" ref="J66:N66">$C$21:$G$21*C66:G66</f>
        <v>2.5267574188160395</v>
      </c>
      <c r="K66" s="8">
        <v>2.643727059006876</v>
      </c>
      <c r="L66" s="8">
        <v>2.5267574188160395</v>
      </c>
      <c r="M66" s="8">
        <v>2.9770535439311505</v>
      </c>
      <c r="N66" s="8">
        <v>2.5382465917990782</v>
      </c>
      <c r="O66" s="8">
        <f t="array" ref="O66">SUMPRODUCT($C$21:$G$21*TRANSPOSE(C$25:C$29)*$C66:$G66)</f>
        <v>2.6714461533882861</v>
      </c>
      <c r="P66" s="8">
        <f t="array" ref="P66">SUMPRODUCT($C$21:$G$21*TRANSPOSE(D$25:D$29)*$C66:$G66)</f>
        <v>2.6422037433405769</v>
      </c>
      <c r="Q66" s="8">
        <f t="array" ref="Q66">SUMPRODUCT($C$21:$G$21*TRANSPOSE(E$25:E$29)*$C66:$G66)</f>
        <v>2.6714461533882861</v>
      </c>
      <c r="R66" s="8">
        <f t="array" ref="R66">SUMPRODUCT($C$21:$G$21*TRANSPOSE(F$25:F$29)*$C66:$G66)</f>
        <v>2.5588721221095083</v>
      </c>
      <c r="S66" s="8">
        <f t="array" ref="S66">SUMPRODUCT($C$21:$G$21*TRANSPOSE(G$25:G$29)*$C66:$G66)</f>
        <v>2.6685738601425264</v>
      </c>
      <c r="T66" s="15">
        <f t="shared" si="1"/>
        <v>0</v>
      </c>
      <c r="U66" s="15">
        <f t="shared" si="2"/>
        <v>0</v>
      </c>
      <c r="V66" s="15">
        <f t="shared" si="3"/>
        <v>0</v>
      </c>
      <c r="W66" s="15">
        <f t="shared" si="4"/>
        <v>0</v>
      </c>
      <c r="X66" s="15">
        <f t="shared" si="5"/>
        <v>0</v>
      </c>
      <c r="Z66" s="20">
        <f t="shared" si="36"/>
        <v>5.2863130696575604E-2</v>
      </c>
      <c r="AA66" s="20">
        <f t="shared" si="37"/>
        <v>4.9971189997448699E-2</v>
      </c>
      <c r="AB66" s="20">
        <f t="shared" si="38"/>
        <v>5.2863130696575604E-2</v>
      </c>
      <c r="AC66" s="20">
        <f t="shared" si="39"/>
        <v>4.2976588837743239E-2</v>
      </c>
      <c r="AD66" s="20">
        <f t="shared" si="40"/>
        <v>5.2567269641265908E-2</v>
      </c>
      <c r="AE66">
        <v>0.1</v>
      </c>
      <c r="AG66">
        <f t="shared" si="6"/>
        <v>0</v>
      </c>
      <c r="AH66">
        <f t="shared" si="7"/>
        <v>0</v>
      </c>
      <c r="AI66">
        <f t="shared" si="8"/>
        <v>0</v>
      </c>
      <c r="AJ66">
        <f t="shared" si="9"/>
        <v>0</v>
      </c>
      <c r="AK66">
        <f t="shared" si="10"/>
        <v>0</v>
      </c>
      <c r="AL66">
        <f t="shared" si="11"/>
        <v>0</v>
      </c>
      <c r="AM66">
        <f t="shared" si="12"/>
        <v>0</v>
      </c>
      <c r="AP66" s="20">
        <f t="shared" si="13"/>
        <v>0</v>
      </c>
      <c r="AQ66" s="20">
        <f t="shared" si="14"/>
        <v>0</v>
      </c>
      <c r="AR66" s="20">
        <f t="shared" si="15"/>
        <v>0</v>
      </c>
      <c r="AS66" s="20">
        <f t="shared" si="16"/>
        <v>0</v>
      </c>
      <c r="AT66" s="20">
        <f t="shared" si="17"/>
        <v>0</v>
      </c>
      <c r="AU66" s="6">
        <f t="shared" si="18"/>
        <v>0</v>
      </c>
      <c r="AX66">
        <f t="shared" si="19"/>
        <v>0</v>
      </c>
      <c r="AY66">
        <f t="shared" si="20"/>
        <v>0</v>
      </c>
      <c r="AZ66">
        <f t="shared" si="21"/>
        <v>0</v>
      </c>
      <c r="BA66">
        <f t="shared" si="22"/>
        <v>0</v>
      </c>
      <c r="BB66">
        <f t="shared" si="23"/>
        <v>0</v>
      </c>
      <c r="BC66">
        <f t="shared" si="24"/>
        <v>0</v>
      </c>
      <c r="BE66" s="29">
        <f t="shared" si="25"/>
        <v>0</v>
      </c>
      <c r="BF66" s="29">
        <f t="shared" si="26"/>
        <v>0</v>
      </c>
      <c r="BG66" s="29">
        <f t="shared" si="27"/>
        <v>0</v>
      </c>
      <c r="BH66" s="29">
        <f t="shared" si="28"/>
        <v>0</v>
      </c>
      <c r="BI66" s="29">
        <f t="shared" si="29"/>
        <v>0</v>
      </c>
      <c r="BJ66" s="29">
        <f t="shared" si="30"/>
        <v>0</v>
      </c>
    </row>
    <row r="67" spans="1:62" x14ac:dyDescent="0.2">
      <c r="A67">
        <v>33</v>
      </c>
      <c r="C67" s="6">
        <f t="shared" si="31"/>
        <v>50.516288478059238</v>
      </c>
      <c r="D67" s="6">
        <f t="shared" si="32"/>
        <v>52.804995368982119</v>
      </c>
      <c r="E67" s="6">
        <f t="shared" si="33"/>
        <v>50.516288478059238</v>
      </c>
      <c r="F67" s="6">
        <f t="shared" si="34"/>
        <v>59.170793288206667</v>
      </c>
      <c r="G67" s="6">
        <f t="shared" si="35"/>
        <v>50.738085972309172</v>
      </c>
      <c r="J67" s="8">
        <f t="array" ref="J67:N67">$C$21:$G$21*C67:G67</f>
        <v>2.5258144239029621</v>
      </c>
      <c r="K67" s="8">
        <v>2.640249768449106</v>
      </c>
      <c r="L67" s="8">
        <v>2.5258144239029621</v>
      </c>
      <c r="M67" s="8">
        <v>2.9585396644103334</v>
      </c>
      <c r="N67" s="8">
        <v>2.5369042986154589</v>
      </c>
      <c r="O67" s="8">
        <f t="array" ref="O67">SUMPRODUCT($C$21:$G$21*TRANSPOSE(C$25:C$29)*$C67:$G67)</f>
        <v>2.6653770388444653</v>
      </c>
      <c r="P67" s="8">
        <f t="array" ref="P67">SUMPRODUCT($C$21:$G$21*TRANSPOSE(D$25:D$29)*$C67:$G67)</f>
        <v>2.6367682027079291</v>
      </c>
      <c r="Q67" s="8">
        <f t="array" ref="Q67">SUMPRODUCT($C$21:$G$21*TRANSPOSE(E$25:E$29)*$C67:$G67)</f>
        <v>2.6653770388444653</v>
      </c>
      <c r="R67" s="8">
        <f t="array" ref="R67">SUMPRODUCT($C$21:$G$21*TRANSPOSE(F$25:F$29)*$C67:$G67)</f>
        <v>2.5571957287176224</v>
      </c>
      <c r="S67" s="8">
        <f t="array" ref="S67">SUMPRODUCT($C$21:$G$21*TRANSPOSE(G$25:G$29)*$C67:$G67)</f>
        <v>2.6626045701663408</v>
      </c>
      <c r="T67" s="15">
        <f t="shared" si="1"/>
        <v>0</v>
      </c>
      <c r="U67" s="15">
        <f t="shared" si="2"/>
        <v>0</v>
      </c>
      <c r="V67" s="15">
        <f t="shared" si="3"/>
        <v>0</v>
      </c>
      <c r="W67" s="15">
        <f t="shared" si="4"/>
        <v>0</v>
      </c>
      <c r="X67" s="15">
        <f t="shared" si="5"/>
        <v>0</v>
      </c>
      <c r="Z67" s="20">
        <f t="shared" si="36"/>
        <v>5.2762725036739774E-2</v>
      </c>
      <c r="AA67" s="20">
        <f t="shared" si="37"/>
        <v>4.9934067492727746E-2</v>
      </c>
      <c r="AB67" s="20">
        <f t="shared" si="38"/>
        <v>5.2762725036739774E-2</v>
      </c>
      <c r="AC67" s="20">
        <f t="shared" si="39"/>
        <v>4.3217195285216788E-2</v>
      </c>
      <c r="AD67" s="20">
        <f t="shared" si="40"/>
        <v>5.2477434241793915E-2</v>
      </c>
      <c r="AE67">
        <v>0.1</v>
      </c>
      <c r="AG67">
        <f t="shared" si="6"/>
        <v>0</v>
      </c>
      <c r="AH67">
        <f t="shared" si="7"/>
        <v>0</v>
      </c>
      <c r="AI67">
        <f t="shared" si="8"/>
        <v>0</v>
      </c>
      <c r="AJ67">
        <f t="shared" si="9"/>
        <v>0</v>
      </c>
      <c r="AK67">
        <f t="shared" si="10"/>
        <v>0</v>
      </c>
      <c r="AL67">
        <f t="shared" si="11"/>
        <v>0</v>
      </c>
      <c r="AM67">
        <f t="shared" si="12"/>
        <v>0</v>
      </c>
      <c r="AP67" s="20">
        <f t="shared" si="13"/>
        <v>0</v>
      </c>
      <c r="AQ67" s="20">
        <f t="shared" si="14"/>
        <v>0</v>
      </c>
      <c r="AR67" s="20">
        <f t="shared" si="15"/>
        <v>0</v>
      </c>
      <c r="AS67" s="20">
        <f t="shared" si="16"/>
        <v>0</v>
      </c>
      <c r="AT67" s="20">
        <f t="shared" si="17"/>
        <v>0</v>
      </c>
      <c r="AU67" s="6">
        <f t="shared" si="18"/>
        <v>0</v>
      </c>
      <c r="AX67">
        <f t="shared" si="19"/>
        <v>0</v>
      </c>
      <c r="AY67">
        <f t="shared" si="20"/>
        <v>0</v>
      </c>
      <c r="AZ67">
        <f t="shared" si="21"/>
        <v>0</v>
      </c>
      <c r="BA67">
        <f t="shared" si="22"/>
        <v>0</v>
      </c>
      <c r="BB67">
        <f t="shared" si="23"/>
        <v>0</v>
      </c>
      <c r="BC67">
        <f t="shared" si="24"/>
        <v>0</v>
      </c>
      <c r="BE67" s="29">
        <f t="shared" si="25"/>
        <v>0</v>
      </c>
      <c r="BF67" s="29">
        <f t="shared" si="26"/>
        <v>0</v>
      </c>
      <c r="BG67" s="29">
        <f t="shared" si="27"/>
        <v>0</v>
      </c>
      <c r="BH67" s="29">
        <f t="shared" si="28"/>
        <v>0</v>
      </c>
      <c r="BI67" s="29">
        <f t="shared" si="29"/>
        <v>0</v>
      </c>
      <c r="BJ67" s="29">
        <f t="shared" si="30"/>
        <v>0</v>
      </c>
    </row>
    <row r="68" spans="1:62" x14ac:dyDescent="0.2">
      <c r="A68">
        <v>34</v>
      </c>
      <c r="C68" s="6">
        <f t="shared" si="31"/>
        <v>50.498125187807183</v>
      </c>
      <c r="D68" s="6">
        <f t="shared" si="32"/>
        <v>52.735224329459804</v>
      </c>
      <c r="E68" s="6">
        <f t="shared" si="33"/>
        <v>50.498125187807183</v>
      </c>
      <c r="F68" s="6">
        <f t="shared" si="34"/>
        <v>58.817634003766081</v>
      </c>
      <c r="G68" s="6">
        <f t="shared" si="35"/>
        <v>50.712209422588451</v>
      </c>
      <c r="J68" s="8">
        <f t="array" ref="J68:N68">$C$21:$G$21*C68:G68</f>
        <v>2.5249062593903595</v>
      </c>
      <c r="K68" s="8">
        <v>2.6367612164729906</v>
      </c>
      <c r="L68" s="8">
        <v>2.5249062593903595</v>
      </c>
      <c r="M68" s="8">
        <v>2.9408817001883043</v>
      </c>
      <c r="N68" s="8">
        <v>2.5356104711294227</v>
      </c>
      <c r="O68" s="8">
        <f t="array" ref="O68">SUMPRODUCT($C$21:$G$21*TRANSPOSE(C$25:C$29)*$C68:$G68)</f>
        <v>2.6595399117952692</v>
      </c>
      <c r="P68" s="8">
        <f t="array" ref="P68">SUMPRODUCT($C$21:$G$21*TRANSPOSE(D$25:D$29)*$C68:$G68)</f>
        <v>2.6315761725246114</v>
      </c>
      <c r="Q68" s="8">
        <f t="array" ref="Q68">SUMPRODUCT($C$21:$G$21*TRANSPOSE(E$25:E$29)*$C68:$G68)</f>
        <v>2.6595399117952692</v>
      </c>
      <c r="R68" s="8">
        <f t="array" ref="R68">SUMPRODUCT($C$21:$G$21*TRANSPOSE(F$25:F$29)*$C68:$G68)</f>
        <v>2.5555460515957833</v>
      </c>
      <c r="S68" s="8">
        <f t="array" ref="S68">SUMPRODUCT($C$21:$G$21*TRANSPOSE(G$25:G$29)*$C68:$G68)</f>
        <v>2.6568638588605036</v>
      </c>
      <c r="T68" s="15">
        <f t="shared" si="1"/>
        <v>0</v>
      </c>
      <c r="U68" s="15">
        <f t="shared" si="2"/>
        <v>0</v>
      </c>
      <c r="V68" s="15">
        <f t="shared" si="3"/>
        <v>0</v>
      </c>
      <c r="W68" s="15">
        <f t="shared" si="4"/>
        <v>0</v>
      </c>
      <c r="X68" s="15">
        <f t="shared" si="5"/>
        <v>0</v>
      </c>
      <c r="Z68" s="20">
        <f t="shared" si="36"/>
        <v>5.2666111898297119E-2</v>
      </c>
      <c r="AA68" s="20">
        <f t="shared" si="37"/>
        <v>4.9901677787203759E-2</v>
      </c>
      <c r="AB68" s="20">
        <f t="shared" si="38"/>
        <v>5.2666111898297119E-2</v>
      </c>
      <c r="AC68" s="20">
        <f t="shared" si="39"/>
        <v>4.3448637383682452E-2</v>
      </c>
      <c r="AD68" s="20">
        <f t="shared" si="40"/>
        <v>5.2391009760995977E-2</v>
      </c>
      <c r="AE68">
        <v>0.1</v>
      </c>
      <c r="AG68">
        <f t="shared" si="6"/>
        <v>0</v>
      </c>
      <c r="AH68">
        <f t="shared" si="7"/>
        <v>0</v>
      </c>
      <c r="AI68">
        <f t="shared" si="8"/>
        <v>0</v>
      </c>
      <c r="AJ68">
        <f t="shared" si="9"/>
        <v>0</v>
      </c>
      <c r="AK68">
        <f t="shared" si="10"/>
        <v>0</v>
      </c>
      <c r="AL68">
        <f t="shared" si="11"/>
        <v>0</v>
      </c>
      <c r="AM68">
        <f t="shared" si="12"/>
        <v>0</v>
      </c>
      <c r="AP68" s="20">
        <f t="shared" si="13"/>
        <v>0</v>
      </c>
      <c r="AQ68" s="20">
        <f t="shared" si="14"/>
        <v>0</v>
      </c>
      <c r="AR68" s="20">
        <f t="shared" si="15"/>
        <v>0</v>
      </c>
      <c r="AS68" s="20">
        <f t="shared" si="16"/>
        <v>0</v>
      </c>
      <c r="AT68" s="20">
        <f t="shared" si="17"/>
        <v>0</v>
      </c>
      <c r="AU68" s="6">
        <f t="shared" si="18"/>
        <v>0</v>
      </c>
      <c r="AX68">
        <f t="shared" si="19"/>
        <v>0</v>
      </c>
      <c r="AY68">
        <f t="shared" si="20"/>
        <v>0</v>
      </c>
      <c r="AZ68">
        <f t="shared" si="21"/>
        <v>0</v>
      </c>
      <c r="BA68">
        <f t="shared" si="22"/>
        <v>0</v>
      </c>
      <c r="BB68">
        <f t="shared" si="23"/>
        <v>0</v>
      </c>
      <c r="BC68">
        <f t="shared" si="24"/>
        <v>0</v>
      </c>
      <c r="BE68" s="29">
        <f t="shared" si="25"/>
        <v>0</v>
      </c>
      <c r="BF68" s="29">
        <f t="shared" si="26"/>
        <v>0</v>
      </c>
      <c r="BG68" s="29">
        <f t="shared" si="27"/>
        <v>0</v>
      </c>
      <c r="BH68" s="29">
        <f t="shared" si="28"/>
        <v>0</v>
      </c>
      <c r="BI68" s="29">
        <f t="shared" si="29"/>
        <v>0</v>
      </c>
      <c r="BJ68" s="29">
        <f t="shared" si="30"/>
        <v>0</v>
      </c>
    </row>
    <row r="69" spans="1:62" x14ac:dyDescent="0.2">
      <c r="A69">
        <v>35</v>
      </c>
      <c r="C69" s="6">
        <f t="shared" si="31"/>
        <v>50.480636528008631</v>
      </c>
      <c r="D69" s="6">
        <f t="shared" si="32"/>
        <v>52.665484095664688</v>
      </c>
      <c r="E69" s="6">
        <f t="shared" si="33"/>
        <v>50.480636528008631</v>
      </c>
      <c r="F69" s="6">
        <f t="shared" si="34"/>
        <v>58.48074409514156</v>
      </c>
      <c r="G69" s="6">
        <f t="shared" si="35"/>
        <v>50.687274713849327</v>
      </c>
      <c r="J69" s="8">
        <f t="array" ref="J69:N69">$C$21:$G$21*C69:G69</f>
        <v>2.5240318264004316</v>
      </c>
      <c r="K69" s="8">
        <v>2.6332742047832345</v>
      </c>
      <c r="L69" s="8">
        <v>2.5240318264004316</v>
      </c>
      <c r="M69" s="8">
        <v>2.9240372047570782</v>
      </c>
      <c r="N69" s="8">
        <v>2.5343637356924664</v>
      </c>
      <c r="O69" s="8">
        <f t="array" ref="O69">SUMPRODUCT($C$21:$G$21*TRANSPOSE(C$25:C$29)*$C69:$G69)</f>
        <v>2.6539267429083022</v>
      </c>
      <c r="P69" s="8">
        <f t="array" ref="P69">SUMPRODUCT($C$21:$G$21*TRANSPOSE(D$25:D$29)*$C69:$G69)</f>
        <v>2.626616148312602</v>
      </c>
      <c r="Q69" s="8">
        <f t="array" ref="Q69">SUMPRODUCT($C$21:$G$21*TRANSPOSE(E$25:E$29)*$C69:$G69)</f>
        <v>2.6539267429083022</v>
      </c>
      <c r="R69" s="8">
        <f t="array" ref="R69">SUMPRODUCT($C$21:$G$21*TRANSPOSE(F$25:F$29)*$C69:$G69)</f>
        <v>2.5539253983191408</v>
      </c>
      <c r="S69" s="8">
        <f t="array" ref="S69">SUMPRODUCT($C$21:$G$21*TRANSPOSE(G$25:G$29)*$C69:$G69)</f>
        <v>2.6513437655852936</v>
      </c>
      <c r="T69" s="15">
        <f t="shared" si="1"/>
        <v>0</v>
      </c>
      <c r="U69" s="15">
        <f t="shared" si="2"/>
        <v>0</v>
      </c>
      <c r="V69" s="15">
        <f t="shared" si="3"/>
        <v>0</v>
      </c>
      <c r="W69" s="15">
        <f t="shared" si="4"/>
        <v>0</v>
      </c>
      <c r="X69" s="15">
        <f t="shared" si="5"/>
        <v>0</v>
      </c>
      <c r="Z69" s="20">
        <f t="shared" si="36"/>
        <v>5.2573163205574869E-2</v>
      </c>
      <c r="AA69" s="20">
        <f t="shared" si="37"/>
        <v>4.9873578367597683E-2</v>
      </c>
      <c r="AB69" s="20">
        <f t="shared" si="38"/>
        <v>5.2573163205574869E-2</v>
      </c>
      <c r="AC69" s="20">
        <f t="shared" si="39"/>
        <v>4.3671219267733541E-2</v>
      </c>
      <c r="AD69" s="20">
        <f t="shared" si="40"/>
        <v>5.2307877678435623E-2</v>
      </c>
      <c r="AE69">
        <v>0.1</v>
      </c>
      <c r="AG69">
        <f t="shared" si="6"/>
        <v>0</v>
      </c>
      <c r="AH69">
        <f t="shared" si="7"/>
        <v>0</v>
      </c>
      <c r="AI69">
        <f t="shared" si="8"/>
        <v>0</v>
      </c>
      <c r="AJ69">
        <f t="shared" si="9"/>
        <v>0</v>
      </c>
      <c r="AK69">
        <f t="shared" si="10"/>
        <v>0</v>
      </c>
      <c r="AL69">
        <f t="shared" si="11"/>
        <v>0</v>
      </c>
      <c r="AM69">
        <f t="shared" si="12"/>
        <v>0</v>
      </c>
      <c r="AP69" s="20">
        <f t="shared" si="13"/>
        <v>0</v>
      </c>
      <c r="AQ69" s="20">
        <f t="shared" si="14"/>
        <v>0</v>
      </c>
      <c r="AR69" s="20">
        <f t="shared" si="15"/>
        <v>0</v>
      </c>
      <c r="AS69" s="20">
        <f t="shared" si="16"/>
        <v>0</v>
      </c>
      <c r="AT69" s="20">
        <f t="shared" si="17"/>
        <v>0</v>
      </c>
      <c r="AU69" s="6">
        <f t="shared" si="18"/>
        <v>0</v>
      </c>
      <c r="AX69">
        <f t="shared" si="19"/>
        <v>0</v>
      </c>
      <c r="AY69">
        <f t="shared" si="20"/>
        <v>0</v>
      </c>
      <c r="AZ69">
        <f t="shared" si="21"/>
        <v>0</v>
      </c>
      <c r="BA69">
        <f t="shared" si="22"/>
        <v>0</v>
      </c>
      <c r="BB69">
        <f t="shared" si="23"/>
        <v>0</v>
      </c>
      <c r="BC69">
        <f t="shared" si="24"/>
        <v>0</v>
      </c>
      <c r="BE69" s="29">
        <f t="shared" si="25"/>
        <v>0</v>
      </c>
      <c r="BF69" s="29">
        <f t="shared" si="26"/>
        <v>0</v>
      </c>
      <c r="BG69" s="29">
        <f t="shared" si="27"/>
        <v>0</v>
      </c>
      <c r="BH69" s="29">
        <f t="shared" si="28"/>
        <v>0</v>
      </c>
      <c r="BI69" s="29">
        <f t="shared" si="29"/>
        <v>0</v>
      </c>
      <c r="BJ69" s="29">
        <f t="shared" si="30"/>
        <v>0</v>
      </c>
    </row>
    <row r="70" spans="1:62" x14ac:dyDescent="0.2">
      <c r="A70">
        <v>36</v>
      </c>
      <c r="C70" s="6">
        <f t="shared" si="31"/>
        <v>50.463800823039179</v>
      </c>
      <c r="D70" s="6">
        <f t="shared" si="32"/>
        <v>52.596000013132311</v>
      </c>
      <c r="E70" s="6">
        <f t="shared" si="33"/>
        <v>50.463800823039179</v>
      </c>
      <c r="F70" s="6">
        <f t="shared" si="34"/>
        <v>58.159320948980856</v>
      </c>
      <c r="G70" s="6">
        <f t="shared" si="35"/>
        <v>50.663254108021398</v>
      </c>
      <c r="J70" s="8">
        <f t="array" ref="J70:N70">$C$21:$G$21*C70:G70</f>
        <v>2.5231900411519592</v>
      </c>
      <c r="K70" s="8">
        <v>2.6298000006566156</v>
      </c>
      <c r="L70" s="8">
        <v>2.5231900411519592</v>
      </c>
      <c r="M70" s="8">
        <v>2.907966047449043</v>
      </c>
      <c r="N70" s="8">
        <v>2.5331627054010699</v>
      </c>
      <c r="O70" s="8">
        <f t="array" ref="O70">SUMPRODUCT($C$21:$G$21*TRANSPOSE(C$25:C$29)*$C70:$G70)</f>
        <v>2.6485296986646722</v>
      </c>
      <c r="P70" s="8">
        <f t="array" ref="P70">SUMPRODUCT($C$21:$G$21*TRANSPOSE(D$25:D$29)*$C70:$G70)</f>
        <v>2.6218772087885078</v>
      </c>
      <c r="Q70" s="8">
        <f t="array" ref="Q70">SUMPRODUCT($C$21:$G$21*TRANSPOSE(E$25:E$29)*$C70:$G70)</f>
        <v>2.6485296986646722</v>
      </c>
      <c r="R70" s="8">
        <f t="array" ref="R70">SUMPRODUCT($C$21:$G$21*TRANSPOSE(F$25:F$29)*$C70:$G70)</f>
        <v>2.5523356970904012</v>
      </c>
      <c r="S70" s="8">
        <f t="array" ref="S70">SUMPRODUCT($C$21:$G$21*TRANSPOSE(G$25:G$29)*$C70:$G70)</f>
        <v>2.6460365326023947</v>
      </c>
      <c r="T70" s="15">
        <f t="shared" si="1"/>
        <v>0</v>
      </c>
      <c r="U70" s="15">
        <f t="shared" si="2"/>
        <v>0</v>
      </c>
      <c r="V70" s="15">
        <f t="shared" si="3"/>
        <v>0</v>
      </c>
      <c r="W70" s="15">
        <f t="shared" si="4"/>
        <v>0</v>
      </c>
      <c r="X70" s="15">
        <f t="shared" si="5"/>
        <v>0</v>
      </c>
      <c r="Z70" s="20">
        <f t="shared" si="36"/>
        <v>5.2483753809037102E-2</v>
      </c>
      <c r="AA70" s="20">
        <f t="shared" si="37"/>
        <v>4.9849365125368285E-2</v>
      </c>
      <c r="AB70" s="20">
        <f t="shared" si="38"/>
        <v>5.2483753809037102E-2</v>
      </c>
      <c r="AC70" s="20">
        <f t="shared" si="39"/>
        <v>4.3885238951283295E-2</v>
      </c>
      <c r="AD70" s="20">
        <f t="shared" si="40"/>
        <v>5.222792296287683E-2</v>
      </c>
      <c r="AE70">
        <v>0.1</v>
      </c>
      <c r="AG70">
        <f t="shared" si="6"/>
        <v>0</v>
      </c>
      <c r="AH70">
        <f t="shared" si="7"/>
        <v>0</v>
      </c>
      <c r="AI70">
        <f t="shared" si="8"/>
        <v>0</v>
      </c>
      <c r="AJ70">
        <f t="shared" si="9"/>
        <v>0</v>
      </c>
      <c r="AK70">
        <f t="shared" si="10"/>
        <v>0</v>
      </c>
      <c r="AL70">
        <f t="shared" si="11"/>
        <v>0</v>
      </c>
      <c r="AM70">
        <f t="shared" si="12"/>
        <v>0</v>
      </c>
      <c r="AP70" s="20">
        <f t="shared" si="13"/>
        <v>0</v>
      </c>
      <c r="AQ70" s="20">
        <f t="shared" si="14"/>
        <v>0</v>
      </c>
      <c r="AR70" s="20">
        <f t="shared" si="15"/>
        <v>0</v>
      </c>
      <c r="AS70" s="20">
        <f t="shared" si="16"/>
        <v>0</v>
      </c>
      <c r="AT70" s="20">
        <f t="shared" si="17"/>
        <v>0</v>
      </c>
      <c r="AU70" s="6">
        <f t="shared" si="18"/>
        <v>0</v>
      </c>
      <c r="AX70">
        <f t="shared" si="19"/>
        <v>0</v>
      </c>
      <c r="AY70">
        <f t="shared" si="20"/>
        <v>0</v>
      </c>
      <c r="AZ70">
        <f t="shared" si="21"/>
        <v>0</v>
      </c>
      <c r="BA70">
        <f t="shared" si="22"/>
        <v>0</v>
      </c>
      <c r="BB70">
        <f t="shared" si="23"/>
        <v>0</v>
      </c>
      <c r="BC70">
        <f t="shared" si="24"/>
        <v>0</v>
      </c>
      <c r="BE70" s="29">
        <f t="shared" si="25"/>
        <v>0</v>
      </c>
      <c r="BF70" s="29">
        <f t="shared" si="26"/>
        <v>0</v>
      </c>
      <c r="BG70" s="29">
        <f t="shared" si="27"/>
        <v>0</v>
      </c>
      <c r="BH70" s="29">
        <f t="shared" si="28"/>
        <v>0</v>
      </c>
      <c r="BI70" s="29">
        <f t="shared" si="29"/>
        <v>0</v>
      </c>
      <c r="BJ70" s="29">
        <f t="shared" si="30"/>
        <v>0</v>
      </c>
    </row>
    <row r="71" spans="1:62" x14ac:dyDescent="0.2">
      <c r="A71">
        <v>37</v>
      </c>
      <c r="C71" s="6">
        <f t="shared" si="31"/>
        <v>50.447596751457652</v>
      </c>
      <c r="D71" s="6">
        <f t="shared" si="32"/>
        <v>52.5269696783824</v>
      </c>
      <c r="E71" s="6">
        <f t="shared" si="33"/>
        <v>50.447596751457652</v>
      </c>
      <c r="F71" s="6">
        <f t="shared" si="34"/>
        <v>57.852605437445057</v>
      </c>
      <c r="G71" s="6">
        <f t="shared" si="35"/>
        <v>50.640119829014807</v>
      </c>
      <c r="J71" s="8">
        <f t="array" ref="J71:N71">$C$21:$G$21*C71:G71</f>
        <v>2.522379837572883</v>
      </c>
      <c r="K71" s="8">
        <v>2.62634848391912</v>
      </c>
      <c r="L71" s="8">
        <v>2.522379837572883</v>
      </c>
      <c r="M71" s="8">
        <v>2.8926302718722532</v>
      </c>
      <c r="N71" s="8">
        <v>2.5320059914507405</v>
      </c>
      <c r="O71" s="8">
        <f t="array" ref="O71">SUMPRODUCT($C$21:$G$21*TRANSPOSE(C$25:C$29)*$C71:$G71)</f>
        <v>2.643341146203749</v>
      </c>
      <c r="P71" s="8">
        <f t="array" ref="P71">SUMPRODUCT($C$21:$G$21*TRANSPOSE(D$25:D$29)*$C71:$G71)</f>
        <v>2.6173489846171898</v>
      </c>
      <c r="Q71" s="8">
        <f t="array" ref="Q71">SUMPRODUCT($C$21:$G$21*TRANSPOSE(E$25:E$29)*$C71:$G71)</f>
        <v>2.643341146203749</v>
      </c>
      <c r="R71" s="8">
        <f t="array" ref="R71">SUMPRODUCT($C$21:$G$21*TRANSPOSE(F$25:F$29)*$C71:$G71)</f>
        <v>2.5507785376289065</v>
      </c>
      <c r="S71" s="8">
        <f t="array" ref="S71">SUMPRODUCT($C$21:$G$21*TRANSPOSE(G$25:G$29)*$C71:$G71)</f>
        <v>2.6409346077342848</v>
      </c>
      <c r="T71" s="15">
        <f t="shared" si="1"/>
        <v>0</v>
      </c>
      <c r="U71" s="15">
        <f t="shared" si="2"/>
        <v>0</v>
      </c>
      <c r="V71" s="15">
        <f t="shared" si="3"/>
        <v>0</v>
      </c>
      <c r="W71" s="15">
        <f t="shared" si="4"/>
        <v>0</v>
      </c>
      <c r="X71" s="15">
        <f t="shared" si="5"/>
        <v>0</v>
      </c>
      <c r="Z71" s="20">
        <f t="shared" si="36"/>
        <v>5.2397761566855439E-2</v>
      </c>
      <c r="AA71" s="20">
        <f t="shared" si="37"/>
        <v>4.9828668979820592E-2</v>
      </c>
      <c r="AB71" s="20">
        <f t="shared" si="38"/>
        <v>5.2397761566855439E-2</v>
      </c>
      <c r="AC71" s="20">
        <f t="shared" si="39"/>
        <v>4.4090988095376545E-2</v>
      </c>
      <c r="AD71" s="20">
        <f t="shared" si="40"/>
        <v>5.2151033936162459E-2</v>
      </c>
      <c r="AE71">
        <v>0.1</v>
      </c>
      <c r="AG71">
        <f t="shared" si="6"/>
        <v>0</v>
      </c>
      <c r="AH71">
        <f t="shared" si="7"/>
        <v>0</v>
      </c>
      <c r="AI71">
        <f t="shared" si="8"/>
        <v>0</v>
      </c>
      <c r="AJ71">
        <f t="shared" si="9"/>
        <v>0</v>
      </c>
      <c r="AK71">
        <f t="shared" si="10"/>
        <v>0</v>
      </c>
      <c r="AL71">
        <f t="shared" si="11"/>
        <v>0</v>
      </c>
      <c r="AM71">
        <f t="shared" si="12"/>
        <v>0</v>
      </c>
      <c r="AP71" s="20">
        <f t="shared" si="13"/>
        <v>0</v>
      </c>
      <c r="AQ71" s="20">
        <f t="shared" si="14"/>
        <v>0</v>
      </c>
      <c r="AR71" s="20">
        <f t="shared" si="15"/>
        <v>0</v>
      </c>
      <c r="AS71" s="20">
        <f t="shared" si="16"/>
        <v>0</v>
      </c>
      <c r="AT71" s="20">
        <f t="shared" si="17"/>
        <v>0</v>
      </c>
      <c r="AU71" s="6">
        <f t="shared" si="18"/>
        <v>0</v>
      </c>
      <c r="AX71">
        <f t="shared" si="19"/>
        <v>0</v>
      </c>
      <c r="AY71">
        <f t="shared" si="20"/>
        <v>0</v>
      </c>
      <c r="AZ71">
        <f t="shared" si="21"/>
        <v>0</v>
      </c>
      <c r="BA71">
        <f t="shared" si="22"/>
        <v>0</v>
      </c>
      <c r="BB71">
        <f t="shared" si="23"/>
        <v>0</v>
      </c>
      <c r="BC71">
        <f t="shared" si="24"/>
        <v>0</v>
      </c>
      <c r="BE71" s="29">
        <f t="shared" si="25"/>
        <v>0</v>
      </c>
      <c r="BF71" s="29">
        <f t="shared" si="26"/>
        <v>0</v>
      </c>
      <c r="BG71" s="29">
        <f t="shared" si="27"/>
        <v>0</v>
      </c>
      <c r="BH71" s="29">
        <f t="shared" si="28"/>
        <v>0</v>
      </c>
      <c r="BI71" s="29">
        <f t="shared" si="29"/>
        <v>0</v>
      </c>
      <c r="BJ71" s="29">
        <f t="shared" si="30"/>
        <v>0</v>
      </c>
    </row>
    <row r="72" spans="1:62" x14ac:dyDescent="0.2">
      <c r="A72">
        <v>38</v>
      </c>
      <c r="C72" s="6">
        <f t="shared" si="31"/>
        <v>50.432003386467358</v>
      </c>
      <c r="D72" s="6">
        <f t="shared" si="32"/>
        <v>52.458565617973392</v>
      </c>
      <c r="E72" s="6">
        <f t="shared" si="33"/>
        <v>50.432003386467358</v>
      </c>
      <c r="F72" s="6">
        <f t="shared" si="34"/>
        <v>57.559879282150334</v>
      </c>
      <c r="G72" s="6">
        <f t="shared" si="35"/>
        <v>50.617844235789612</v>
      </c>
      <c r="J72" s="8">
        <f t="array" ref="J72:N72">$C$21:$G$21*C72:G72</f>
        <v>2.5216001693233681</v>
      </c>
      <c r="K72" s="8">
        <v>2.6229282808986696</v>
      </c>
      <c r="L72" s="8">
        <v>2.5216001693233681</v>
      </c>
      <c r="M72" s="8">
        <v>2.877993964107517</v>
      </c>
      <c r="N72" s="8">
        <v>2.5308922117894808</v>
      </c>
      <c r="O72" s="8">
        <f t="array" ref="O72">SUMPRODUCT($C$21:$G$21*TRANSPOSE(C$25:C$29)*$C72:$G72)</f>
        <v>2.638353656529759</v>
      </c>
      <c r="P72" s="8">
        <f t="array" ref="P72">SUMPRODUCT($C$21:$G$21*TRANSPOSE(D$25:D$29)*$C72:$G72)</f>
        <v>2.6130216286359333</v>
      </c>
      <c r="Q72" s="8">
        <f t="array" ref="Q72">SUMPRODUCT($C$21:$G$21*TRANSPOSE(E$25:E$29)*$C72:$G72)</f>
        <v>2.638353656529759</v>
      </c>
      <c r="R72" s="8">
        <f t="array" ref="R72">SUMPRODUCT($C$21:$G$21*TRANSPOSE(F$25:F$29)*$C72:$G72)</f>
        <v>2.5492552078337214</v>
      </c>
      <c r="S72" s="8">
        <f t="array" ref="S72">SUMPRODUCT($C$21:$G$21*TRANSPOSE(G$25:G$29)*$C72:$G72)</f>
        <v>2.6360306459132308</v>
      </c>
      <c r="T72" s="15">
        <f t="shared" si="1"/>
        <v>0</v>
      </c>
      <c r="U72" s="15">
        <f t="shared" si="2"/>
        <v>0</v>
      </c>
      <c r="V72" s="15">
        <f t="shared" si="3"/>
        <v>0</v>
      </c>
      <c r="W72" s="15">
        <f t="shared" si="4"/>
        <v>0</v>
      </c>
      <c r="X72" s="15">
        <f t="shared" si="5"/>
        <v>0</v>
      </c>
      <c r="Z72" s="20">
        <f t="shared" si="36"/>
        <v>5.2315067404951038E-2</v>
      </c>
      <c r="AA72" s="20">
        <f t="shared" si="37"/>
        <v>4.9811152818495248E-2</v>
      </c>
      <c r="AB72" s="20">
        <f t="shared" si="38"/>
        <v>5.2315067404951038E-2</v>
      </c>
      <c r="AC72" s="20">
        <f t="shared" si="39"/>
        <v>4.4288751811615783E-2</v>
      </c>
      <c r="AD72" s="20">
        <f t="shared" si="40"/>
        <v>5.2077102170412296E-2</v>
      </c>
      <c r="AE72">
        <v>0.1</v>
      </c>
      <c r="AG72">
        <f t="shared" si="6"/>
        <v>0</v>
      </c>
      <c r="AH72">
        <f t="shared" si="7"/>
        <v>0</v>
      </c>
      <c r="AI72">
        <f t="shared" si="8"/>
        <v>0</v>
      </c>
      <c r="AJ72">
        <f t="shared" si="9"/>
        <v>0</v>
      </c>
      <c r="AK72">
        <f t="shared" si="10"/>
        <v>0</v>
      </c>
      <c r="AL72">
        <f t="shared" si="11"/>
        <v>0</v>
      </c>
      <c r="AM72">
        <f t="shared" si="12"/>
        <v>0</v>
      </c>
      <c r="AP72" s="20">
        <f t="shared" si="13"/>
        <v>0</v>
      </c>
      <c r="AQ72" s="20">
        <f t="shared" si="14"/>
        <v>0</v>
      </c>
      <c r="AR72" s="20">
        <f t="shared" si="15"/>
        <v>0</v>
      </c>
      <c r="AS72" s="20">
        <f t="shared" si="16"/>
        <v>0</v>
      </c>
      <c r="AT72" s="20">
        <f t="shared" si="17"/>
        <v>0</v>
      </c>
      <c r="AU72" s="6">
        <f t="shared" si="18"/>
        <v>0</v>
      </c>
      <c r="AX72">
        <f t="shared" si="19"/>
        <v>0</v>
      </c>
      <c r="AY72">
        <f t="shared" si="20"/>
        <v>0</v>
      </c>
      <c r="AZ72">
        <f t="shared" si="21"/>
        <v>0</v>
      </c>
      <c r="BA72">
        <f t="shared" si="22"/>
        <v>0</v>
      </c>
      <c r="BB72">
        <f t="shared" si="23"/>
        <v>0</v>
      </c>
      <c r="BC72">
        <f t="shared" si="24"/>
        <v>0</v>
      </c>
      <c r="BE72" s="29">
        <f t="shared" si="25"/>
        <v>0</v>
      </c>
      <c r="BF72" s="29">
        <f t="shared" si="26"/>
        <v>0</v>
      </c>
      <c r="BG72" s="29">
        <f t="shared" si="27"/>
        <v>0</v>
      </c>
      <c r="BH72" s="29">
        <f t="shared" si="28"/>
        <v>0</v>
      </c>
      <c r="BI72" s="29">
        <f t="shared" si="29"/>
        <v>0</v>
      </c>
      <c r="BJ72" s="29">
        <f t="shared" si="30"/>
        <v>0</v>
      </c>
    </row>
    <row r="73" spans="1:62" x14ac:dyDescent="0.2">
      <c r="A73">
        <v>39</v>
      </c>
      <c r="C73" s="6">
        <f t="shared" si="31"/>
        <v>50.417000227132306</v>
      </c>
      <c r="D73" s="6">
        <f t="shared" si="32"/>
        <v>52.390937728750323</v>
      </c>
      <c r="E73" s="6">
        <f t="shared" si="33"/>
        <v>50.417000227132306</v>
      </c>
      <c r="F73" s="6">
        <f t="shared" si="34"/>
        <v>57.28046259807595</v>
      </c>
      <c r="G73" s="6">
        <f t="shared" si="35"/>
        <v>50.596399954416881</v>
      </c>
      <c r="J73" s="8">
        <f t="array" ref="J73:N73">$C$21:$G$21*C73:G73</f>
        <v>2.5208500113566155</v>
      </c>
      <c r="K73" s="8">
        <v>2.6195468864375164</v>
      </c>
      <c r="L73" s="8">
        <v>2.5208500113566155</v>
      </c>
      <c r="M73" s="8">
        <v>2.8640231299037975</v>
      </c>
      <c r="N73" s="8">
        <v>2.5298199977208444</v>
      </c>
      <c r="O73" s="8">
        <f t="array" ref="O73">SUMPRODUCT($C$21:$G$21*TRANSPOSE(C$25:C$29)*$C73:$G73)</f>
        <v>2.6335600063546933</v>
      </c>
      <c r="P73" s="8">
        <f t="array" ref="P73">SUMPRODUCT($C$21:$G$21*TRANSPOSE(D$25:D$29)*$C73:$G73)</f>
        <v>2.6088857875844682</v>
      </c>
      <c r="Q73" s="8">
        <f t="array" ref="Q73">SUMPRODUCT($C$21:$G$21*TRANSPOSE(E$25:E$29)*$C73:$G73)</f>
        <v>2.6335600063546933</v>
      </c>
      <c r="R73" s="8">
        <f t="array" ref="R73">SUMPRODUCT($C$21:$G$21*TRANSPOSE(F$25:F$29)*$C73:$G73)</f>
        <v>2.5477667267178976</v>
      </c>
      <c r="S73" s="8">
        <f t="array" ref="S73">SUMPRODUCT($C$21:$G$21*TRANSPOSE(G$25:G$29)*$C73:$G73)</f>
        <v>2.6313175097636359</v>
      </c>
      <c r="T73" s="15">
        <f t="shared" si="1"/>
        <v>0</v>
      </c>
      <c r="U73" s="15">
        <f t="shared" si="2"/>
        <v>0</v>
      </c>
      <c r="V73" s="15">
        <f t="shared" si="3"/>
        <v>0</v>
      </c>
      <c r="W73" s="15">
        <f t="shared" si="4"/>
        <v>0</v>
      </c>
      <c r="X73" s="15">
        <f t="shared" si="5"/>
        <v>0</v>
      </c>
      <c r="Z73" s="20">
        <f t="shared" si="36"/>
        <v>5.2235555358119509E-2</v>
      </c>
      <c r="AA73" s="20">
        <f t="shared" si="37"/>
        <v>4.9796508722400719E-2</v>
      </c>
      <c r="AB73" s="20">
        <f t="shared" si="38"/>
        <v>5.2235555358119509E-2</v>
      </c>
      <c r="AC73" s="20">
        <f t="shared" si="39"/>
        <v>4.4478808500465518E-2</v>
      </c>
      <c r="AD73" s="20">
        <f t="shared" si="40"/>
        <v>5.2006022407409078E-2</v>
      </c>
      <c r="AE73">
        <v>0.1</v>
      </c>
      <c r="AG73">
        <f t="shared" si="6"/>
        <v>0</v>
      </c>
      <c r="AH73">
        <f t="shared" si="7"/>
        <v>0</v>
      </c>
      <c r="AI73">
        <f t="shared" si="8"/>
        <v>0</v>
      </c>
      <c r="AJ73">
        <f t="shared" si="9"/>
        <v>0</v>
      </c>
      <c r="AK73">
        <f t="shared" si="10"/>
        <v>0</v>
      </c>
      <c r="AL73">
        <f t="shared" si="11"/>
        <v>0</v>
      </c>
      <c r="AM73">
        <f t="shared" si="12"/>
        <v>0</v>
      </c>
      <c r="AP73" s="20">
        <f t="shared" si="13"/>
        <v>0</v>
      </c>
      <c r="AQ73" s="20">
        <f t="shared" si="14"/>
        <v>0</v>
      </c>
      <c r="AR73" s="20">
        <f t="shared" si="15"/>
        <v>0</v>
      </c>
      <c r="AS73" s="20">
        <f t="shared" si="16"/>
        <v>0</v>
      </c>
      <c r="AT73" s="20">
        <f t="shared" si="17"/>
        <v>0</v>
      </c>
      <c r="AU73" s="6">
        <f t="shared" si="18"/>
        <v>0</v>
      </c>
      <c r="AX73">
        <f t="shared" si="19"/>
        <v>0</v>
      </c>
      <c r="AY73">
        <f t="shared" si="20"/>
        <v>0</v>
      </c>
      <c r="AZ73">
        <f t="shared" si="21"/>
        <v>0</v>
      </c>
      <c r="BA73">
        <f t="shared" si="22"/>
        <v>0</v>
      </c>
      <c r="BB73">
        <f t="shared" si="23"/>
        <v>0</v>
      </c>
      <c r="BC73">
        <f t="shared" si="24"/>
        <v>0</v>
      </c>
      <c r="BE73" s="29">
        <f t="shared" si="25"/>
        <v>0</v>
      </c>
      <c r="BF73" s="29">
        <f t="shared" si="26"/>
        <v>0</v>
      </c>
      <c r="BG73" s="29">
        <f t="shared" si="27"/>
        <v>0</v>
      </c>
      <c r="BH73" s="29">
        <f t="shared" si="28"/>
        <v>0</v>
      </c>
      <c r="BI73" s="29">
        <f t="shared" si="29"/>
        <v>0</v>
      </c>
      <c r="BJ73" s="29">
        <f t="shared" si="30"/>
        <v>0</v>
      </c>
    </row>
    <row r="74" spans="1:62" x14ac:dyDescent="0.2">
      <c r="A74">
        <v>40</v>
      </c>
      <c r="C74" s="6">
        <f t="shared" si="31"/>
        <v>50.402567222238503</v>
      </c>
      <c r="D74" s="6">
        <f t="shared" si="32"/>
        <v>52.324215499422088</v>
      </c>
      <c r="E74" s="6">
        <f t="shared" si="33"/>
        <v>50.402567222238503</v>
      </c>
      <c r="F74" s="6">
        <f t="shared" si="34"/>
        <v>57.013711603566485</v>
      </c>
      <c r="G74" s="6">
        <f t="shared" si="35"/>
        <v>50.575759978834242</v>
      </c>
      <c r="J74" s="8">
        <f t="array" ref="J74:N74">$C$21:$G$21*C74:G74</f>
        <v>2.5201283611119254</v>
      </c>
      <c r="K74" s="8">
        <v>2.6162107749711048</v>
      </c>
      <c r="L74" s="8">
        <v>2.5201283611119254</v>
      </c>
      <c r="M74" s="8">
        <v>2.8506855801783244</v>
      </c>
      <c r="N74" s="8">
        <v>2.5287879989417124</v>
      </c>
      <c r="O74" s="8">
        <f t="array" ref="O74">SUMPRODUCT($C$21:$G$21*TRANSPOSE(C$25:C$29)*$C74:$G74)</f>
        <v>2.6289531788007667</v>
      </c>
      <c r="P74" s="8">
        <f t="array" ref="P74">SUMPRODUCT($C$21:$G$21*TRANSPOSE(D$25:D$29)*$C74:$G74)</f>
        <v>2.604932575335972</v>
      </c>
      <c r="Q74" s="8">
        <f t="array" ref="Q74">SUMPRODUCT($C$21:$G$21*TRANSPOSE(E$25:E$29)*$C74:$G74)</f>
        <v>2.6289531788007667</v>
      </c>
      <c r="R74" s="8">
        <f t="array" ref="R74">SUMPRODUCT($C$21:$G$21*TRANSPOSE(F$25:F$29)*$C74:$G74)</f>
        <v>2.5463138740341673</v>
      </c>
      <c r="S74" s="8">
        <f t="array" ref="S74">SUMPRODUCT($C$21:$G$21*TRANSPOSE(G$25:G$29)*$C74:$G74)</f>
        <v>2.6267882693433204</v>
      </c>
      <c r="T74" s="15">
        <f t="shared" si="1"/>
        <v>0</v>
      </c>
      <c r="U74" s="15">
        <f t="shared" si="2"/>
        <v>0</v>
      </c>
      <c r="V74" s="15">
        <f t="shared" si="3"/>
        <v>0</v>
      </c>
      <c r="W74" s="15">
        <f t="shared" si="4"/>
        <v>0</v>
      </c>
      <c r="X74" s="15">
        <f t="shared" si="5"/>
        <v>0</v>
      </c>
      <c r="Z74" s="20">
        <f t="shared" si="36"/>
        <v>5.2159112594582807E-2</v>
      </c>
      <c r="AA74" s="20">
        <f t="shared" si="37"/>
        <v>4.9784455447110201E-2</v>
      </c>
      <c r="AB74" s="20">
        <f t="shared" si="38"/>
        <v>5.2159112594582807E-2</v>
      </c>
      <c r="AC74" s="20">
        <f t="shared" si="39"/>
        <v>4.4661429723071792E-2</v>
      </c>
      <c r="AD74" s="20">
        <f t="shared" si="40"/>
        <v>5.1937692492265486E-2</v>
      </c>
      <c r="AE74">
        <v>0.1</v>
      </c>
      <c r="AG74">
        <f t="shared" si="6"/>
        <v>0</v>
      </c>
      <c r="AH74">
        <f t="shared" si="7"/>
        <v>0</v>
      </c>
      <c r="AI74">
        <f t="shared" si="8"/>
        <v>0</v>
      </c>
      <c r="AJ74">
        <f t="shared" si="9"/>
        <v>0</v>
      </c>
      <c r="AK74">
        <f t="shared" si="10"/>
        <v>0</v>
      </c>
      <c r="AL74">
        <f t="shared" si="11"/>
        <v>0</v>
      </c>
      <c r="AM74">
        <f t="shared" si="12"/>
        <v>0</v>
      </c>
      <c r="AP74" s="20">
        <f t="shared" si="13"/>
        <v>0</v>
      </c>
      <c r="AQ74" s="20">
        <f t="shared" si="14"/>
        <v>0</v>
      </c>
      <c r="AR74" s="20">
        <f t="shared" si="15"/>
        <v>0</v>
      </c>
      <c r="AS74" s="20">
        <f t="shared" si="16"/>
        <v>0</v>
      </c>
      <c r="AT74" s="20">
        <f t="shared" si="17"/>
        <v>0</v>
      </c>
      <c r="AU74" s="6">
        <f t="shared" si="18"/>
        <v>0</v>
      </c>
      <c r="AX74">
        <f t="shared" si="19"/>
        <v>0</v>
      </c>
      <c r="AY74">
        <f t="shared" si="20"/>
        <v>0</v>
      </c>
      <c r="AZ74">
        <f t="shared" si="21"/>
        <v>0</v>
      </c>
      <c r="BA74">
        <f t="shared" si="22"/>
        <v>0</v>
      </c>
      <c r="BB74">
        <f t="shared" si="23"/>
        <v>0</v>
      </c>
      <c r="BC74">
        <f t="shared" si="24"/>
        <v>0</v>
      </c>
      <c r="BE74" s="29">
        <f t="shared" si="25"/>
        <v>0</v>
      </c>
      <c r="BF74" s="29">
        <f t="shared" si="26"/>
        <v>0</v>
      </c>
      <c r="BG74" s="29">
        <f t="shared" si="27"/>
        <v>0</v>
      </c>
      <c r="BH74" s="29">
        <f t="shared" si="28"/>
        <v>0</v>
      </c>
      <c r="BI74" s="29">
        <f t="shared" si="29"/>
        <v>0</v>
      </c>
      <c r="BJ74" s="29">
        <f t="shared" si="30"/>
        <v>0</v>
      </c>
    </row>
    <row r="75" spans="1:62" x14ac:dyDescent="0.2">
      <c r="T75" t="s">
        <v>35</v>
      </c>
      <c r="AF75" t="s">
        <v>19</v>
      </c>
      <c r="AG75" s="4">
        <f t="shared" ref="AG75:AL75" si="41">SUM(AG34:AG74)</f>
        <v>0</v>
      </c>
      <c r="AH75" s="4">
        <f t="shared" si="41"/>
        <v>0</v>
      </c>
      <c r="AI75" s="4">
        <f t="shared" si="41"/>
        <v>0</v>
      </c>
      <c r="AJ75" s="4">
        <f t="shared" si="41"/>
        <v>0</v>
      </c>
      <c r="AK75" s="4">
        <f t="shared" si="41"/>
        <v>0</v>
      </c>
      <c r="AL75" s="4">
        <f t="shared" si="41"/>
        <v>0</v>
      </c>
      <c r="AO75" t="s">
        <v>19</v>
      </c>
      <c r="AP75" s="8">
        <f t="shared" ref="AP75:AU75" si="42">SUM(AP34:AP74)</f>
        <v>0</v>
      </c>
      <c r="AQ75" s="8">
        <f t="shared" si="42"/>
        <v>0</v>
      </c>
      <c r="AR75" s="8">
        <f t="shared" si="42"/>
        <v>0</v>
      </c>
      <c r="AS75" s="8">
        <f t="shared" si="42"/>
        <v>0</v>
      </c>
      <c r="AT75" s="8">
        <f t="shared" si="42"/>
        <v>0</v>
      </c>
      <c r="AU75" s="8">
        <f t="shared" si="42"/>
        <v>0</v>
      </c>
      <c r="AW75" t="s">
        <v>19</v>
      </c>
      <c r="AX75" s="8">
        <f t="shared" ref="AX75:BC75" si="43">SUM(AX34:AX74)</f>
        <v>0</v>
      </c>
      <c r="AY75" s="8">
        <f t="shared" si="43"/>
        <v>0</v>
      </c>
      <c r="AZ75" s="8">
        <f t="shared" si="43"/>
        <v>0</v>
      </c>
      <c r="BA75" s="8">
        <f t="shared" si="43"/>
        <v>0</v>
      </c>
      <c r="BB75" s="8">
        <f t="shared" si="43"/>
        <v>0</v>
      </c>
      <c r="BC75" s="8">
        <f t="shared" si="43"/>
        <v>0</v>
      </c>
      <c r="BD75" t="s">
        <v>19</v>
      </c>
      <c r="BE75" s="8">
        <f t="shared" ref="BE75:BJ75" si="44">SUM(BE34:BE74)</f>
        <v>0</v>
      </c>
      <c r="BF75" s="8">
        <f t="shared" si="44"/>
        <v>0</v>
      </c>
      <c r="BG75" s="8">
        <f t="shared" si="44"/>
        <v>0</v>
      </c>
      <c r="BH75" s="8">
        <f t="shared" si="44"/>
        <v>0</v>
      </c>
      <c r="BI75" s="8">
        <f t="shared" si="44"/>
        <v>0</v>
      </c>
      <c r="BJ75" s="8">
        <f t="shared" si="44"/>
        <v>0</v>
      </c>
    </row>
    <row r="76" spans="1:62" x14ac:dyDescent="0.2">
      <c r="T76" s="6">
        <f>SUM(T34:T74)</f>
        <v>0</v>
      </c>
      <c r="U76" s="6">
        <f>SUM(U34:U74)</f>
        <v>0</v>
      </c>
      <c r="V76" s="6">
        <f>SUM(V34:V74)</f>
        <v>0</v>
      </c>
      <c r="W76" s="6">
        <f>SUM(W34:W74)</f>
        <v>0</v>
      </c>
      <c r="X76" s="6">
        <f>SUM(X34:X74)</f>
        <v>0</v>
      </c>
      <c r="Z76" t="s">
        <v>20</v>
      </c>
      <c r="AA76" s="26">
        <f>MAX(Z34:AD74)</f>
        <v>0.06</v>
      </c>
      <c r="AF76" t="s">
        <v>50</v>
      </c>
      <c r="AL76" t="s">
        <v>51</v>
      </c>
      <c r="AM76" s="4" t="str">
        <f>IF(SUM(AM34:AM74)&gt;0,"EXTINCTION: SHAME ON YOU","no")</f>
        <v>no</v>
      </c>
      <c r="AO76" t="s">
        <v>55</v>
      </c>
      <c r="AW76" t="s">
        <v>56</v>
      </c>
      <c r="BD76" t="s">
        <v>60</v>
      </c>
    </row>
    <row r="77" spans="1:62" x14ac:dyDescent="0.2">
      <c r="T77" t="s">
        <v>36</v>
      </c>
      <c r="Z77" t="s">
        <v>52</v>
      </c>
      <c r="BF77" s="6"/>
    </row>
    <row r="78" spans="1:62" x14ac:dyDescent="0.2">
      <c r="T78" s="6">
        <f>SUM(T76:X76)</f>
        <v>0</v>
      </c>
      <c r="Y78" t="s">
        <v>53</v>
      </c>
      <c r="Z78" s="3">
        <f>COUNTIF(Z34:Z74,"&gt;=0.1")</f>
        <v>0</v>
      </c>
      <c r="AA78" s="3">
        <f>COUNTIF(AA34:AA74,"&gt;=0.1")</f>
        <v>0</v>
      </c>
      <c r="AB78" s="3">
        <f>COUNTIF(AB34:AB74,"&gt;=0.1")</f>
        <v>0</v>
      </c>
      <c r="AC78" s="3">
        <f>COUNTIF(AC34:AC74,"&gt;=0.1")</f>
        <v>0</v>
      </c>
      <c r="AD78" s="3">
        <f>COUNTIF(AD34:AD74,"&gt;=0.1")</f>
        <v>0</v>
      </c>
    </row>
    <row r="79" spans="1:62" x14ac:dyDescent="0.2">
      <c r="Y79" t="s">
        <v>19</v>
      </c>
      <c r="Z79" s="3">
        <f>SUM(Z78:AD78)</f>
        <v>0</v>
      </c>
    </row>
    <row r="80" spans="1:62" x14ac:dyDescent="0.2">
      <c r="Z80" s="7" t="s">
        <v>211</v>
      </c>
    </row>
  </sheetData>
  <phoneticPr fontId="25" type="noConversion"/>
  <pageMargins left="0.75" right="0.75" top="1" bottom="1" header="0.5" footer="0.5"/>
  <pageSetup paperSize="9" orientation="portrait" r:id="rId1"/>
  <headerFooter alignWithMargins="0">
    <oddHeader>&amp;L&amp;D&amp;C&amp;F   &amp;A&amp;R&amp;"Arial,Halvfet Kursiv"//Jorge Santos 2003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Button 13">
              <controlPr defaultSize="0" print="0" autoFill="0" autoPict="0" macro="[0]!Calc">
                <anchor moveWithCells="1" sizeWithCells="1">
                  <from>
                    <xdr:col>7</xdr:col>
                    <xdr:colOff>428625</xdr:colOff>
                    <xdr:row>3</xdr:row>
                    <xdr:rowOff>0</xdr:rowOff>
                  </from>
                  <to>
                    <xdr:col>9</xdr:col>
                    <xdr:colOff>409575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BJ80"/>
  <sheetViews>
    <sheetView workbookViewId="0">
      <selection activeCell="X43" sqref="X43"/>
    </sheetView>
  </sheetViews>
  <sheetFormatPr defaultRowHeight="12.75" x14ac:dyDescent="0.2"/>
  <cols>
    <col min="4" max="4" width="12.5703125" bestFit="1" customWidth="1"/>
    <col min="5" max="7" width="10.5703125" bestFit="1" customWidth="1"/>
    <col min="10" max="19" width="9.28515625" bestFit="1" customWidth="1"/>
    <col min="20" max="20" width="9.5703125" bestFit="1" customWidth="1"/>
    <col min="21" max="23" width="9.28515625" bestFit="1" customWidth="1"/>
    <col min="24" max="24" width="9.5703125" bestFit="1" customWidth="1"/>
  </cols>
  <sheetData>
    <row r="1" spans="2:9" ht="20.25" x14ac:dyDescent="0.3">
      <c r="B1" s="77" t="s">
        <v>157</v>
      </c>
      <c r="C1" s="17"/>
      <c r="E1" s="26"/>
      <c r="F1" s="6"/>
      <c r="I1" s="31" t="s">
        <v>135</v>
      </c>
    </row>
    <row r="2" spans="2:9" x14ac:dyDescent="0.2">
      <c r="B2" t="s">
        <v>9</v>
      </c>
      <c r="C2" s="12">
        <f>Input!C9</f>
        <v>0</v>
      </c>
      <c r="D2" s="12"/>
      <c r="E2" s="12"/>
      <c r="F2" s="12"/>
      <c r="G2" s="12"/>
      <c r="H2" t="s">
        <v>11</v>
      </c>
    </row>
    <row r="4" spans="2:9" x14ac:dyDescent="0.2">
      <c r="B4" t="s">
        <v>150</v>
      </c>
      <c r="C4">
        <v>1</v>
      </c>
      <c r="D4">
        <v>2</v>
      </c>
      <c r="E4">
        <v>3</v>
      </c>
      <c r="F4">
        <v>4</v>
      </c>
      <c r="G4">
        <v>5</v>
      </c>
    </row>
    <row r="5" spans="2:9" x14ac:dyDescent="0.2">
      <c r="B5" t="s">
        <v>0</v>
      </c>
      <c r="C5" s="3">
        <v>10</v>
      </c>
      <c r="D5" s="3">
        <v>10</v>
      </c>
      <c r="E5" s="3">
        <v>10</v>
      </c>
      <c r="F5" s="3">
        <v>10</v>
      </c>
      <c r="G5" s="3">
        <v>10</v>
      </c>
    </row>
    <row r="6" spans="2:9" x14ac:dyDescent="0.2">
      <c r="B6" t="s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t="s">
        <v>149</v>
      </c>
    </row>
    <row r="7" spans="2:9" x14ac:dyDescent="0.2">
      <c r="B7" t="s">
        <v>2</v>
      </c>
      <c r="C7" s="4">
        <f>0.5*C5^2</f>
        <v>50</v>
      </c>
      <c r="D7" s="4">
        <f>0.5*D5^2</f>
        <v>50</v>
      </c>
      <c r="E7" s="4">
        <f>0.5*E5^2</f>
        <v>50</v>
      </c>
      <c r="F7" s="4">
        <v>90</v>
      </c>
      <c r="G7" s="4">
        <f>0.5*G5^2</f>
        <v>50</v>
      </c>
      <c r="H7" s="1" t="s">
        <v>38</v>
      </c>
    </row>
    <row r="8" spans="2:9" x14ac:dyDescent="0.2">
      <c r="B8" t="s">
        <v>10</v>
      </c>
      <c r="C8" s="16">
        <v>0.50237728630191603</v>
      </c>
      <c r="D8" s="16">
        <v>0.50237728630191603</v>
      </c>
      <c r="E8" s="16">
        <v>0.50237728630191603</v>
      </c>
      <c r="F8" s="16">
        <v>0.50237728630191603</v>
      </c>
      <c r="G8" s="16">
        <v>0.50237728630191603</v>
      </c>
      <c r="H8" s="1" t="s">
        <v>39</v>
      </c>
    </row>
    <row r="9" spans="2:9" x14ac:dyDescent="0.2">
      <c r="B9" t="s">
        <v>40</v>
      </c>
      <c r="C9" s="3">
        <v>0.2</v>
      </c>
      <c r="D9" s="3">
        <v>0.2</v>
      </c>
      <c r="E9" s="3">
        <v>0.2</v>
      </c>
      <c r="F9" s="3">
        <v>0.2</v>
      </c>
      <c r="G9" s="3">
        <v>0.2</v>
      </c>
      <c r="H9" s="1"/>
    </row>
    <row r="10" spans="2:9" x14ac:dyDescent="0.2">
      <c r="B10" t="s">
        <v>3</v>
      </c>
      <c r="C10" s="13">
        <v>0.2</v>
      </c>
      <c r="D10" s="13">
        <v>0.48</v>
      </c>
      <c r="E10" s="13">
        <v>0.2</v>
      </c>
      <c r="F10" s="13">
        <v>0.5</v>
      </c>
      <c r="G10" s="13">
        <v>0.3</v>
      </c>
      <c r="H10" t="s">
        <v>153</v>
      </c>
    </row>
    <row r="11" spans="2:9" x14ac:dyDescent="0.2">
      <c r="B11" t="s">
        <v>4</v>
      </c>
      <c r="C11" s="12">
        <f>C10</f>
        <v>0.2</v>
      </c>
      <c r="D11" s="12">
        <f>D10</f>
        <v>0.48</v>
      </c>
      <c r="E11" s="12">
        <f>E10</f>
        <v>0.2</v>
      </c>
      <c r="F11" s="12">
        <f>F10</f>
        <v>0.5</v>
      </c>
      <c r="G11" s="12">
        <f>G10</f>
        <v>0.3</v>
      </c>
      <c r="H11" t="s">
        <v>26</v>
      </c>
    </row>
    <row r="12" spans="2:9" x14ac:dyDescent="0.2">
      <c r="B12" t="s">
        <v>27</v>
      </c>
      <c r="C12" s="21">
        <f>C8-C11</f>
        <v>0.30237728630191602</v>
      </c>
      <c r="D12" s="22">
        <f>D8-D11</f>
        <v>2.2377286301916044E-2</v>
      </c>
      <c r="E12" s="22">
        <f>E8-E11</f>
        <v>0.30237728630191602</v>
      </c>
      <c r="F12" s="22">
        <f>F8-F11</f>
        <v>2.3772863019160262E-3</v>
      </c>
      <c r="G12" s="23">
        <f>G8-G11</f>
        <v>0.20237728630191604</v>
      </c>
      <c r="H12" s="1" t="s">
        <v>28</v>
      </c>
    </row>
    <row r="13" spans="2:9" x14ac:dyDescent="0.2">
      <c r="B13" t="s">
        <v>5</v>
      </c>
      <c r="C13" s="12">
        <f>C2</f>
        <v>0</v>
      </c>
      <c r="D13" s="12">
        <f>D2</f>
        <v>0</v>
      </c>
      <c r="E13" s="12">
        <f>E2</f>
        <v>0</v>
      </c>
      <c r="F13" s="12">
        <f>F2</f>
        <v>0</v>
      </c>
      <c r="G13" s="12">
        <f>G2</f>
        <v>0</v>
      </c>
      <c r="H13" t="s">
        <v>15</v>
      </c>
    </row>
    <row r="14" spans="2:9" x14ac:dyDescent="0.2">
      <c r="B14" t="s">
        <v>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t="s">
        <v>12</v>
      </c>
    </row>
    <row r="15" spans="2:9" x14ac:dyDescent="0.2">
      <c r="B15" t="s">
        <v>7</v>
      </c>
      <c r="C15" s="3">
        <v>5.0000000000000001E-3</v>
      </c>
      <c r="D15" s="3">
        <v>5.0000000000000001E-3</v>
      </c>
      <c r="E15" s="3">
        <v>5.0000000000000001E-3</v>
      </c>
      <c r="F15" s="3">
        <v>5.0000000000000001E-3</v>
      </c>
      <c r="G15" s="3">
        <v>5.0000000000000001E-3</v>
      </c>
      <c r="H15" t="s">
        <v>14</v>
      </c>
    </row>
    <row r="16" spans="2:9" x14ac:dyDescent="0.2">
      <c r="B16" t="s">
        <v>8</v>
      </c>
      <c r="C16" s="3">
        <v>0.01</v>
      </c>
      <c r="D16" s="3">
        <v>0.01</v>
      </c>
      <c r="E16" s="3">
        <v>0.01</v>
      </c>
      <c r="F16" s="3">
        <v>0.01</v>
      </c>
      <c r="G16" s="3">
        <v>0.01</v>
      </c>
      <c r="H16" t="s">
        <v>13</v>
      </c>
    </row>
    <row r="17" spans="1:57" x14ac:dyDescent="0.2">
      <c r="B17" t="s">
        <v>58</v>
      </c>
      <c r="C17" s="3">
        <v>0.05</v>
      </c>
      <c r="D17" s="3">
        <v>0.05</v>
      </c>
      <c r="E17" s="3">
        <v>0.05</v>
      </c>
      <c r="F17" s="3">
        <v>0.05</v>
      </c>
      <c r="G17" s="3">
        <v>0.05</v>
      </c>
      <c r="H17" t="s">
        <v>59</v>
      </c>
    </row>
    <row r="19" spans="1:57" x14ac:dyDescent="0.2">
      <c r="B19" t="s">
        <v>21</v>
      </c>
    </row>
    <row r="20" spans="1:57" x14ac:dyDescent="0.2">
      <c r="C20">
        <v>1</v>
      </c>
      <c r="D20">
        <v>2</v>
      </c>
      <c r="E20">
        <v>3</v>
      </c>
      <c r="F20">
        <v>4</v>
      </c>
      <c r="G20">
        <v>5</v>
      </c>
    </row>
    <row r="21" spans="1:57" x14ac:dyDescent="0.2">
      <c r="B21" t="s">
        <v>20</v>
      </c>
      <c r="C21" s="3">
        <v>0.05</v>
      </c>
      <c r="D21" s="3">
        <v>0.05</v>
      </c>
      <c r="E21" s="3">
        <v>0.05</v>
      </c>
      <c r="F21" s="3">
        <v>0.05</v>
      </c>
      <c r="G21" s="3">
        <v>0.05</v>
      </c>
      <c r="H21" t="s">
        <v>154</v>
      </c>
    </row>
    <row r="23" spans="1:57" x14ac:dyDescent="0.2">
      <c r="B23" t="s">
        <v>16</v>
      </c>
      <c r="D23" t="s">
        <v>17</v>
      </c>
    </row>
    <row r="24" spans="1:57" x14ac:dyDescent="0.2">
      <c r="A24" s="60"/>
      <c r="B24" t="s">
        <v>18</v>
      </c>
      <c r="C24">
        <v>1</v>
      </c>
      <c r="D24">
        <v>2</v>
      </c>
      <c r="E24">
        <v>3</v>
      </c>
      <c r="F24">
        <v>4</v>
      </c>
      <c r="G24">
        <v>5</v>
      </c>
      <c r="H24" s="60"/>
    </row>
    <row r="25" spans="1:57" x14ac:dyDescent="0.2">
      <c r="A25" s="60"/>
      <c r="B25">
        <v>1</v>
      </c>
      <c r="C25" s="62">
        <v>0</v>
      </c>
      <c r="D25" s="63">
        <v>0.25</v>
      </c>
      <c r="E25" s="63">
        <v>0.25</v>
      </c>
      <c r="F25" s="63">
        <v>0.25</v>
      </c>
      <c r="G25" s="64">
        <v>0.25</v>
      </c>
      <c r="H25" t="s">
        <v>151</v>
      </c>
    </row>
    <row r="26" spans="1:57" x14ac:dyDescent="0.2">
      <c r="A26" s="60"/>
      <c r="B26">
        <v>2</v>
      </c>
      <c r="C26" s="65">
        <v>0.25</v>
      </c>
      <c r="D26" s="66">
        <v>0</v>
      </c>
      <c r="E26" s="66">
        <v>0.25</v>
      </c>
      <c r="F26" s="66">
        <v>0.25</v>
      </c>
      <c r="G26" s="67">
        <v>0.25</v>
      </c>
      <c r="H26" s="1" t="s">
        <v>152</v>
      </c>
      <c r="T26" s="1"/>
    </row>
    <row r="27" spans="1:57" x14ac:dyDescent="0.2">
      <c r="A27" s="60"/>
      <c r="B27">
        <v>3</v>
      </c>
      <c r="C27" s="65">
        <v>0.25</v>
      </c>
      <c r="D27" s="66">
        <v>0.25</v>
      </c>
      <c r="E27" s="66">
        <v>0</v>
      </c>
      <c r="F27" s="66">
        <v>0.25</v>
      </c>
      <c r="G27" s="67">
        <v>0.25</v>
      </c>
      <c r="H27" s="61" t="s">
        <v>155</v>
      </c>
    </row>
    <row r="28" spans="1:57" x14ac:dyDescent="0.2">
      <c r="A28" s="60"/>
      <c r="B28">
        <v>4</v>
      </c>
      <c r="C28" s="65">
        <v>0.25</v>
      </c>
      <c r="D28" s="66">
        <v>0.25</v>
      </c>
      <c r="E28" s="66">
        <v>0.25</v>
      </c>
      <c r="F28" s="66">
        <v>0</v>
      </c>
      <c r="G28" s="67">
        <v>0.25</v>
      </c>
      <c r="H28" s="61"/>
      <c r="AX28" s="20"/>
    </row>
    <row r="29" spans="1:57" x14ac:dyDescent="0.2">
      <c r="A29" s="60"/>
      <c r="B29">
        <v>5</v>
      </c>
      <c r="C29" s="68">
        <v>0.25</v>
      </c>
      <c r="D29" s="69">
        <v>0.25</v>
      </c>
      <c r="E29" s="69">
        <v>0.25</v>
      </c>
      <c r="F29" s="69">
        <v>0.25</v>
      </c>
      <c r="G29" s="70">
        <v>0</v>
      </c>
      <c r="H29" s="61"/>
    </row>
    <row r="30" spans="1:57" x14ac:dyDescent="0.2">
      <c r="C30" s="2"/>
      <c r="D30" s="2"/>
      <c r="E30" s="2"/>
      <c r="F30" s="2"/>
      <c r="G30" s="2"/>
      <c r="H30" s="2"/>
      <c r="T30" s="1" t="s">
        <v>218</v>
      </c>
      <c r="AX30" s="20"/>
    </row>
    <row r="31" spans="1:57" x14ac:dyDescent="0.2">
      <c r="D31" s="19"/>
      <c r="E31" s="19"/>
      <c r="F31" s="19"/>
      <c r="G31" s="19"/>
    </row>
    <row r="32" spans="1:57" x14ac:dyDescent="0.2">
      <c r="C32" t="s">
        <v>23</v>
      </c>
      <c r="J32" s="7" t="s">
        <v>25</v>
      </c>
      <c r="K32" s="7"/>
      <c r="L32" s="7"/>
      <c r="M32" s="7"/>
      <c r="N32" s="7"/>
      <c r="O32" s="5" t="s">
        <v>24</v>
      </c>
      <c r="P32" s="5"/>
      <c r="Q32" s="5"/>
      <c r="R32" s="5"/>
      <c r="S32" s="5"/>
      <c r="T32" s="14" t="s">
        <v>29</v>
      </c>
      <c r="U32" s="14"/>
      <c r="V32" s="14"/>
      <c r="W32" s="14"/>
      <c r="X32" s="14"/>
      <c r="Z32" t="s">
        <v>41</v>
      </c>
      <c r="AG32" t="s">
        <v>43</v>
      </c>
      <c r="AP32" t="s">
        <v>54</v>
      </c>
      <c r="AX32" t="s">
        <v>56</v>
      </c>
      <c r="BE32" t="s">
        <v>57</v>
      </c>
    </row>
    <row r="33" spans="1:62" x14ac:dyDescent="0.2">
      <c r="A33" t="s">
        <v>22</v>
      </c>
      <c r="C33" t="s">
        <v>30</v>
      </c>
      <c r="D33" t="s">
        <v>31</v>
      </c>
      <c r="E33" t="s">
        <v>32</v>
      </c>
      <c r="F33" t="s">
        <v>33</v>
      </c>
      <c r="G33" t="s">
        <v>34</v>
      </c>
      <c r="J33" s="7">
        <v>1</v>
      </c>
      <c r="K33" s="7">
        <v>2</v>
      </c>
      <c r="L33" s="7">
        <v>3</v>
      </c>
      <c r="M33" s="7">
        <v>4</v>
      </c>
      <c r="N33" s="7">
        <v>5</v>
      </c>
      <c r="O33" s="5">
        <v>1</v>
      </c>
      <c r="P33" s="5">
        <v>2</v>
      </c>
      <c r="Q33" s="5">
        <v>3</v>
      </c>
      <c r="R33" s="5">
        <v>4</v>
      </c>
      <c r="S33" s="5">
        <v>5</v>
      </c>
      <c r="T33" s="14">
        <v>1</v>
      </c>
      <c r="U33" s="14">
        <v>2</v>
      </c>
      <c r="V33" s="14">
        <v>3</v>
      </c>
      <c r="W33" s="14">
        <v>4</v>
      </c>
      <c r="X33" s="14">
        <v>5</v>
      </c>
      <c r="Z33" t="s">
        <v>30</v>
      </c>
      <c r="AA33" t="s">
        <v>31</v>
      </c>
      <c r="AB33" t="s">
        <v>32</v>
      </c>
      <c r="AC33" t="s">
        <v>33</v>
      </c>
      <c r="AD33" t="s">
        <v>34</v>
      </c>
      <c r="AE33" t="s">
        <v>42</v>
      </c>
      <c r="AG33" t="s">
        <v>30</v>
      </c>
      <c r="AH33" t="s">
        <v>31</v>
      </c>
      <c r="AI33" t="s">
        <v>32</v>
      </c>
      <c r="AJ33" t="s">
        <v>33</v>
      </c>
      <c r="AK33" t="s">
        <v>34</v>
      </c>
      <c r="AL33" t="s">
        <v>44</v>
      </c>
      <c r="AM33" t="s">
        <v>47</v>
      </c>
      <c r="AP33" t="s">
        <v>30</v>
      </c>
      <c r="AQ33" t="s">
        <v>31</v>
      </c>
      <c r="AR33" t="s">
        <v>32</v>
      </c>
      <c r="AS33" t="s">
        <v>33</v>
      </c>
      <c r="AT33" t="s">
        <v>34</v>
      </c>
      <c r="AU33" t="s">
        <v>44</v>
      </c>
      <c r="AX33" t="s">
        <v>30</v>
      </c>
      <c r="AY33" t="s">
        <v>31</v>
      </c>
      <c r="AZ33" t="s">
        <v>32</v>
      </c>
      <c r="BA33" t="s">
        <v>33</v>
      </c>
      <c r="BB33" t="s">
        <v>34</v>
      </c>
      <c r="BC33" t="s">
        <v>44</v>
      </c>
      <c r="BE33" t="s">
        <v>30</v>
      </c>
      <c r="BF33" t="s">
        <v>31</v>
      </c>
      <c r="BG33" t="s">
        <v>32</v>
      </c>
      <c r="BH33" t="s">
        <v>33</v>
      </c>
      <c r="BI33" t="s">
        <v>34</v>
      </c>
      <c r="BJ33" t="s">
        <v>44</v>
      </c>
    </row>
    <row r="34" spans="1:62" x14ac:dyDescent="0.2">
      <c r="A34">
        <v>0</v>
      </c>
      <c r="C34" s="18">
        <v>50</v>
      </c>
      <c r="D34" s="18">
        <v>50</v>
      </c>
      <c r="E34" s="18">
        <v>50</v>
      </c>
      <c r="F34" s="18">
        <v>90</v>
      </c>
      <c r="G34" s="18">
        <v>50</v>
      </c>
      <c r="H34" t="s">
        <v>37</v>
      </c>
      <c r="J34" s="8">
        <f t="array" ref="J34:N34">$C$21:$G$21*C34:G34</f>
        <v>2.5</v>
      </c>
      <c r="K34" s="8">
        <v>2.5</v>
      </c>
      <c r="L34" s="8">
        <v>2.5</v>
      </c>
      <c r="M34" s="8">
        <v>4.5</v>
      </c>
      <c r="N34" s="8">
        <v>2.5</v>
      </c>
      <c r="O34" s="8">
        <f t="array" ref="O34">SUMPRODUCT($C$21:$G$21*TRANSPOSE(C$25:C$29)*$C34:$G34)</f>
        <v>3</v>
      </c>
      <c r="P34" s="8">
        <f t="array" ref="P34">SUMPRODUCT($C$21:$G$21*TRANSPOSE(D$25:D$29)*$C34:$G34)</f>
        <v>3</v>
      </c>
      <c r="Q34" s="8">
        <f t="array" ref="Q34">SUMPRODUCT($C$21:$G$21*TRANSPOSE(E$25:E$29)*$C34:$G34)</f>
        <v>3</v>
      </c>
      <c r="R34" s="8">
        <f t="array" ref="R34">SUMPRODUCT($C$21:$G$21*TRANSPOSE(F$25:F$29)*$C34:$G34)</f>
        <v>2.5</v>
      </c>
      <c r="S34" s="8">
        <f t="array" ref="S34">SUMPRODUCT($C$21:$G$21*TRANSPOSE(G$25:G$29)*$C34:$G34)</f>
        <v>3</v>
      </c>
      <c r="T34" s="8">
        <f t="shared" ref="T34:X35" si="0">Catch($C$2,SUM($C34:$G34),C34)</f>
        <v>0</v>
      </c>
      <c r="U34" s="8">
        <f t="shared" si="0"/>
        <v>0</v>
      </c>
      <c r="V34" s="8">
        <f t="shared" si="0"/>
        <v>0</v>
      </c>
      <c r="W34" s="8">
        <f t="shared" si="0"/>
        <v>0</v>
      </c>
      <c r="X34" s="8">
        <f t="shared" si="0"/>
        <v>0</v>
      </c>
      <c r="Z34" s="13">
        <f t="shared" ref="Z34:Z74" si="1">O34/C34</f>
        <v>0.06</v>
      </c>
      <c r="AA34" s="13">
        <f t="shared" ref="AA34:AA74" si="2">P34/D34</f>
        <v>0.06</v>
      </c>
      <c r="AB34" s="13">
        <f t="shared" ref="AB34:AB74" si="3">Q34/E34</f>
        <v>0.06</v>
      </c>
      <c r="AC34" s="13">
        <f t="shared" ref="AC34:AC74" si="4">R34/F34</f>
        <v>2.7777777777777776E-2</v>
      </c>
      <c r="AD34" s="13">
        <f t="shared" ref="AD34:AD74" si="5">S34/G34</f>
        <v>0.06</v>
      </c>
      <c r="AE34">
        <v>0.1</v>
      </c>
      <c r="AG34">
        <f t="shared" ref="AG34:AG74" si="6">IF(C34&lt;C$7/10,1,0)</f>
        <v>0</v>
      </c>
      <c r="AH34">
        <f t="shared" ref="AH34:AH74" si="7">IF(D34&lt;D$7/10,1,0)</f>
        <v>0</v>
      </c>
      <c r="AI34">
        <f t="shared" ref="AI34:AI74" si="8">IF(E34&lt;E$7/10,1,0)</f>
        <v>0</v>
      </c>
      <c r="AJ34">
        <f t="shared" ref="AJ34:AJ74" si="9">IF(F34&lt;F$7/10,1,0)</f>
        <v>0</v>
      </c>
      <c r="AK34">
        <f t="shared" ref="AK34:AK74" si="10">IF(G34&lt;G$7/10,1,0)</f>
        <v>0</v>
      </c>
      <c r="AL34">
        <f t="shared" ref="AL34:AL74" si="11">SUM(AG34:AK34)</f>
        <v>0</v>
      </c>
      <c r="AM34">
        <f t="shared" ref="AM34:AM74" si="12">IF(SUM(AG34:AK34)=5,1,0)</f>
        <v>0</v>
      </c>
      <c r="AP34" s="20">
        <f t="shared" ref="AP34:AP74" si="13">T34*C$16</f>
        <v>0</v>
      </c>
      <c r="AQ34" s="20">
        <f t="shared" ref="AQ34:AQ74" si="14">U34*D$16</f>
        <v>0</v>
      </c>
      <c r="AR34" s="20">
        <f t="shared" ref="AR34:AR74" si="15">V34*E$16</f>
        <v>0</v>
      </c>
      <c r="AS34" s="20">
        <f t="shared" ref="AS34:AS74" si="16">W34*F$16</f>
        <v>0</v>
      </c>
      <c r="AT34" s="20">
        <f t="shared" ref="AT34:AT74" si="17">X34*G$16</f>
        <v>0</v>
      </c>
      <c r="AU34" s="6">
        <f t="shared" ref="AU34:AU74" si="18">SUM(AP34:AT34)</f>
        <v>0</v>
      </c>
      <c r="AX34">
        <f t="shared" ref="AX34:AX74" si="19">IF(C$2&gt;0,C$14+T34*C$15,0)</f>
        <v>0</v>
      </c>
      <c r="AY34">
        <f t="shared" ref="AY34:AY74" si="20">IF(D$2&gt;0,D$14+U34*D$15,0)</f>
        <v>0</v>
      </c>
      <c r="AZ34">
        <f t="shared" ref="AZ34:AZ74" si="21">IF(E$2&gt;0,E$14+V34*E$15,0)</f>
        <v>0</v>
      </c>
      <c r="BA34">
        <f t="shared" ref="BA34:BA74" si="22">IF(F$2&gt;0,F$14+W34*F$15,0)</f>
        <v>0</v>
      </c>
      <c r="BB34">
        <f t="shared" ref="BB34:BB74" si="23">IF(G$2&gt;0,G$14+X34*G$15,0)</f>
        <v>0</v>
      </c>
      <c r="BC34">
        <f t="shared" ref="BC34:BC74" si="24">SUM(AX34:BB34)</f>
        <v>0</v>
      </c>
      <c r="BE34" s="29">
        <f t="shared" ref="BE34:BE74" si="25">PV(C$17,$A34,0,-(AP34-AX34))</f>
        <v>0</v>
      </c>
      <c r="BF34" s="29">
        <f t="shared" ref="BF34:BF74" si="26">PV(D$17,$A34,0,-(AQ34-AY34))</f>
        <v>0</v>
      </c>
      <c r="BG34" s="29">
        <f t="shared" ref="BG34:BG74" si="27">PV(E$17,$A34,0,-(AR34-AZ34))</f>
        <v>0</v>
      </c>
      <c r="BH34" s="29">
        <f t="shared" ref="BH34:BH74" si="28">PV(F$17,$A34,0,-(AS34-BA34))</f>
        <v>0</v>
      </c>
      <c r="BI34" s="29">
        <f t="shared" ref="BI34:BI74" si="29">PV(G$17,$A34,0,-(AT34-BB34))</f>
        <v>0</v>
      </c>
      <c r="BJ34" s="29">
        <f t="shared" ref="BJ34:BJ74" si="30">SUM(BE34:BI34)</f>
        <v>0</v>
      </c>
    </row>
    <row r="35" spans="1:62" x14ac:dyDescent="0.2">
      <c r="A35">
        <v>1</v>
      </c>
      <c r="C35" s="6">
        <f t="shared" ref="C35:C74" si="31">Bt(C34,C$12,C$7,O34,J34,T34)</f>
        <v>50.5</v>
      </c>
      <c r="D35" s="6">
        <f t="shared" ref="D35:D74" si="32">Bt(D34,D$12,D$7,P34,K34,U34)</f>
        <v>50.5</v>
      </c>
      <c r="E35" s="6">
        <f t="shared" ref="E35:E74" si="33">Bt(E34,E$12,E$7,Q34,L34,V34)</f>
        <v>50.5</v>
      </c>
      <c r="F35" s="6">
        <f t="shared" ref="F35:F74" si="34">Bt(F34,F$12,F$7,R34,M34,W34)</f>
        <v>88</v>
      </c>
      <c r="G35" s="6">
        <f t="shared" ref="G35:G74" si="35">Bt(G34,G$12,G$7,S34,N34,X34)</f>
        <v>50.5</v>
      </c>
      <c r="J35" s="8">
        <f t="array" ref="J35:N35">$C$21:$G$21*C35:G35</f>
        <v>2.5250000000000004</v>
      </c>
      <c r="K35" s="8">
        <v>2.5250000000000004</v>
      </c>
      <c r="L35" s="8">
        <v>2.5250000000000004</v>
      </c>
      <c r="M35" s="8">
        <v>4.4000000000000004</v>
      </c>
      <c r="N35" s="8">
        <v>2.5250000000000004</v>
      </c>
      <c r="O35" s="8">
        <f t="array" ref="O35">SUMPRODUCT($C$21:$G$21*TRANSPOSE(C$25:C$29)*$C35:$G35)</f>
        <v>2.9937500000000004</v>
      </c>
      <c r="P35" s="8">
        <f t="array" ref="P35">SUMPRODUCT($C$21:$G$21*TRANSPOSE(D$25:D$29)*$C35:$G35)</f>
        <v>2.9937500000000004</v>
      </c>
      <c r="Q35" s="8">
        <f t="array" ref="Q35">SUMPRODUCT($C$21:$G$21*TRANSPOSE(E$25:E$29)*$C35:$G35)</f>
        <v>2.9937500000000004</v>
      </c>
      <c r="R35" s="8">
        <f t="array" ref="R35">SUMPRODUCT($C$21:$G$21*TRANSPOSE(F$25:F$29)*$C35:$G35)</f>
        <v>2.5250000000000004</v>
      </c>
      <c r="S35" s="8">
        <f t="array" ref="S35">SUMPRODUCT($C$21:$G$21*TRANSPOSE(G$25:G$29)*$C35:$G35)</f>
        <v>2.9937500000000004</v>
      </c>
      <c r="T35" s="15">
        <f t="shared" si="0"/>
        <v>0</v>
      </c>
      <c r="U35" s="15">
        <f t="shared" si="0"/>
        <v>0</v>
      </c>
      <c r="V35" s="15">
        <f t="shared" si="0"/>
        <v>0</v>
      </c>
      <c r="W35" s="15">
        <f t="shared" si="0"/>
        <v>0</v>
      </c>
      <c r="X35" s="15">
        <f t="shared" si="0"/>
        <v>0</v>
      </c>
      <c r="Z35" s="20">
        <f t="shared" si="1"/>
        <v>5.9282178217821786E-2</v>
      </c>
      <c r="AA35" s="20">
        <f t="shared" si="2"/>
        <v>5.9282178217821786E-2</v>
      </c>
      <c r="AB35" s="20">
        <f t="shared" si="3"/>
        <v>5.9282178217821786E-2</v>
      </c>
      <c r="AC35" s="20">
        <f t="shared" si="4"/>
        <v>2.8693181818181823E-2</v>
      </c>
      <c r="AD35" s="20">
        <f t="shared" si="5"/>
        <v>5.9282178217821786E-2</v>
      </c>
      <c r="AE35">
        <v>0.1</v>
      </c>
      <c r="AG35">
        <f t="shared" si="6"/>
        <v>0</v>
      </c>
      <c r="AH35">
        <f t="shared" si="7"/>
        <v>0</v>
      </c>
      <c r="AI35">
        <f t="shared" si="8"/>
        <v>0</v>
      </c>
      <c r="AJ35">
        <f t="shared" si="9"/>
        <v>0</v>
      </c>
      <c r="AK35">
        <f t="shared" si="10"/>
        <v>0</v>
      </c>
      <c r="AL35">
        <f t="shared" si="11"/>
        <v>0</v>
      </c>
      <c r="AM35">
        <f t="shared" si="12"/>
        <v>0</v>
      </c>
      <c r="AP35" s="20">
        <f t="shared" si="13"/>
        <v>0</v>
      </c>
      <c r="AQ35" s="20">
        <f t="shared" si="14"/>
        <v>0</v>
      </c>
      <c r="AR35" s="20">
        <f t="shared" si="15"/>
        <v>0</v>
      </c>
      <c r="AS35" s="20">
        <f t="shared" si="16"/>
        <v>0</v>
      </c>
      <c r="AT35" s="20">
        <f t="shared" si="17"/>
        <v>0</v>
      </c>
      <c r="AU35" s="6">
        <f t="shared" si="18"/>
        <v>0</v>
      </c>
      <c r="AX35">
        <f t="shared" si="19"/>
        <v>0</v>
      </c>
      <c r="AY35">
        <f t="shared" si="20"/>
        <v>0</v>
      </c>
      <c r="AZ35">
        <f t="shared" si="21"/>
        <v>0</v>
      </c>
      <c r="BA35">
        <f t="shared" si="22"/>
        <v>0</v>
      </c>
      <c r="BB35">
        <f t="shared" si="23"/>
        <v>0</v>
      </c>
      <c r="BC35">
        <f t="shared" si="24"/>
        <v>0</v>
      </c>
      <c r="BE35" s="29">
        <f t="shared" si="25"/>
        <v>0</v>
      </c>
      <c r="BF35" s="29">
        <f t="shared" si="26"/>
        <v>0</v>
      </c>
      <c r="BG35" s="29">
        <f t="shared" si="27"/>
        <v>0</v>
      </c>
      <c r="BH35" s="29">
        <f t="shared" si="28"/>
        <v>0</v>
      </c>
      <c r="BI35" s="29">
        <f t="shared" si="29"/>
        <v>0</v>
      </c>
      <c r="BJ35" s="29">
        <f t="shared" si="30"/>
        <v>0</v>
      </c>
    </row>
    <row r="36" spans="1:62" x14ac:dyDescent="0.2">
      <c r="A36">
        <v>2</v>
      </c>
      <c r="C36" s="6">
        <f t="shared" si="31"/>
        <v>50.816049470417532</v>
      </c>
      <c r="D36" s="6">
        <f t="shared" si="32"/>
        <v>50.957449470417529</v>
      </c>
      <c r="E36" s="6">
        <f t="shared" si="33"/>
        <v>50.816049470417532</v>
      </c>
      <c r="F36" s="6">
        <f t="shared" si="34"/>
        <v>86.129648915434856</v>
      </c>
      <c r="G36" s="6">
        <f t="shared" si="35"/>
        <v>50.866549470417532</v>
      </c>
      <c r="J36" s="8">
        <f t="array" ref="J36:N36">$C$21:$G$21*C36:G36</f>
        <v>2.540802473520877</v>
      </c>
      <c r="K36" s="8">
        <v>2.5478724735208766</v>
      </c>
      <c r="L36" s="8">
        <v>2.540802473520877</v>
      </c>
      <c r="M36" s="8">
        <v>4.306482445771743</v>
      </c>
      <c r="N36" s="8">
        <v>2.5433274735208768</v>
      </c>
      <c r="O36" s="8">
        <f t="array" ref="O36">SUMPRODUCT($C$21:$G$21*TRANSPOSE(C$25:C$29)*$C36:$G36)</f>
        <v>2.9846212165835935</v>
      </c>
      <c r="P36" s="8">
        <f t="array" ref="P36">SUMPRODUCT($C$21:$G$21*TRANSPOSE(D$25:D$29)*$C36:$G36)</f>
        <v>2.9828537165835933</v>
      </c>
      <c r="Q36" s="8">
        <f t="array" ref="Q36">SUMPRODUCT($C$21:$G$21*TRANSPOSE(E$25:E$29)*$C36:$G36)</f>
        <v>2.9846212165835935</v>
      </c>
      <c r="R36" s="8">
        <f t="array" ref="R36">SUMPRODUCT($C$21:$G$21*TRANSPOSE(F$25:F$29)*$C36:$G36)</f>
        <v>2.5432012235208767</v>
      </c>
      <c r="S36" s="8">
        <f t="array" ref="S36">SUMPRODUCT($C$21:$G$21*TRANSPOSE(G$25:G$29)*$C36:$G36)</f>
        <v>2.9839899665835934</v>
      </c>
      <c r="T36" s="15">
        <f t="shared" ref="T36:T74" si="36">Catch($C$2,SUM($C36:$G36),C36)</f>
        <v>0</v>
      </c>
      <c r="U36" s="15">
        <f>Catch($C$2,SUM($C36:$G36),D36)</f>
        <v>0</v>
      </c>
      <c r="V36" s="15">
        <f>Catch($C$2,SUM($C36:$G36),E36)</f>
        <v>0</v>
      </c>
      <c r="W36" s="15">
        <f>Catch($C$2,SUM($C36:$G36),F36)</f>
        <v>0</v>
      </c>
      <c r="X36" s="15">
        <f>Catch($C$2,SUM($C36:$G36),G36)</f>
        <v>0</v>
      </c>
      <c r="Z36" s="20">
        <f t="shared" si="1"/>
        <v>5.8733830112493987E-2</v>
      </c>
      <c r="AA36" s="20">
        <f t="shared" si="2"/>
        <v>5.8536165910643499E-2</v>
      </c>
      <c r="AB36" s="20">
        <f t="shared" si="3"/>
        <v>5.8733830112493987E-2</v>
      </c>
      <c r="AC36" s="20">
        <f t="shared" si="4"/>
        <v>2.9527593059364282E-2</v>
      </c>
      <c r="AD36" s="20">
        <f t="shared" si="5"/>
        <v>5.8663109600524267E-2</v>
      </c>
      <c r="AE36">
        <v>0.1</v>
      </c>
      <c r="AG36">
        <f t="shared" si="6"/>
        <v>0</v>
      </c>
      <c r="AH36">
        <f t="shared" si="7"/>
        <v>0</v>
      </c>
      <c r="AI36">
        <f t="shared" si="8"/>
        <v>0</v>
      </c>
      <c r="AJ36">
        <f t="shared" si="9"/>
        <v>0</v>
      </c>
      <c r="AK36">
        <f t="shared" si="10"/>
        <v>0</v>
      </c>
      <c r="AL36">
        <f t="shared" si="11"/>
        <v>0</v>
      </c>
      <c r="AM36">
        <f t="shared" si="12"/>
        <v>0</v>
      </c>
      <c r="AP36" s="20">
        <f t="shared" si="13"/>
        <v>0</v>
      </c>
      <c r="AQ36" s="20">
        <f t="shared" si="14"/>
        <v>0</v>
      </c>
      <c r="AR36" s="20">
        <f t="shared" si="15"/>
        <v>0</v>
      </c>
      <c r="AS36" s="20">
        <f t="shared" si="16"/>
        <v>0</v>
      </c>
      <c r="AT36" s="20">
        <f t="shared" si="17"/>
        <v>0</v>
      </c>
      <c r="AU36" s="6">
        <f t="shared" si="18"/>
        <v>0</v>
      </c>
      <c r="AX36">
        <f t="shared" si="19"/>
        <v>0</v>
      </c>
      <c r="AY36">
        <f t="shared" si="20"/>
        <v>0</v>
      </c>
      <c r="AZ36">
        <f t="shared" si="21"/>
        <v>0</v>
      </c>
      <c r="BA36">
        <f t="shared" si="22"/>
        <v>0</v>
      </c>
      <c r="BB36">
        <f t="shared" si="23"/>
        <v>0</v>
      </c>
      <c r="BC36">
        <f t="shared" si="24"/>
        <v>0</v>
      </c>
      <c r="BE36" s="29">
        <f t="shared" si="25"/>
        <v>0</v>
      </c>
      <c r="BF36" s="29">
        <f t="shared" si="26"/>
        <v>0</v>
      </c>
      <c r="BG36" s="29">
        <f t="shared" si="27"/>
        <v>0</v>
      </c>
      <c r="BH36" s="29">
        <f t="shared" si="28"/>
        <v>0</v>
      </c>
      <c r="BI36" s="29">
        <f t="shared" si="29"/>
        <v>0</v>
      </c>
      <c r="BJ36" s="29">
        <f t="shared" si="30"/>
        <v>0</v>
      </c>
    </row>
    <row r="37" spans="1:62" x14ac:dyDescent="0.2">
      <c r="A37">
        <v>3</v>
      </c>
      <c r="C37" s="6">
        <f t="shared" si="31"/>
        <v>51.009086106252553</v>
      </c>
      <c r="D37" s="6">
        <f t="shared" si="32"/>
        <v>51.370595323147541</v>
      </c>
      <c r="E37" s="6">
        <f t="shared" si="33"/>
        <v>51.009086106252553</v>
      </c>
      <c r="F37" s="6">
        <f t="shared" si="34"/>
        <v>84.375172949806128</v>
      </c>
      <c r="G37" s="6">
        <f t="shared" si="35"/>
        <v>51.128802698806744</v>
      </c>
      <c r="J37" s="8">
        <f t="array" ref="J37:N37">$C$21:$G$21*C37:G37</f>
        <v>2.5504543053126278</v>
      </c>
      <c r="K37" s="8">
        <v>2.5685297661573774</v>
      </c>
      <c r="L37" s="8">
        <v>2.5504543053126278</v>
      </c>
      <c r="M37" s="8">
        <v>4.2187586474903069</v>
      </c>
      <c r="N37" s="8">
        <v>2.5564401349403374</v>
      </c>
      <c r="O37" s="8">
        <f t="array" ref="O37">SUMPRODUCT($C$21:$G$21*TRANSPOSE(C$25:C$29)*$C37:$G37)</f>
        <v>2.9735457134751622</v>
      </c>
      <c r="P37" s="8">
        <f t="array" ref="P37">SUMPRODUCT($C$21:$G$21*TRANSPOSE(D$25:D$29)*$C37:$G37)</f>
        <v>2.969026848263975</v>
      </c>
      <c r="Q37" s="8">
        <f t="array" ref="Q37">SUMPRODUCT($C$21:$G$21*TRANSPOSE(E$25:E$29)*$C37:$G37)</f>
        <v>2.9735457134751622</v>
      </c>
      <c r="R37" s="8">
        <f t="array" ref="R37">SUMPRODUCT($C$21:$G$21*TRANSPOSE(F$25:F$29)*$C37:$G37)</f>
        <v>2.5564696279307428</v>
      </c>
      <c r="S37" s="8">
        <f t="array" ref="S37">SUMPRODUCT($C$21:$G$21*TRANSPOSE(G$25:G$29)*$C37:$G37)</f>
        <v>2.9720492560682352</v>
      </c>
      <c r="T37" s="15">
        <f t="shared" si="36"/>
        <v>0</v>
      </c>
      <c r="U37" s="15">
        <f t="shared" ref="U37:U74" si="37">Catch($C$2,SUM($C37:$G37),D37)</f>
        <v>0</v>
      </c>
      <c r="V37" s="15">
        <f t="shared" ref="V37:V74" si="38">Catch($C$2,SUM($C37:$G37),E37)</f>
        <v>0</v>
      </c>
      <c r="W37" s="15">
        <f t="shared" ref="W37:W74" si="39">Catch($C$2,SUM($C37:$G37),F37)</f>
        <v>0</v>
      </c>
      <c r="X37" s="15">
        <f t="shared" ref="X37:X74" si="40">Catch($C$2,SUM($C37:$G37),G37)</f>
        <v>0</v>
      </c>
      <c r="Z37" s="20">
        <f t="shared" si="1"/>
        <v>5.8294432236665243E-2</v>
      </c>
      <c r="AA37" s="20">
        <f t="shared" si="2"/>
        <v>5.7796232058189415E-2</v>
      </c>
      <c r="AB37" s="20">
        <f t="shared" si="3"/>
        <v>5.8294432236665243E-2</v>
      </c>
      <c r="AC37" s="20">
        <f t="shared" si="4"/>
        <v>3.0298837188180449E-2</v>
      </c>
      <c r="AD37" s="20">
        <f t="shared" si="5"/>
        <v>5.8128669149093877E-2</v>
      </c>
      <c r="AE37">
        <v>0.1</v>
      </c>
      <c r="AG37">
        <f t="shared" si="6"/>
        <v>0</v>
      </c>
      <c r="AH37">
        <f t="shared" si="7"/>
        <v>0</v>
      </c>
      <c r="AI37">
        <f t="shared" si="8"/>
        <v>0</v>
      </c>
      <c r="AJ37">
        <f t="shared" si="9"/>
        <v>0</v>
      </c>
      <c r="AK37">
        <f t="shared" si="10"/>
        <v>0</v>
      </c>
      <c r="AL37">
        <f t="shared" si="11"/>
        <v>0</v>
      </c>
      <c r="AM37">
        <f t="shared" si="12"/>
        <v>0</v>
      </c>
      <c r="AP37" s="20">
        <f t="shared" si="13"/>
        <v>0</v>
      </c>
      <c r="AQ37" s="20">
        <f t="shared" si="14"/>
        <v>0</v>
      </c>
      <c r="AR37" s="20">
        <f t="shared" si="15"/>
        <v>0</v>
      </c>
      <c r="AS37" s="20">
        <f t="shared" si="16"/>
        <v>0</v>
      </c>
      <c r="AT37" s="20">
        <f t="shared" si="17"/>
        <v>0</v>
      </c>
      <c r="AU37" s="6">
        <f t="shared" si="18"/>
        <v>0</v>
      </c>
      <c r="AX37">
        <f t="shared" si="19"/>
        <v>0</v>
      </c>
      <c r="AY37">
        <f t="shared" si="20"/>
        <v>0</v>
      </c>
      <c r="AZ37">
        <f t="shared" si="21"/>
        <v>0</v>
      </c>
      <c r="BA37">
        <f t="shared" si="22"/>
        <v>0</v>
      </c>
      <c r="BB37">
        <f t="shared" si="23"/>
        <v>0</v>
      </c>
      <c r="BC37">
        <f t="shared" si="24"/>
        <v>0</v>
      </c>
      <c r="BE37" s="29">
        <f t="shared" si="25"/>
        <v>0</v>
      </c>
      <c r="BF37" s="29">
        <f t="shared" si="26"/>
        <v>0</v>
      </c>
      <c r="BG37" s="29">
        <f t="shared" si="27"/>
        <v>0</v>
      </c>
      <c r="BH37" s="29">
        <f t="shared" si="28"/>
        <v>0</v>
      </c>
      <c r="BI37" s="29">
        <f t="shared" si="29"/>
        <v>0</v>
      </c>
      <c r="BJ37" s="29">
        <f t="shared" si="30"/>
        <v>0</v>
      </c>
    </row>
    <row r="38" spans="1:62" x14ac:dyDescent="0.2">
      <c r="A38">
        <v>4</v>
      </c>
      <c r="C38" s="6">
        <f t="shared" si="31"/>
        <v>51.120894853680156</v>
      </c>
      <c r="D38" s="6">
        <f t="shared" si="32"/>
        <v>51.73958147254212</v>
      </c>
      <c r="E38" s="6">
        <f t="shared" si="33"/>
        <v>51.120894853680156</v>
      </c>
      <c r="F38" s="6">
        <f t="shared" si="34"/>
        <v>82.725420041221227</v>
      </c>
      <c r="G38" s="6">
        <f t="shared" si="35"/>
        <v>51.310810428296797</v>
      </c>
      <c r="J38" s="8">
        <f t="array" ref="J38:N38">$C$21:$G$21*C38:G38</f>
        <v>2.5560447426840081</v>
      </c>
      <c r="K38" s="8">
        <v>2.5869790736271061</v>
      </c>
      <c r="L38" s="8">
        <v>2.5560447426840081</v>
      </c>
      <c r="M38" s="8">
        <v>4.1362710020610614</v>
      </c>
      <c r="N38" s="8">
        <v>2.5655405214148401</v>
      </c>
      <c r="O38" s="8">
        <f t="array" ref="O38">SUMPRODUCT($C$21:$G$21*TRANSPOSE(C$25:C$29)*$C38:$G38)</f>
        <v>2.961208834946754</v>
      </c>
      <c r="P38" s="8">
        <f t="array" ref="P38">SUMPRODUCT($C$21:$G$21*TRANSPOSE(D$25:D$29)*$C38:$G38)</f>
        <v>2.9534752522109797</v>
      </c>
      <c r="Q38" s="8">
        <f t="array" ref="Q38">SUMPRODUCT($C$21:$G$21*TRANSPOSE(E$25:E$29)*$C38:$G38)</f>
        <v>2.961208834946754</v>
      </c>
      <c r="R38" s="8">
        <f t="array" ref="R38">SUMPRODUCT($C$21:$G$21*TRANSPOSE(F$25:F$29)*$C38:$G38)</f>
        <v>2.5661522701024908</v>
      </c>
      <c r="S38" s="8">
        <f t="array" ref="S38">SUMPRODUCT($C$21:$G$21*TRANSPOSE(G$25:G$29)*$C38:$G38)</f>
        <v>2.958834890264046</v>
      </c>
      <c r="T38" s="15">
        <f t="shared" si="36"/>
        <v>0</v>
      </c>
      <c r="U38" s="15">
        <f t="shared" si="37"/>
        <v>0</v>
      </c>
      <c r="V38" s="15">
        <f t="shared" si="38"/>
        <v>0</v>
      </c>
      <c r="W38" s="15">
        <f t="shared" si="39"/>
        <v>0</v>
      </c>
      <c r="X38" s="15">
        <f t="shared" si="40"/>
        <v>0</v>
      </c>
      <c r="Z38" s="20">
        <f t="shared" si="1"/>
        <v>5.7925606416366925E-2</v>
      </c>
      <c r="AA38" s="20">
        <f t="shared" si="2"/>
        <v>5.7083477835598091E-2</v>
      </c>
      <c r="AB38" s="20">
        <f t="shared" si="3"/>
        <v>5.7925606416366925E-2</v>
      </c>
      <c r="AC38" s="20">
        <f t="shared" si="4"/>
        <v>3.1020117744023586E-2</v>
      </c>
      <c r="AD38" s="20">
        <f t="shared" si="5"/>
        <v>5.7664941667581085E-2</v>
      </c>
      <c r="AE38">
        <v>0.1</v>
      </c>
      <c r="AG38">
        <f t="shared" si="6"/>
        <v>0</v>
      </c>
      <c r="AH38">
        <f t="shared" si="7"/>
        <v>0</v>
      </c>
      <c r="AI38">
        <f t="shared" si="8"/>
        <v>0</v>
      </c>
      <c r="AJ38">
        <f t="shared" si="9"/>
        <v>0</v>
      </c>
      <c r="AK38">
        <f t="shared" si="10"/>
        <v>0</v>
      </c>
      <c r="AL38">
        <f t="shared" si="11"/>
        <v>0</v>
      </c>
      <c r="AM38">
        <f t="shared" si="12"/>
        <v>0</v>
      </c>
      <c r="AP38" s="20">
        <f t="shared" si="13"/>
        <v>0</v>
      </c>
      <c r="AQ38" s="20">
        <f t="shared" si="14"/>
        <v>0</v>
      </c>
      <c r="AR38" s="20">
        <f t="shared" si="15"/>
        <v>0</v>
      </c>
      <c r="AS38" s="20">
        <f t="shared" si="16"/>
        <v>0</v>
      </c>
      <c r="AT38" s="20">
        <f t="shared" si="17"/>
        <v>0</v>
      </c>
      <c r="AU38" s="6">
        <f t="shared" si="18"/>
        <v>0</v>
      </c>
      <c r="AX38">
        <f t="shared" si="19"/>
        <v>0</v>
      </c>
      <c r="AY38">
        <f t="shared" si="20"/>
        <v>0</v>
      </c>
      <c r="AZ38">
        <f t="shared" si="21"/>
        <v>0</v>
      </c>
      <c r="BA38">
        <f t="shared" si="22"/>
        <v>0</v>
      </c>
      <c r="BB38">
        <f t="shared" si="23"/>
        <v>0</v>
      </c>
      <c r="BC38">
        <f t="shared" si="24"/>
        <v>0</v>
      </c>
      <c r="BE38" s="29">
        <f t="shared" si="25"/>
        <v>0</v>
      </c>
      <c r="BF38" s="29">
        <f t="shared" si="26"/>
        <v>0</v>
      </c>
      <c r="BG38" s="29">
        <f t="shared" si="27"/>
        <v>0</v>
      </c>
      <c r="BH38" s="29">
        <f t="shared" si="28"/>
        <v>0</v>
      </c>
      <c r="BI38" s="29">
        <f t="shared" si="29"/>
        <v>0</v>
      </c>
      <c r="BJ38" s="29">
        <f t="shared" si="30"/>
        <v>0</v>
      </c>
    </row>
    <row r="39" spans="1:62" x14ac:dyDescent="0.2">
      <c r="A39">
        <v>5</v>
      </c>
      <c r="C39" s="6">
        <f t="shared" si="31"/>
        <v>51.179527633518369</v>
      </c>
      <c r="D39" s="6">
        <f t="shared" si="32"/>
        <v>52.065796200790274</v>
      </c>
      <c r="E39" s="6">
        <f t="shared" si="33"/>
        <v>51.179527633518369</v>
      </c>
      <c r="F39" s="6">
        <f t="shared" si="34"/>
        <v>81.17119723705386</v>
      </c>
      <c r="G39" s="6">
        <f t="shared" si="35"/>
        <v>51.431871949688741</v>
      </c>
      <c r="J39" s="8">
        <f t="array" ref="J39:N39">$C$21:$G$21*C39:G39</f>
        <v>2.5589763816759188</v>
      </c>
      <c r="K39" s="8">
        <v>2.6032898100395139</v>
      </c>
      <c r="L39" s="8">
        <v>2.5589763816759188</v>
      </c>
      <c r="M39" s="8">
        <v>4.058559861852693</v>
      </c>
      <c r="N39" s="8">
        <v>2.5715935974844371</v>
      </c>
      <c r="O39" s="8">
        <f t="array" ref="O39">SUMPRODUCT($C$21:$G$21*TRANSPOSE(C$25:C$29)*$C39:$G39)</f>
        <v>2.9481049127631405</v>
      </c>
      <c r="P39" s="8">
        <f t="array" ref="P39">SUMPRODUCT($C$21:$G$21*TRANSPOSE(D$25:D$29)*$C39:$G39)</f>
        <v>2.9370265556722419</v>
      </c>
      <c r="Q39" s="8">
        <f t="array" ref="Q39">SUMPRODUCT($C$21:$G$21*TRANSPOSE(E$25:E$29)*$C39:$G39)</f>
        <v>2.9481049127631405</v>
      </c>
      <c r="R39" s="8">
        <f t="array" ref="R39">SUMPRODUCT($C$21:$G$21*TRANSPOSE(F$25:F$29)*$C39:$G39)</f>
        <v>2.5732090427189469</v>
      </c>
      <c r="S39" s="8">
        <f t="array" ref="S39">SUMPRODUCT($C$21:$G$21*TRANSPOSE(G$25:G$29)*$C39:$G39)</f>
        <v>2.9449506088110109</v>
      </c>
      <c r="T39" s="15">
        <f t="shared" si="36"/>
        <v>0</v>
      </c>
      <c r="U39" s="15">
        <f t="shared" si="37"/>
        <v>0</v>
      </c>
      <c r="V39" s="15">
        <f t="shared" si="38"/>
        <v>0</v>
      </c>
      <c r="W39" s="15">
        <f t="shared" si="39"/>
        <v>0</v>
      </c>
      <c r="X39" s="15">
        <f t="shared" si="40"/>
        <v>0</v>
      </c>
      <c r="Z39" s="20">
        <f t="shared" si="1"/>
        <v>5.7603206771927588E-2</v>
      </c>
      <c r="AA39" s="20">
        <f t="shared" si="2"/>
        <v>5.6409903813737561E-2</v>
      </c>
      <c r="AB39" s="20">
        <f t="shared" si="3"/>
        <v>5.7603206771927588E-2</v>
      </c>
      <c r="AC39" s="20">
        <f t="shared" si="4"/>
        <v>3.1701011323069433E-2</v>
      </c>
      <c r="AD39" s="20">
        <f t="shared" si="5"/>
        <v>5.7259253789008417E-2</v>
      </c>
      <c r="AE39">
        <v>0.1</v>
      </c>
      <c r="AG39">
        <f t="shared" si="6"/>
        <v>0</v>
      </c>
      <c r="AH39">
        <f t="shared" si="7"/>
        <v>0</v>
      </c>
      <c r="AI39">
        <f t="shared" si="8"/>
        <v>0</v>
      </c>
      <c r="AJ39">
        <f t="shared" si="9"/>
        <v>0</v>
      </c>
      <c r="AK39">
        <f t="shared" si="10"/>
        <v>0</v>
      </c>
      <c r="AL39">
        <f t="shared" si="11"/>
        <v>0</v>
      </c>
      <c r="AM39">
        <f t="shared" si="12"/>
        <v>0</v>
      </c>
      <c r="AP39" s="20">
        <f t="shared" si="13"/>
        <v>0</v>
      </c>
      <c r="AQ39" s="20">
        <f t="shared" si="14"/>
        <v>0</v>
      </c>
      <c r="AR39" s="20">
        <f t="shared" si="15"/>
        <v>0</v>
      </c>
      <c r="AS39" s="20">
        <f t="shared" si="16"/>
        <v>0</v>
      </c>
      <c r="AT39" s="20">
        <f t="shared" si="17"/>
        <v>0</v>
      </c>
      <c r="AU39" s="6">
        <f t="shared" si="18"/>
        <v>0</v>
      </c>
      <c r="AX39">
        <f t="shared" si="19"/>
        <v>0</v>
      </c>
      <c r="AY39">
        <f t="shared" si="20"/>
        <v>0</v>
      </c>
      <c r="AZ39">
        <f t="shared" si="21"/>
        <v>0</v>
      </c>
      <c r="BA39">
        <f t="shared" si="22"/>
        <v>0</v>
      </c>
      <c r="BB39">
        <f t="shared" si="23"/>
        <v>0</v>
      </c>
      <c r="BC39">
        <f t="shared" si="24"/>
        <v>0</v>
      </c>
      <c r="BE39" s="29">
        <f t="shared" si="25"/>
        <v>0</v>
      </c>
      <c r="BF39" s="29">
        <f t="shared" si="26"/>
        <v>0</v>
      </c>
      <c r="BG39" s="29">
        <f t="shared" si="27"/>
        <v>0</v>
      </c>
      <c r="BH39" s="29">
        <f t="shared" si="28"/>
        <v>0</v>
      </c>
      <c r="BI39" s="29">
        <f t="shared" si="29"/>
        <v>0</v>
      </c>
      <c r="BJ39" s="29">
        <f t="shared" si="30"/>
        <v>0</v>
      </c>
    </row>
    <row r="40" spans="1:62" x14ac:dyDescent="0.2">
      <c r="A40">
        <v>6</v>
      </c>
      <c r="C40" s="6">
        <f t="shared" si="31"/>
        <v>51.203579937358498</v>
      </c>
      <c r="D40" s="6">
        <f t="shared" si="32"/>
        <v>52.351396125770421</v>
      </c>
      <c r="E40" s="6">
        <f t="shared" si="33"/>
        <v>51.203579937358498</v>
      </c>
      <c r="F40" s="6">
        <f t="shared" si="34"/>
        <v>79.704776074925249</v>
      </c>
      <c r="G40" s="6">
        <f t="shared" si="35"/>
        <v>51.507152091413296</v>
      </c>
      <c r="J40" s="8">
        <f t="array" ref="J40:N40">$C$21:$G$21*C40:G40</f>
        <v>2.5601789968679252</v>
      </c>
      <c r="K40" s="8">
        <v>2.6175698062885213</v>
      </c>
      <c r="L40" s="8">
        <v>2.5601789968679252</v>
      </c>
      <c r="M40" s="8">
        <v>3.9852388037462627</v>
      </c>
      <c r="N40" s="8">
        <v>2.575357604570665</v>
      </c>
      <c r="O40" s="8">
        <f t="array" ref="O40">SUMPRODUCT($C$21:$G$21*TRANSPOSE(C$25:C$29)*$C40:$G40)</f>
        <v>2.9345863028683432</v>
      </c>
      <c r="P40" s="8">
        <f t="array" ref="P40">SUMPRODUCT($C$21:$G$21*TRANSPOSE(D$25:D$29)*$C40:$G40)</f>
        <v>2.9202386005131942</v>
      </c>
      <c r="Q40" s="8">
        <f t="array" ref="Q40">SUMPRODUCT($C$21:$G$21*TRANSPOSE(E$25:E$29)*$C40:$G40)</f>
        <v>2.9345863028683432</v>
      </c>
      <c r="R40" s="8">
        <f t="array" ref="R40">SUMPRODUCT($C$21:$G$21*TRANSPOSE(F$25:F$29)*$C40:$G40)</f>
        <v>2.5783213511487588</v>
      </c>
      <c r="S40" s="8">
        <f t="array" ref="S40">SUMPRODUCT($C$21:$G$21*TRANSPOSE(G$25:G$29)*$C40:$G40)</f>
        <v>2.9307916509426586</v>
      </c>
      <c r="T40" s="15">
        <f t="shared" si="36"/>
        <v>0</v>
      </c>
      <c r="U40" s="15">
        <f t="shared" si="37"/>
        <v>0</v>
      </c>
      <c r="V40" s="15">
        <f t="shared" si="38"/>
        <v>0</v>
      </c>
      <c r="W40" s="15">
        <f t="shared" si="39"/>
        <v>0</v>
      </c>
      <c r="X40" s="15">
        <f t="shared" si="40"/>
        <v>0</v>
      </c>
      <c r="Z40" s="20">
        <f t="shared" si="1"/>
        <v>5.7312131426327247E-2</v>
      </c>
      <c r="AA40" s="20">
        <f t="shared" si="2"/>
        <v>5.5781484671345409E-2</v>
      </c>
      <c r="AB40" s="20">
        <f t="shared" si="3"/>
        <v>5.7312131426327247E-2</v>
      </c>
      <c r="AC40" s="20">
        <f t="shared" si="4"/>
        <v>3.2348392130542435E-2</v>
      </c>
      <c r="AD40" s="20">
        <f t="shared" si="5"/>
        <v>5.6900673633463184E-2</v>
      </c>
      <c r="AE40">
        <v>0.1</v>
      </c>
      <c r="AG40">
        <f t="shared" si="6"/>
        <v>0</v>
      </c>
      <c r="AH40">
        <f t="shared" si="7"/>
        <v>0</v>
      </c>
      <c r="AI40">
        <f t="shared" si="8"/>
        <v>0</v>
      </c>
      <c r="AJ40">
        <f t="shared" si="9"/>
        <v>0</v>
      </c>
      <c r="AK40">
        <f t="shared" si="10"/>
        <v>0</v>
      </c>
      <c r="AL40">
        <f t="shared" si="11"/>
        <v>0</v>
      </c>
      <c r="AM40">
        <f t="shared" si="12"/>
        <v>0</v>
      </c>
      <c r="AP40" s="20">
        <f t="shared" si="13"/>
        <v>0</v>
      </c>
      <c r="AQ40" s="20">
        <f t="shared" si="14"/>
        <v>0</v>
      </c>
      <c r="AR40" s="20">
        <f t="shared" si="15"/>
        <v>0</v>
      </c>
      <c r="AS40" s="20">
        <f t="shared" si="16"/>
        <v>0</v>
      </c>
      <c r="AT40" s="20">
        <f t="shared" si="17"/>
        <v>0</v>
      </c>
      <c r="AU40" s="6">
        <f t="shared" si="18"/>
        <v>0</v>
      </c>
      <c r="AX40">
        <f t="shared" si="19"/>
        <v>0</v>
      </c>
      <c r="AY40">
        <f t="shared" si="20"/>
        <v>0</v>
      </c>
      <c r="AZ40">
        <f t="shared" si="21"/>
        <v>0</v>
      </c>
      <c r="BA40">
        <f t="shared" si="22"/>
        <v>0</v>
      </c>
      <c r="BB40">
        <f t="shared" si="23"/>
        <v>0</v>
      </c>
      <c r="BC40">
        <f t="shared" si="24"/>
        <v>0</v>
      </c>
      <c r="BE40" s="29">
        <f t="shared" si="25"/>
        <v>0</v>
      </c>
      <c r="BF40" s="29">
        <f t="shared" si="26"/>
        <v>0</v>
      </c>
      <c r="BG40" s="29">
        <f t="shared" si="27"/>
        <v>0</v>
      </c>
      <c r="BH40" s="29">
        <f t="shared" si="28"/>
        <v>0</v>
      </c>
      <c r="BI40" s="29">
        <f t="shared" si="29"/>
        <v>0</v>
      </c>
      <c r="BJ40" s="29">
        <f t="shared" si="30"/>
        <v>0</v>
      </c>
    </row>
    <row r="41" spans="1:62" x14ac:dyDescent="0.2">
      <c r="A41">
        <v>7</v>
      </c>
      <c r="C41" s="6">
        <f t="shared" si="31"/>
        <v>51.205291505098785</v>
      </c>
      <c r="D41" s="6">
        <f t="shared" si="32"/>
        <v>52.598972546833551</v>
      </c>
      <c r="E41" s="6">
        <f t="shared" si="33"/>
        <v>51.205291505098785</v>
      </c>
      <c r="F41" s="6">
        <f t="shared" si="34"/>
        <v>78.319533623100099</v>
      </c>
      <c r="G41" s="6">
        <f t="shared" si="35"/>
        <v>51.548378757304405</v>
      </c>
      <c r="J41" s="8">
        <f t="array" ref="J41:N41">$C$21:$G$21*C41:G41</f>
        <v>2.5602645752549393</v>
      </c>
      <c r="K41" s="8">
        <v>2.6299486273416779</v>
      </c>
      <c r="L41" s="8">
        <v>2.5602645752549393</v>
      </c>
      <c r="M41" s="8">
        <v>3.915976681155005</v>
      </c>
      <c r="N41" s="8">
        <v>2.5774189378652204</v>
      </c>
      <c r="O41" s="8">
        <f t="array" ref="O41">SUMPRODUCT($C$21:$G$21*TRANSPOSE(C$25:C$29)*$C41:$G41)</f>
        <v>2.9209022054042104</v>
      </c>
      <c r="P41" s="8">
        <f t="array" ref="P41">SUMPRODUCT($C$21:$G$21*TRANSPOSE(D$25:D$29)*$C41:$G41)</f>
        <v>2.9034811923825257</v>
      </c>
      <c r="Q41" s="8">
        <f t="array" ref="Q41">SUMPRODUCT($C$21:$G$21*TRANSPOSE(E$25:E$29)*$C41:$G41)</f>
        <v>2.9209022054042104</v>
      </c>
      <c r="R41" s="8">
        <f t="array" ref="R41">SUMPRODUCT($C$21:$G$21*TRANSPOSE(F$25:F$29)*$C41:$G41)</f>
        <v>2.5819741789291939</v>
      </c>
      <c r="S41" s="8">
        <f t="array" ref="S41">SUMPRODUCT($C$21:$G$21*TRANSPOSE(G$25:G$29)*$C41:$G41)</f>
        <v>2.9166136147516402</v>
      </c>
      <c r="T41" s="15">
        <f t="shared" si="36"/>
        <v>0</v>
      </c>
      <c r="U41" s="15">
        <f t="shared" si="37"/>
        <v>0</v>
      </c>
      <c r="V41" s="15">
        <f t="shared" si="38"/>
        <v>0</v>
      </c>
      <c r="W41" s="15">
        <f t="shared" si="39"/>
        <v>0</v>
      </c>
      <c r="X41" s="15">
        <f t="shared" si="40"/>
        <v>0</v>
      </c>
      <c r="Z41" s="20">
        <f t="shared" si="1"/>
        <v>5.7042975824351291E-2</v>
      </c>
      <c r="AA41" s="20">
        <f t="shared" si="2"/>
        <v>5.5200340459070713E-2</v>
      </c>
      <c r="AB41" s="20">
        <f t="shared" si="3"/>
        <v>5.7042975824351291E-2</v>
      </c>
      <c r="AC41" s="20">
        <f t="shared" si="4"/>
        <v>3.2967180210169804E-2</v>
      </c>
      <c r="AD41" s="20">
        <f t="shared" si="5"/>
        <v>5.6580123081724581E-2</v>
      </c>
      <c r="AE41">
        <v>0.1</v>
      </c>
      <c r="AG41">
        <f t="shared" si="6"/>
        <v>0</v>
      </c>
      <c r="AH41">
        <f t="shared" si="7"/>
        <v>0</v>
      </c>
      <c r="AI41">
        <f t="shared" si="8"/>
        <v>0</v>
      </c>
      <c r="AJ41">
        <f t="shared" si="9"/>
        <v>0</v>
      </c>
      <c r="AK41">
        <f t="shared" si="10"/>
        <v>0</v>
      </c>
      <c r="AL41">
        <f t="shared" si="11"/>
        <v>0</v>
      </c>
      <c r="AM41">
        <f t="shared" si="12"/>
        <v>0</v>
      </c>
      <c r="AP41" s="20">
        <f t="shared" si="13"/>
        <v>0</v>
      </c>
      <c r="AQ41" s="20">
        <f t="shared" si="14"/>
        <v>0</v>
      </c>
      <c r="AR41" s="20">
        <f t="shared" si="15"/>
        <v>0</v>
      </c>
      <c r="AS41" s="20">
        <f t="shared" si="16"/>
        <v>0</v>
      </c>
      <c r="AT41" s="20">
        <f t="shared" si="17"/>
        <v>0</v>
      </c>
      <c r="AU41" s="6">
        <f t="shared" si="18"/>
        <v>0</v>
      </c>
      <c r="AX41">
        <f t="shared" si="19"/>
        <v>0</v>
      </c>
      <c r="AY41">
        <f t="shared" si="20"/>
        <v>0</v>
      </c>
      <c r="AZ41">
        <f t="shared" si="21"/>
        <v>0</v>
      </c>
      <c r="BA41">
        <f t="shared" si="22"/>
        <v>0</v>
      </c>
      <c r="BB41">
        <f t="shared" si="23"/>
        <v>0</v>
      </c>
      <c r="BC41">
        <f t="shared" si="24"/>
        <v>0</v>
      </c>
      <c r="BE41" s="29">
        <f t="shared" si="25"/>
        <v>0</v>
      </c>
      <c r="BF41" s="29">
        <f t="shared" si="26"/>
        <v>0</v>
      </c>
      <c r="BG41" s="29">
        <f t="shared" si="27"/>
        <v>0</v>
      </c>
      <c r="BH41" s="29">
        <f t="shared" si="28"/>
        <v>0</v>
      </c>
      <c r="BI41" s="29">
        <f t="shared" si="29"/>
        <v>0</v>
      </c>
      <c r="BJ41" s="29">
        <f t="shared" si="30"/>
        <v>0</v>
      </c>
    </row>
    <row r="42" spans="1:62" x14ac:dyDescent="0.2">
      <c r="A42">
        <v>8</v>
      </c>
      <c r="C42" s="6">
        <f t="shared" si="31"/>
        <v>51.192690924070895</v>
      </c>
      <c r="D42" s="6">
        <f t="shared" si="32"/>
        <v>52.811324140650427</v>
      </c>
      <c r="E42" s="6">
        <f t="shared" si="33"/>
        <v>51.192690924070895</v>
      </c>
      <c r="F42" s="6">
        <f t="shared" si="34"/>
        <v>77.009695144671966</v>
      </c>
      <c r="G42" s="6">
        <f t="shared" si="35"/>
        <v>51.564512846241762</v>
      </c>
      <c r="J42" s="8">
        <f t="array" ref="J42:N42">$C$21:$G$21*C42:G42</f>
        <v>2.559634546203545</v>
      </c>
      <c r="K42" s="8">
        <v>2.6405662070325215</v>
      </c>
      <c r="L42" s="8">
        <v>2.559634546203545</v>
      </c>
      <c r="M42" s="8">
        <v>3.8504847572335983</v>
      </c>
      <c r="N42" s="8">
        <v>2.5782256423120882</v>
      </c>
      <c r="O42" s="8">
        <f t="array" ref="O42">SUMPRODUCT($C$21:$G$21*TRANSPOSE(C$25:C$29)*$C42:$G42)</f>
        <v>2.907227788195438</v>
      </c>
      <c r="P42" s="8">
        <f t="array" ref="P42">SUMPRODUCT($C$21:$G$21*TRANSPOSE(D$25:D$29)*$C42:$G42)</f>
        <v>2.8869948729881942</v>
      </c>
      <c r="Q42" s="8">
        <f t="array" ref="Q42">SUMPRODUCT($C$21:$G$21*TRANSPOSE(E$25:E$29)*$C42:$G42)</f>
        <v>2.907227788195438</v>
      </c>
      <c r="R42" s="8">
        <f t="array" ref="R42">SUMPRODUCT($C$21:$G$21*TRANSPOSE(F$25:F$29)*$C42:$G42)</f>
        <v>2.5845152354379248</v>
      </c>
      <c r="S42" s="8">
        <f t="array" ref="S42">SUMPRODUCT($C$21:$G$21*TRANSPOSE(G$25:G$29)*$C42:$G42)</f>
        <v>2.9025800141683025</v>
      </c>
      <c r="T42" s="15">
        <f t="shared" si="36"/>
        <v>0</v>
      </c>
      <c r="U42" s="15">
        <f t="shared" si="37"/>
        <v>0</v>
      </c>
      <c r="V42" s="15">
        <f t="shared" si="38"/>
        <v>0</v>
      </c>
      <c r="W42" s="15">
        <f t="shared" si="39"/>
        <v>0</v>
      </c>
      <c r="X42" s="15">
        <f t="shared" si="40"/>
        <v>0</v>
      </c>
      <c r="Z42" s="20">
        <f t="shared" si="1"/>
        <v>5.6789899802443367E-2</v>
      </c>
      <c r="AA42" s="20">
        <f t="shared" si="2"/>
        <v>5.4666208809674391E-2</v>
      </c>
      <c r="AB42" s="20">
        <f t="shared" si="3"/>
        <v>5.6789899802443367E-2</v>
      </c>
      <c r="AC42" s="20">
        <f t="shared" si="4"/>
        <v>3.3560907241388271E-2</v>
      </c>
      <c r="AD42" s="20">
        <f t="shared" si="5"/>
        <v>5.6290263476809994E-2</v>
      </c>
      <c r="AE42">
        <v>0.1</v>
      </c>
      <c r="AG42">
        <f t="shared" si="6"/>
        <v>0</v>
      </c>
      <c r="AH42">
        <f t="shared" si="7"/>
        <v>0</v>
      </c>
      <c r="AI42">
        <f t="shared" si="8"/>
        <v>0</v>
      </c>
      <c r="AJ42">
        <f t="shared" si="9"/>
        <v>0</v>
      </c>
      <c r="AK42">
        <f t="shared" si="10"/>
        <v>0</v>
      </c>
      <c r="AL42">
        <f t="shared" si="11"/>
        <v>0</v>
      </c>
      <c r="AM42">
        <f t="shared" si="12"/>
        <v>0</v>
      </c>
      <c r="AP42" s="20">
        <f t="shared" si="13"/>
        <v>0</v>
      </c>
      <c r="AQ42" s="20">
        <f t="shared" si="14"/>
        <v>0</v>
      </c>
      <c r="AR42" s="20">
        <f t="shared" si="15"/>
        <v>0</v>
      </c>
      <c r="AS42" s="20">
        <f t="shared" si="16"/>
        <v>0</v>
      </c>
      <c r="AT42" s="20">
        <f t="shared" si="17"/>
        <v>0</v>
      </c>
      <c r="AU42" s="6">
        <f t="shared" si="18"/>
        <v>0</v>
      </c>
      <c r="AX42">
        <f t="shared" si="19"/>
        <v>0</v>
      </c>
      <c r="AY42">
        <f t="shared" si="20"/>
        <v>0</v>
      </c>
      <c r="AZ42">
        <f t="shared" si="21"/>
        <v>0</v>
      </c>
      <c r="BA42">
        <f t="shared" si="22"/>
        <v>0</v>
      </c>
      <c r="BB42">
        <f t="shared" si="23"/>
        <v>0</v>
      </c>
      <c r="BC42">
        <f t="shared" si="24"/>
        <v>0</v>
      </c>
      <c r="BE42" s="29">
        <f t="shared" si="25"/>
        <v>0</v>
      </c>
      <c r="BF42" s="29">
        <f t="shared" si="26"/>
        <v>0</v>
      </c>
      <c r="BG42" s="29">
        <f t="shared" si="27"/>
        <v>0</v>
      </c>
      <c r="BH42" s="29">
        <f t="shared" si="28"/>
        <v>0</v>
      </c>
      <c r="BI42" s="29">
        <f t="shared" si="29"/>
        <v>0</v>
      </c>
      <c r="BJ42" s="29">
        <f t="shared" si="30"/>
        <v>0</v>
      </c>
    </row>
    <row r="43" spans="1:62" x14ac:dyDescent="0.2">
      <c r="A43">
        <v>9</v>
      </c>
      <c r="C43" s="6">
        <f t="shared" si="31"/>
        <v>51.171038816854399</v>
      </c>
      <c r="D43" s="6">
        <f t="shared" si="32"/>
        <v>52.991305804343398</v>
      </c>
      <c r="E43" s="6">
        <f t="shared" si="33"/>
        <v>51.171038816854399</v>
      </c>
      <c r="F43" s="6">
        <f t="shared" si="34"/>
        <v>75.770149937144595</v>
      </c>
      <c r="G43" s="6">
        <f t="shared" si="35"/>
        <v>51.562338174412027</v>
      </c>
      <c r="J43" s="8">
        <f t="array" ref="J43:N43">$C$21:$G$21*C43:G43</f>
        <v>2.5585519408427202</v>
      </c>
      <c r="K43" s="8">
        <v>2.6495652902171702</v>
      </c>
      <c r="L43" s="8">
        <v>2.5585519408427202</v>
      </c>
      <c r="M43" s="8">
        <v>3.7885074968572301</v>
      </c>
      <c r="N43" s="8">
        <v>2.5781169087206015</v>
      </c>
      <c r="O43" s="8">
        <f t="array" ref="O43">SUMPRODUCT($C$21:$G$21*TRANSPOSE(C$25:C$29)*$C43:$G43)</f>
        <v>2.8936854091594304</v>
      </c>
      <c r="P43" s="8">
        <f t="array" ref="P43">SUMPRODUCT($C$21:$G$21*TRANSPOSE(D$25:D$29)*$C43:$G43)</f>
        <v>2.870932071815818</v>
      </c>
      <c r="Q43" s="8">
        <f t="array" ref="Q43">SUMPRODUCT($C$21:$G$21*TRANSPOSE(E$25:E$29)*$C43:$G43)</f>
        <v>2.8936854091594304</v>
      </c>
      <c r="R43" s="8">
        <f t="array" ref="R43">SUMPRODUCT($C$21:$G$21*TRANSPOSE(F$25:F$29)*$C43:$G43)</f>
        <v>2.586196520155803</v>
      </c>
      <c r="S43" s="8">
        <f t="array" ref="S43">SUMPRODUCT($C$21:$G$21*TRANSPOSE(G$25:G$29)*$C43:$G43)</f>
        <v>2.8887941671899604</v>
      </c>
      <c r="T43" s="15">
        <f t="shared" si="36"/>
        <v>0</v>
      </c>
      <c r="U43" s="15">
        <f t="shared" si="37"/>
        <v>0</v>
      </c>
      <c r="V43" s="15">
        <f t="shared" si="38"/>
        <v>0</v>
      </c>
      <c r="W43" s="15">
        <f t="shared" si="39"/>
        <v>0</v>
      </c>
      <c r="X43" s="15">
        <f t="shared" si="40"/>
        <v>0</v>
      </c>
      <c r="Z43" s="20">
        <f t="shared" si="1"/>
        <v>5.6549280140983309E-2</v>
      </c>
      <c r="AA43" s="20">
        <f t="shared" si="2"/>
        <v>5.4177416997723875E-2</v>
      </c>
      <c r="AB43" s="20">
        <f t="shared" si="3"/>
        <v>5.6549280140983309E-2</v>
      </c>
      <c r="AC43" s="20">
        <f t="shared" si="4"/>
        <v>3.4132128843630268E-2</v>
      </c>
      <c r="AD43" s="20">
        <f t="shared" si="5"/>
        <v>5.6025274831767301E-2</v>
      </c>
      <c r="AE43">
        <v>0.1</v>
      </c>
      <c r="AG43">
        <f t="shared" si="6"/>
        <v>0</v>
      </c>
      <c r="AH43">
        <f t="shared" si="7"/>
        <v>0</v>
      </c>
      <c r="AI43">
        <f t="shared" si="8"/>
        <v>0</v>
      </c>
      <c r="AJ43">
        <f t="shared" si="9"/>
        <v>0</v>
      </c>
      <c r="AK43">
        <f t="shared" si="10"/>
        <v>0</v>
      </c>
      <c r="AL43">
        <f t="shared" si="11"/>
        <v>0</v>
      </c>
      <c r="AM43">
        <f t="shared" si="12"/>
        <v>0</v>
      </c>
      <c r="AP43" s="20">
        <f t="shared" si="13"/>
        <v>0</v>
      </c>
      <c r="AQ43" s="20">
        <f t="shared" si="14"/>
        <v>0</v>
      </c>
      <c r="AR43" s="20">
        <f t="shared" si="15"/>
        <v>0</v>
      </c>
      <c r="AS43" s="20">
        <f t="shared" si="16"/>
        <v>0</v>
      </c>
      <c r="AT43" s="20">
        <f t="shared" si="17"/>
        <v>0</v>
      </c>
      <c r="AU43" s="6">
        <f t="shared" si="18"/>
        <v>0</v>
      </c>
      <c r="AX43">
        <f t="shared" si="19"/>
        <v>0</v>
      </c>
      <c r="AY43">
        <f t="shared" si="20"/>
        <v>0</v>
      </c>
      <c r="AZ43">
        <f t="shared" si="21"/>
        <v>0</v>
      </c>
      <c r="BA43">
        <f t="shared" si="22"/>
        <v>0</v>
      </c>
      <c r="BB43">
        <f t="shared" si="23"/>
        <v>0</v>
      </c>
      <c r="BC43">
        <f t="shared" si="24"/>
        <v>0</v>
      </c>
      <c r="BE43" s="29">
        <f t="shared" si="25"/>
        <v>0</v>
      </c>
      <c r="BF43" s="29">
        <f t="shared" si="26"/>
        <v>0</v>
      </c>
      <c r="BG43" s="29">
        <f t="shared" si="27"/>
        <v>0</v>
      </c>
      <c r="BH43" s="29">
        <f t="shared" si="28"/>
        <v>0</v>
      </c>
      <c r="BI43" s="29">
        <f t="shared" si="29"/>
        <v>0</v>
      </c>
      <c r="BJ43" s="29">
        <f t="shared" si="30"/>
        <v>0</v>
      </c>
    </row>
    <row r="44" spans="1:62" x14ac:dyDescent="0.2">
      <c r="A44">
        <v>10</v>
      </c>
      <c r="C44" s="6">
        <f t="shared" si="31"/>
        <v>51.14378355314166</v>
      </c>
      <c r="D44" s="6">
        <f t="shared" si="32"/>
        <v>53.141730680478418</v>
      </c>
      <c r="E44" s="6">
        <f t="shared" si="33"/>
        <v>51.14378355314166</v>
      </c>
      <c r="F44" s="6">
        <f t="shared" si="34"/>
        <v>74.59631879415285</v>
      </c>
      <c r="G44" s="6">
        <f t="shared" si="35"/>
        <v>51.546954016183243</v>
      </c>
      <c r="J44" s="8">
        <f t="array" ref="J44:N44">$C$21:$G$21*C44:G44</f>
        <v>2.557189177657083</v>
      </c>
      <c r="K44" s="8">
        <v>2.6570865340239211</v>
      </c>
      <c r="L44" s="8">
        <v>2.557189177657083</v>
      </c>
      <c r="M44" s="8">
        <v>3.7298159397076427</v>
      </c>
      <c r="N44" s="8">
        <v>2.5773477008091623</v>
      </c>
      <c r="O44" s="8">
        <f t="array" ref="O44">SUMPRODUCT($C$21:$G$21*TRANSPOSE(C$25:C$29)*$C44:$G44)</f>
        <v>2.8803598380494524</v>
      </c>
      <c r="P44" s="8">
        <f t="array" ref="P44">SUMPRODUCT($C$21:$G$21*TRANSPOSE(D$25:D$29)*$C44:$G44)</f>
        <v>2.8553854989577427</v>
      </c>
      <c r="Q44" s="8">
        <f t="array" ref="Q44">SUMPRODUCT($C$21:$G$21*TRANSPOSE(E$25:E$29)*$C44:$G44)</f>
        <v>2.8803598380494524</v>
      </c>
      <c r="R44" s="8">
        <f t="array" ref="R44">SUMPRODUCT($C$21:$G$21*TRANSPOSE(F$25:F$29)*$C44:$G44)</f>
        <v>2.5872031475368127</v>
      </c>
      <c r="S44" s="8">
        <f t="array" ref="S44">SUMPRODUCT($C$21:$G$21*TRANSPOSE(G$25:G$29)*$C44:$G44)</f>
        <v>2.8753202072614323</v>
      </c>
      <c r="T44" s="15">
        <f t="shared" si="36"/>
        <v>0</v>
      </c>
      <c r="U44" s="15">
        <f t="shared" si="37"/>
        <v>0</v>
      </c>
      <c r="V44" s="15">
        <f t="shared" si="38"/>
        <v>0</v>
      </c>
      <c r="W44" s="15">
        <f t="shared" si="39"/>
        <v>0</v>
      </c>
      <c r="X44" s="15">
        <f t="shared" si="40"/>
        <v>0</v>
      </c>
      <c r="Z44" s="20">
        <f t="shared" si="1"/>
        <v>5.631886493216863E-2</v>
      </c>
      <c r="AA44" s="20">
        <f t="shared" si="2"/>
        <v>5.3731511232220121E-2</v>
      </c>
      <c r="AB44" s="20">
        <f t="shared" si="3"/>
        <v>5.631886493216863E-2</v>
      </c>
      <c r="AC44" s="20">
        <f t="shared" si="4"/>
        <v>3.4682718790402398E-2</v>
      </c>
      <c r="AD44" s="20">
        <f t="shared" si="5"/>
        <v>5.5780603570847687E-2</v>
      </c>
      <c r="AE44">
        <v>0.1</v>
      </c>
      <c r="AG44">
        <f t="shared" si="6"/>
        <v>0</v>
      </c>
      <c r="AH44">
        <f t="shared" si="7"/>
        <v>0</v>
      </c>
      <c r="AI44">
        <f t="shared" si="8"/>
        <v>0</v>
      </c>
      <c r="AJ44">
        <f t="shared" si="9"/>
        <v>0</v>
      </c>
      <c r="AK44">
        <f t="shared" si="10"/>
        <v>0</v>
      </c>
      <c r="AL44">
        <f t="shared" si="11"/>
        <v>0</v>
      </c>
      <c r="AM44">
        <f t="shared" si="12"/>
        <v>0</v>
      </c>
      <c r="AP44" s="20">
        <f t="shared" si="13"/>
        <v>0</v>
      </c>
      <c r="AQ44" s="20">
        <f t="shared" si="14"/>
        <v>0</v>
      </c>
      <c r="AR44" s="20">
        <f t="shared" si="15"/>
        <v>0</v>
      </c>
      <c r="AS44" s="20">
        <f t="shared" si="16"/>
        <v>0</v>
      </c>
      <c r="AT44" s="20">
        <f t="shared" si="17"/>
        <v>0</v>
      </c>
      <c r="AU44" s="6">
        <f t="shared" si="18"/>
        <v>0</v>
      </c>
      <c r="AX44">
        <f t="shared" si="19"/>
        <v>0</v>
      </c>
      <c r="AY44">
        <f t="shared" si="20"/>
        <v>0</v>
      </c>
      <c r="AZ44">
        <f t="shared" si="21"/>
        <v>0</v>
      </c>
      <c r="BA44">
        <f t="shared" si="22"/>
        <v>0</v>
      </c>
      <c r="BB44">
        <f t="shared" si="23"/>
        <v>0</v>
      </c>
      <c r="BC44">
        <f t="shared" si="24"/>
        <v>0</v>
      </c>
      <c r="BE44" s="29">
        <f t="shared" si="25"/>
        <v>0</v>
      </c>
      <c r="BF44" s="29">
        <f t="shared" si="26"/>
        <v>0</v>
      </c>
      <c r="BG44" s="29">
        <f t="shared" si="27"/>
        <v>0</v>
      </c>
      <c r="BH44" s="29">
        <f t="shared" si="28"/>
        <v>0</v>
      </c>
      <c r="BI44" s="29">
        <f t="shared" si="29"/>
        <v>0</v>
      </c>
      <c r="BJ44" s="29">
        <f t="shared" si="30"/>
        <v>0</v>
      </c>
    </row>
    <row r="45" spans="1:62" x14ac:dyDescent="0.2">
      <c r="A45">
        <v>11</v>
      </c>
      <c r="C45" s="6">
        <f t="shared" si="31"/>
        <v>51.113188400460217</v>
      </c>
      <c r="D45" s="6">
        <f t="shared" si="32"/>
        <v>53.265308751082372</v>
      </c>
      <c r="E45" s="6">
        <f t="shared" si="33"/>
        <v>51.113188400460217</v>
      </c>
      <c r="F45" s="6">
        <f t="shared" si="34"/>
        <v>73.484057553522774</v>
      </c>
      <c r="G45" s="6">
        <f t="shared" si="35"/>
        <v>51.522172119798704</v>
      </c>
      <c r="J45" s="8">
        <f t="array" ref="J45:N45">$C$21:$G$21*C45:G45</f>
        <v>2.5556594200230109</v>
      </c>
      <c r="K45" s="8">
        <v>2.6632654375541187</v>
      </c>
      <c r="L45" s="8">
        <v>2.5556594200230109</v>
      </c>
      <c r="M45" s="8">
        <v>3.6742028776761391</v>
      </c>
      <c r="N45" s="8">
        <v>2.5761086059899352</v>
      </c>
      <c r="O45" s="8">
        <f t="array" ref="O45">SUMPRODUCT($C$21:$G$21*TRANSPOSE(C$25:C$29)*$C45:$G45)</f>
        <v>2.8673090853108012</v>
      </c>
      <c r="P45" s="8">
        <f t="array" ref="P45">SUMPRODUCT($C$21:$G$21*TRANSPOSE(D$25:D$29)*$C45:$G45)</f>
        <v>2.8404075809280243</v>
      </c>
      <c r="Q45" s="8">
        <f t="array" ref="Q45">SUMPRODUCT($C$21:$G$21*TRANSPOSE(E$25:E$29)*$C45:$G45)</f>
        <v>2.8673090853108012</v>
      </c>
      <c r="R45" s="8">
        <f t="array" ref="R45">SUMPRODUCT($C$21:$G$21*TRANSPOSE(F$25:F$29)*$C45:$G45)</f>
        <v>2.5876732208975191</v>
      </c>
      <c r="S45" s="8">
        <f t="array" ref="S45">SUMPRODUCT($C$21:$G$21*TRANSPOSE(G$25:G$29)*$C45:$G45)</f>
        <v>2.86219678881907</v>
      </c>
      <c r="T45" s="15">
        <f t="shared" si="36"/>
        <v>0</v>
      </c>
      <c r="U45" s="15">
        <f t="shared" si="37"/>
        <v>0</v>
      </c>
      <c r="V45" s="15">
        <f t="shared" si="38"/>
        <v>0</v>
      </c>
      <c r="W45" s="15">
        <f t="shared" si="39"/>
        <v>0</v>
      </c>
      <c r="X45" s="15">
        <f t="shared" si="40"/>
        <v>0</v>
      </c>
      <c r="Z45" s="20">
        <f t="shared" si="1"/>
        <v>5.6097245643259151E-2</v>
      </c>
      <c r="AA45" s="20">
        <f t="shared" si="2"/>
        <v>5.3325656933703704E-2</v>
      </c>
      <c r="AB45" s="20">
        <f t="shared" si="3"/>
        <v>5.6097245643259151E-2</v>
      </c>
      <c r="AC45" s="20">
        <f t="shared" si="4"/>
        <v>3.5214076454784277E-2</v>
      </c>
      <c r="AD45" s="20">
        <f t="shared" si="5"/>
        <v>5.5552719752651851E-2</v>
      </c>
      <c r="AE45">
        <v>0.1</v>
      </c>
      <c r="AG45">
        <f t="shared" si="6"/>
        <v>0</v>
      </c>
      <c r="AH45">
        <f t="shared" si="7"/>
        <v>0</v>
      </c>
      <c r="AI45">
        <f t="shared" si="8"/>
        <v>0</v>
      </c>
      <c r="AJ45">
        <f t="shared" si="9"/>
        <v>0</v>
      </c>
      <c r="AK45">
        <f t="shared" si="10"/>
        <v>0</v>
      </c>
      <c r="AL45">
        <f t="shared" si="11"/>
        <v>0</v>
      </c>
      <c r="AM45">
        <f t="shared" si="12"/>
        <v>0</v>
      </c>
      <c r="AP45" s="20">
        <f t="shared" si="13"/>
        <v>0</v>
      </c>
      <c r="AQ45" s="20">
        <f t="shared" si="14"/>
        <v>0</v>
      </c>
      <c r="AR45" s="20">
        <f t="shared" si="15"/>
        <v>0</v>
      </c>
      <c r="AS45" s="20">
        <f t="shared" si="16"/>
        <v>0</v>
      </c>
      <c r="AT45" s="20">
        <f t="shared" si="17"/>
        <v>0</v>
      </c>
      <c r="AU45" s="6">
        <f t="shared" si="18"/>
        <v>0</v>
      </c>
      <c r="AX45">
        <f t="shared" si="19"/>
        <v>0</v>
      </c>
      <c r="AY45">
        <f t="shared" si="20"/>
        <v>0</v>
      </c>
      <c r="AZ45">
        <f t="shared" si="21"/>
        <v>0</v>
      </c>
      <c r="BA45">
        <f t="shared" si="22"/>
        <v>0</v>
      </c>
      <c r="BB45">
        <f t="shared" si="23"/>
        <v>0</v>
      </c>
      <c r="BC45">
        <f t="shared" si="24"/>
        <v>0</v>
      </c>
      <c r="BE45" s="29">
        <f t="shared" si="25"/>
        <v>0</v>
      </c>
      <c r="BF45" s="29">
        <f t="shared" si="26"/>
        <v>0</v>
      </c>
      <c r="BG45" s="29">
        <f t="shared" si="27"/>
        <v>0</v>
      </c>
      <c r="BH45" s="29">
        <f t="shared" si="28"/>
        <v>0</v>
      </c>
      <c r="BI45" s="29">
        <f t="shared" si="29"/>
        <v>0</v>
      </c>
      <c r="BJ45" s="29">
        <f t="shared" si="30"/>
        <v>0</v>
      </c>
    </row>
    <row r="46" spans="1:62" x14ac:dyDescent="0.2">
      <c r="A46">
        <v>12</v>
      </c>
      <c r="C46" s="6">
        <f t="shared" si="31"/>
        <v>51.080741129471676</v>
      </c>
      <c r="D46" s="6">
        <f t="shared" si="32"/>
        <v>53.364610305172249</v>
      </c>
      <c r="E46" s="6">
        <f t="shared" si="33"/>
        <v>51.080741129471676</v>
      </c>
      <c r="F46" s="6">
        <f t="shared" si="34"/>
        <v>72.429585826130079</v>
      </c>
      <c r="G46" s="6">
        <f t="shared" si="35"/>
        <v>51.490829044063567</v>
      </c>
      <c r="J46" s="8">
        <f t="array" ref="J46:N46">$C$21:$G$21*C46:G46</f>
        <v>2.5540370564735841</v>
      </c>
      <c r="K46" s="8">
        <v>2.6682305152586125</v>
      </c>
      <c r="L46" s="8">
        <v>2.5540370564735841</v>
      </c>
      <c r="M46" s="8">
        <v>3.6214792913065041</v>
      </c>
      <c r="N46" s="8">
        <v>2.5745414522031784</v>
      </c>
      <c r="O46" s="8">
        <f t="array" ref="O46">SUMPRODUCT($C$21:$G$21*TRANSPOSE(C$25:C$29)*$C46:$G46)</f>
        <v>2.8545720788104694</v>
      </c>
      <c r="P46" s="8">
        <f t="array" ref="P46">SUMPRODUCT($C$21:$G$21*TRANSPOSE(D$25:D$29)*$C46:$G46)</f>
        <v>2.8260237141142124</v>
      </c>
      <c r="Q46" s="8">
        <f t="array" ref="Q46">SUMPRODUCT($C$21:$G$21*TRANSPOSE(E$25:E$29)*$C46:$G46)</f>
        <v>2.8545720788104694</v>
      </c>
      <c r="R46" s="8">
        <f t="array" ref="R46">SUMPRODUCT($C$21:$G$21*TRANSPOSE(F$25:F$29)*$C46:$G46)</f>
        <v>2.5877115201022396</v>
      </c>
      <c r="S46" s="8">
        <f t="array" ref="S46">SUMPRODUCT($C$21:$G$21*TRANSPOSE(G$25:G$29)*$C46:$G46)</f>
        <v>2.8494459798780714</v>
      </c>
      <c r="T46" s="15">
        <f t="shared" si="36"/>
        <v>0</v>
      </c>
      <c r="U46" s="15">
        <f t="shared" si="37"/>
        <v>0</v>
      </c>
      <c r="V46" s="15">
        <f t="shared" si="38"/>
        <v>0</v>
      </c>
      <c r="W46" s="15">
        <f t="shared" si="39"/>
        <v>0</v>
      </c>
      <c r="X46" s="15">
        <f t="shared" si="40"/>
        <v>0</v>
      </c>
      <c r="Z46" s="20">
        <f t="shared" si="1"/>
        <v>5.5883529010965896E-2</v>
      </c>
      <c r="AA46" s="20">
        <f t="shared" si="2"/>
        <v>5.2956888431363779E-2</v>
      </c>
      <c r="AB46" s="20">
        <f t="shared" si="3"/>
        <v>5.5883529010965896E-2</v>
      </c>
      <c r="AC46" s="20">
        <f t="shared" si="4"/>
        <v>3.572727208897946E-2</v>
      </c>
      <c r="AD46" s="20">
        <f t="shared" si="5"/>
        <v>5.5338902728476989E-2</v>
      </c>
      <c r="AE46">
        <v>0.1</v>
      </c>
      <c r="AG46">
        <f t="shared" si="6"/>
        <v>0</v>
      </c>
      <c r="AH46">
        <f t="shared" si="7"/>
        <v>0</v>
      </c>
      <c r="AI46">
        <f t="shared" si="8"/>
        <v>0</v>
      </c>
      <c r="AJ46">
        <f t="shared" si="9"/>
        <v>0</v>
      </c>
      <c r="AK46">
        <f t="shared" si="10"/>
        <v>0</v>
      </c>
      <c r="AL46">
        <f t="shared" si="11"/>
        <v>0</v>
      </c>
      <c r="AM46">
        <f t="shared" si="12"/>
        <v>0</v>
      </c>
      <c r="AP46" s="20">
        <f t="shared" si="13"/>
        <v>0</v>
      </c>
      <c r="AQ46" s="20">
        <f t="shared" si="14"/>
        <v>0</v>
      </c>
      <c r="AR46" s="20">
        <f t="shared" si="15"/>
        <v>0</v>
      </c>
      <c r="AS46" s="20">
        <f t="shared" si="16"/>
        <v>0</v>
      </c>
      <c r="AT46" s="20">
        <f t="shared" si="17"/>
        <v>0</v>
      </c>
      <c r="AU46" s="6">
        <f t="shared" si="18"/>
        <v>0</v>
      </c>
      <c r="AX46">
        <f t="shared" si="19"/>
        <v>0</v>
      </c>
      <c r="AY46">
        <f t="shared" si="20"/>
        <v>0</v>
      </c>
      <c r="AZ46">
        <f t="shared" si="21"/>
        <v>0</v>
      </c>
      <c r="BA46">
        <f t="shared" si="22"/>
        <v>0</v>
      </c>
      <c r="BB46">
        <f t="shared" si="23"/>
        <v>0</v>
      </c>
      <c r="BC46">
        <f t="shared" si="24"/>
        <v>0</v>
      </c>
      <c r="BE46" s="29">
        <f t="shared" si="25"/>
        <v>0</v>
      </c>
      <c r="BF46" s="29">
        <f t="shared" si="26"/>
        <v>0</v>
      </c>
      <c r="BG46" s="29">
        <f t="shared" si="27"/>
        <v>0</v>
      </c>
      <c r="BH46" s="29">
        <f t="shared" si="28"/>
        <v>0</v>
      </c>
      <c r="BI46" s="29">
        <f t="shared" si="29"/>
        <v>0</v>
      </c>
      <c r="BJ46" s="29">
        <f t="shared" si="30"/>
        <v>0</v>
      </c>
    </row>
    <row r="47" spans="1:62" x14ac:dyDescent="0.2">
      <c r="A47">
        <v>13</v>
      </c>
      <c r="C47" s="6">
        <f t="shared" si="31"/>
        <v>51.047421040076408</v>
      </c>
      <c r="D47" s="6">
        <f t="shared" si="32"/>
        <v>53.442046168667041</v>
      </c>
      <c r="E47" s="6">
        <f t="shared" si="33"/>
        <v>51.047421040076408</v>
      </c>
      <c r="F47" s="6">
        <f t="shared" si="34"/>
        <v>71.429433353974758</v>
      </c>
      <c r="G47" s="6">
        <f t="shared" si="35"/>
        <v>51.455027676743086</v>
      </c>
      <c r="J47" s="8">
        <f t="array" ref="J47:N47">$C$21:$G$21*C47:G47</f>
        <v>2.5523710520038208</v>
      </c>
      <c r="K47" s="8">
        <v>2.6721023084333524</v>
      </c>
      <c r="L47" s="8">
        <v>2.5523710520038208</v>
      </c>
      <c r="M47" s="8">
        <v>3.5714716676987379</v>
      </c>
      <c r="N47" s="8">
        <v>2.5727513838371543</v>
      </c>
      <c r="O47" s="8">
        <f t="array" ref="O47">SUMPRODUCT($C$21:$G$21*TRANSPOSE(C$25:C$29)*$C47:$G47)</f>
        <v>2.8421741029932663</v>
      </c>
      <c r="P47" s="8">
        <f t="array" ref="P47">SUMPRODUCT($C$21:$G$21*TRANSPOSE(D$25:D$29)*$C47:$G47)</f>
        <v>2.8122412888858834</v>
      </c>
      <c r="Q47" s="8">
        <f t="array" ref="Q47">SUMPRODUCT($C$21:$G$21*TRANSPOSE(E$25:E$29)*$C47:$G47)</f>
        <v>2.8421741029932663</v>
      </c>
      <c r="R47" s="8">
        <f t="array" ref="R47">SUMPRODUCT($C$21:$G$21*TRANSPOSE(F$25:F$29)*$C47:$G47)</f>
        <v>2.587398949069537</v>
      </c>
      <c r="S47" s="8">
        <f t="array" ref="S47">SUMPRODUCT($C$21:$G$21*TRANSPOSE(G$25:G$29)*$C47:$G47)</f>
        <v>2.837079020034933</v>
      </c>
      <c r="T47" s="15">
        <f t="shared" si="36"/>
        <v>0</v>
      </c>
      <c r="U47" s="15">
        <f t="shared" si="37"/>
        <v>0</v>
      </c>
      <c r="V47" s="15">
        <f t="shared" si="38"/>
        <v>0</v>
      </c>
      <c r="W47" s="15">
        <f t="shared" si="39"/>
        <v>0</v>
      </c>
      <c r="X47" s="15">
        <f t="shared" si="40"/>
        <v>0</v>
      </c>
      <c r="Z47" s="20">
        <f t="shared" si="1"/>
        <v>5.567713402723963E-2</v>
      </c>
      <c r="AA47" s="20">
        <f t="shared" si="2"/>
        <v>5.2622260757199349E-2</v>
      </c>
      <c r="AB47" s="20">
        <f t="shared" si="3"/>
        <v>5.567713402723963E-2</v>
      </c>
      <c r="AC47" s="20">
        <f t="shared" si="4"/>
        <v>3.6223148183851001E-2</v>
      </c>
      <c r="AD47" s="20">
        <f t="shared" si="5"/>
        <v>5.5137061393851917E-2</v>
      </c>
      <c r="AE47">
        <v>0.1</v>
      </c>
      <c r="AG47">
        <f t="shared" si="6"/>
        <v>0</v>
      </c>
      <c r="AH47">
        <f t="shared" si="7"/>
        <v>0</v>
      </c>
      <c r="AI47">
        <f t="shared" si="8"/>
        <v>0</v>
      </c>
      <c r="AJ47">
        <f t="shared" si="9"/>
        <v>0</v>
      </c>
      <c r="AK47">
        <f t="shared" si="10"/>
        <v>0</v>
      </c>
      <c r="AL47">
        <f t="shared" si="11"/>
        <v>0</v>
      </c>
      <c r="AM47">
        <f t="shared" si="12"/>
        <v>0</v>
      </c>
      <c r="AP47" s="20">
        <f t="shared" si="13"/>
        <v>0</v>
      </c>
      <c r="AQ47" s="20">
        <f t="shared" si="14"/>
        <v>0</v>
      </c>
      <c r="AR47" s="20">
        <f t="shared" si="15"/>
        <v>0</v>
      </c>
      <c r="AS47" s="20">
        <f t="shared" si="16"/>
        <v>0</v>
      </c>
      <c r="AT47" s="20">
        <f t="shared" si="17"/>
        <v>0</v>
      </c>
      <c r="AU47" s="6">
        <f t="shared" si="18"/>
        <v>0</v>
      </c>
      <c r="AX47">
        <f t="shared" si="19"/>
        <v>0</v>
      </c>
      <c r="AY47">
        <f t="shared" si="20"/>
        <v>0</v>
      </c>
      <c r="AZ47">
        <f t="shared" si="21"/>
        <v>0</v>
      </c>
      <c r="BA47">
        <f t="shared" si="22"/>
        <v>0</v>
      </c>
      <c r="BB47">
        <f t="shared" si="23"/>
        <v>0</v>
      </c>
      <c r="BC47">
        <f t="shared" si="24"/>
        <v>0</v>
      </c>
      <c r="BE47" s="29">
        <f t="shared" si="25"/>
        <v>0</v>
      </c>
      <c r="BF47" s="29">
        <f t="shared" si="26"/>
        <v>0</v>
      </c>
      <c r="BG47" s="29">
        <f t="shared" si="27"/>
        <v>0</v>
      </c>
      <c r="BH47" s="29">
        <f t="shared" si="28"/>
        <v>0</v>
      </c>
      <c r="BI47" s="29">
        <f t="shared" si="29"/>
        <v>0</v>
      </c>
      <c r="BJ47" s="29">
        <f t="shared" si="30"/>
        <v>0</v>
      </c>
    </row>
    <row r="48" spans="1:62" x14ac:dyDescent="0.2">
      <c r="A48">
        <v>14</v>
      </c>
      <c r="C48" s="6">
        <f t="shared" si="31"/>
        <v>51.013873052360559</v>
      </c>
      <c r="D48" s="6">
        <f t="shared" si="32"/>
        <v>53.499859117173656</v>
      </c>
      <c r="E48" s="6">
        <f t="shared" si="33"/>
        <v>51.013873052360559</v>
      </c>
      <c r="F48" s="6">
        <f t="shared" si="34"/>
        <v>70.480398799181259</v>
      </c>
      <c r="G48" s="6">
        <f t="shared" si="35"/>
        <v>51.41632167874706</v>
      </c>
      <c r="J48" s="8">
        <f t="array" ref="J48:N48">$C$21:$G$21*C48:G48</f>
        <v>2.5506936526180279</v>
      </c>
      <c r="K48" s="8">
        <v>2.6749929558586829</v>
      </c>
      <c r="L48" s="8">
        <v>2.5506936526180279</v>
      </c>
      <c r="M48" s="8">
        <v>3.524019939959063</v>
      </c>
      <c r="N48" s="8">
        <v>2.5708160839373533</v>
      </c>
      <c r="O48" s="8">
        <f t="array" ref="O48">SUMPRODUCT($C$21:$G$21*TRANSPOSE(C$25:C$29)*$C48:$G48)</f>
        <v>2.8301306580932817</v>
      </c>
      <c r="P48" s="8">
        <f t="array" ref="P48">SUMPRODUCT($C$21:$G$21*TRANSPOSE(D$25:D$29)*$C48:$G48)</f>
        <v>2.7990558322831181</v>
      </c>
      <c r="Q48" s="8">
        <f t="array" ref="Q48">SUMPRODUCT($C$21:$G$21*TRANSPOSE(E$25:E$29)*$C48:$G48)</f>
        <v>2.8301306580932817</v>
      </c>
      <c r="R48" s="8">
        <f t="array" ref="R48">SUMPRODUCT($C$21:$G$21*TRANSPOSE(F$25:F$29)*$C48:$G48)</f>
        <v>2.586799086258023</v>
      </c>
      <c r="S48" s="8">
        <f t="array" ref="S48">SUMPRODUCT($C$21:$G$21*TRANSPOSE(G$25:G$29)*$C48:$G48)</f>
        <v>2.8251000502634502</v>
      </c>
      <c r="T48" s="15">
        <f t="shared" si="36"/>
        <v>0</v>
      </c>
      <c r="U48" s="15">
        <f t="shared" si="37"/>
        <v>0</v>
      </c>
      <c r="V48" s="15">
        <f t="shared" si="38"/>
        <v>0</v>
      </c>
      <c r="W48" s="15">
        <f t="shared" si="39"/>
        <v>0</v>
      </c>
      <c r="X48" s="15">
        <f t="shared" si="40"/>
        <v>0</v>
      </c>
      <c r="Z48" s="20">
        <f t="shared" si="1"/>
        <v>5.5477666931668571E-2</v>
      </c>
      <c r="AA48" s="20">
        <f t="shared" si="2"/>
        <v>5.2318938376131358E-2</v>
      </c>
      <c r="AB48" s="20">
        <f t="shared" si="3"/>
        <v>5.5477666931668571E-2</v>
      </c>
      <c r="AC48" s="20">
        <f t="shared" si="4"/>
        <v>3.6702390030858803E-2</v>
      </c>
      <c r="AD48" s="20">
        <f t="shared" si="5"/>
        <v>5.4945588443974701E-2</v>
      </c>
      <c r="AE48">
        <v>0.1</v>
      </c>
      <c r="AG48">
        <f t="shared" si="6"/>
        <v>0</v>
      </c>
      <c r="AH48">
        <f t="shared" si="7"/>
        <v>0</v>
      </c>
      <c r="AI48">
        <f t="shared" si="8"/>
        <v>0</v>
      </c>
      <c r="AJ48">
        <f t="shared" si="9"/>
        <v>0</v>
      </c>
      <c r="AK48">
        <f t="shared" si="10"/>
        <v>0</v>
      </c>
      <c r="AL48">
        <f t="shared" si="11"/>
        <v>0</v>
      </c>
      <c r="AM48">
        <f t="shared" si="12"/>
        <v>0</v>
      </c>
      <c r="AP48" s="20">
        <f t="shared" si="13"/>
        <v>0</v>
      </c>
      <c r="AQ48" s="20">
        <f t="shared" si="14"/>
        <v>0</v>
      </c>
      <c r="AR48" s="20">
        <f t="shared" si="15"/>
        <v>0</v>
      </c>
      <c r="AS48" s="20">
        <f t="shared" si="16"/>
        <v>0</v>
      </c>
      <c r="AT48" s="20">
        <f t="shared" si="17"/>
        <v>0</v>
      </c>
      <c r="AU48" s="6">
        <f t="shared" si="18"/>
        <v>0</v>
      </c>
      <c r="AX48">
        <f t="shared" si="19"/>
        <v>0</v>
      </c>
      <c r="AY48">
        <f t="shared" si="20"/>
        <v>0</v>
      </c>
      <c r="AZ48">
        <f t="shared" si="21"/>
        <v>0</v>
      </c>
      <c r="BA48">
        <f t="shared" si="22"/>
        <v>0</v>
      </c>
      <c r="BB48">
        <f t="shared" si="23"/>
        <v>0</v>
      </c>
      <c r="BC48">
        <f t="shared" si="24"/>
        <v>0</v>
      </c>
      <c r="BE48" s="29">
        <f t="shared" si="25"/>
        <v>0</v>
      </c>
      <c r="BF48" s="29">
        <f t="shared" si="26"/>
        <v>0</v>
      </c>
      <c r="BG48" s="29">
        <f t="shared" si="27"/>
        <v>0</v>
      </c>
      <c r="BH48" s="29">
        <f t="shared" si="28"/>
        <v>0</v>
      </c>
      <c r="BI48" s="29">
        <f t="shared" si="29"/>
        <v>0</v>
      </c>
      <c r="BJ48" s="29">
        <f t="shared" si="30"/>
        <v>0</v>
      </c>
    </row>
    <row r="49" spans="1:62" x14ac:dyDescent="0.2">
      <c r="A49">
        <v>15</v>
      </c>
      <c r="C49" s="6">
        <f t="shared" si="31"/>
        <v>50.980521370125111</v>
      </c>
      <c r="D49" s="6">
        <f t="shared" si="32"/>
        <v>53.54012265032442</v>
      </c>
      <c r="E49" s="6">
        <f t="shared" si="33"/>
        <v>50.980521370125111</v>
      </c>
      <c r="F49" s="6">
        <f t="shared" si="34"/>
        <v>69.579517388937617</v>
      </c>
      <c r="G49" s="6">
        <f t="shared" si="35"/>
        <v>51.375855063644927</v>
      </c>
      <c r="J49" s="8">
        <f t="array" ref="J49:N49">$C$21:$G$21*C49:G49</f>
        <v>2.5490260685062558</v>
      </c>
      <c r="K49" s="8">
        <v>2.6770061325162211</v>
      </c>
      <c r="L49" s="8">
        <v>2.5490260685062558</v>
      </c>
      <c r="M49" s="8">
        <v>3.4789758694468809</v>
      </c>
      <c r="N49" s="8">
        <v>2.5687927531822465</v>
      </c>
      <c r="O49" s="8">
        <f t="array" ref="O49">SUMPRODUCT($C$21:$G$21*TRANSPOSE(C$25:C$29)*$C49:$G49)</f>
        <v>2.8184502059129013</v>
      </c>
      <c r="P49" s="8">
        <f t="array" ref="P49">SUMPRODUCT($C$21:$G$21*TRANSPOSE(D$25:D$29)*$C49:$G49)</f>
        <v>2.7864551899104102</v>
      </c>
      <c r="Q49" s="8">
        <f t="array" ref="Q49">SUMPRODUCT($C$21:$G$21*TRANSPOSE(E$25:E$29)*$C49:$G49)</f>
        <v>2.8184502059129013</v>
      </c>
      <c r="R49" s="8">
        <f t="array" ref="R49">SUMPRODUCT($C$21:$G$21*TRANSPOSE(F$25:F$29)*$C49:$G49)</f>
        <v>2.5859627556777447</v>
      </c>
      <c r="S49" s="8">
        <f t="array" ref="S49">SUMPRODUCT($C$21:$G$21*TRANSPOSE(G$25:G$29)*$C49:$G49)</f>
        <v>2.8135085347439035</v>
      </c>
      <c r="T49" s="15">
        <f t="shared" si="36"/>
        <v>0</v>
      </c>
      <c r="U49" s="15">
        <f t="shared" si="37"/>
        <v>0</v>
      </c>
      <c r="V49" s="15">
        <f t="shared" si="38"/>
        <v>0</v>
      </c>
      <c r="W49" s="15">
        <f t="shared" si="39"/>
        <v>0</v>
      </c>
      <c r="X49" s="15">
        <f t="shared" si="40"/>
        <v>0</v>
      </c>
      <c r="Z49" s="20">
        <f t="shared" si="1"/>
        <v>5.5284844685102218E-2</v>
      </c>
      <c r="AA49" s="20">
        <f t="shared" si="2"/>
        <v>5.204424368074409E-2</v>
      </c>
      <c r="AB49" s="20">
        <f t="shared" si="3"/>
        <v>5.5284844685102218E-2</v>
      </c>
      <c r="AC49" s="20">
        <f t="shared" si="4"/>
        <v>3.716557476566925E-2</v>
      </c>
      <c r="AD49" s="20">
        <f t="shared" si="5"/>
        <v>5.4763244937889616E-2</v>
      </c>
      <c r="AE49">
        <v>0.1</v>
      </c>
      <c r="AG49">
        <f t="shared" si="6"/>
        <v>0</v>
      </c>
      <c r="AH49">
        <f t="shared" si="7"/>
        <v>0</v>
      </c>
      <c r="AI49">
        <f t="shared" si="8"/>
        <v>0</v>
      </c>
      <c r="AJ49">
        <f t="shared" si="9"/>
        <v>0</v>
      </c>
      <c r="AK49">
        <f t="shared" si="10"/>
        <v>0</v>
      </c>
      <c r="AL49">
        <f t="shared" si="11"/>
        <v>0</v>
      </c>
      <c r="AM49">
        <f t="shared" si="12"/>
        <v>0</v>
      </c>
      <c r="AP49" s="20">
        <f t="shared" si="13"/>
        <v>0</v>
      </c>
      <c r="AQ49" s="20">
        <f t="shared" si="14"/>
        <v>0</v>
      </c>
      <c r="AR49" s="20">
        <f t="shared" si="15"/>
        <v>0</v>
      </c>
      <c r="AS49" s="20">
        <f t="shared" si="16"/>
        <v>0</v>
      </c>
      <c r="AT49" s="20">
        <f t="shared" si="17"/>
        <v>0</v>
      </c>
      <c r="AU49" s="6">
        <f t="shared" si="18"/>
        <v>0</v>
      </c>
      <c r="AX49">
        <f t="shared" si="19"/>
        <v>0</v>
      </c>
      <c r="AY49">
        <f t="shared" si="20"/>
        <v>0</v>
      </c>
      <c r="AZ49">
        <f t="shared" si="21"/>
        <v>0</v>
      </c>
      <c r="BA49">
        <f t="shared" si="22"/>
        <v>0</v>
      </c>
      <c r="BB49">
        <f t="shared" si="23"/>
        <v>0</v>
      </c>
      <c r="BC49">
        <f t="shared" si="24"/>
        <v>0</v>
      </c>
      <c r="BE49" s="29">
        <f t="shared" si="25"/>
        <v>0</v>
      </c>
      <c r="BF49" s="29">
        <f t="shared" si="26"/>
        <v>0</v>
      </c>
      <c r="BG49" s="29">
        <f t="shared" si="27"/>
        <v>0</v>
      </c>
      <c r="BH49" s="29">
        <f t="shared" si="28"/>
        <v>0</v>
      </c>
      <c r="BI49" s="29">
        <f t="shared" si="29"/>
        <v>0</v>
      </c>
      <c r="BJ49" s="29">
        <f t="shared" si="30"/>
        <v>0</v>
      </c>
    </row>
    <row r="50" spans="1:62" x14ac:dyDescent="0.2">
      <c r="A50">
        <v>16</v>
      </c>
      <c r="C50" s="6">
        <f t="shared" si="31"/>
        <v>50.947643872014162</v>
      </c>
      <c r="D50" s="6">
        <f t="shared" si="32"/>
        <v>53.564744516968517</v>
      </c>
      <c r="E50" s="6">
        <f t="shared" si="33"/>
        <v>50.947643872014162</v>
      </c>
      <c r="F50" s="6">
        <f t="shared" si="34"/>
        <v>68.724034951642508</v>
      </c>
      <c r="G50" s="6">
        <f t="shared" si="35"/>
        <v>51.334467119483477</v>
      </c>
      <c r="J50" s="8">
        <f t="array" ref="J50:N50">$C$21:$G$21*C50:G50</f>
        <v>2.5473821936007082</v>
      </c>
      <c r="K50" s="8">
        <v>2.6782372258484259</v>
      </c>
      <c r="L50" s="8">
        <v>2.5473821936007082</v>
      </c>
      <c r="M50" s="8">
        <v>3.4362017475821256</v>
      </c>
      <c r="N50" s="8">
        <v>2.5667233559741742</v>
      </c>
      <c r="O50" s="8">
        <f t="array" ref="O50">SUMPRODUCT($C$21:$G$21*TRANSPOSE(C$25:C$29)*$C50:$G50)</f>
        <v>2.8071361307513585</v>
      </c>
      <c r="P50" s="8">
        <f t="array" ref="P50">SUMPRODUCT($C$21:$G$21*TRANSPOSE(D$25:D$29)*$C50:$G50)</f>
        <v>2.774422372689429</v>
      </c>
      <c r="Q50" s="8">
        <f t="array" ref="Q50">SUMPRODUCT($C$21:$G$21*TRANSPOSE(E$25:E$29)*$C50:$G50)</f>
        <v>2.8071361307513585</v>
      </c>
      <c r="R50" s="8">
        <f t="array" ref="R50">SUMPRODUCT($C$21:$G$21*TRANSPOSE(F$25:F$29)*$C50:$G50)</f>
        <v>2.5849312422560042</v>
      </c>
      <c r="S50" s="8">
        <f t="array" ref="S50">SUMPRODUCT($C$21:$G$21*TRANSPOSE(G$25:G$29)*$C50:$G50)</f>
        <v>2.8023008401579919</v>
      </c>
      <c r="T50" s="15">
        <f t="shared" si="36"/>
        <v>0</v>
      </c>
      <c r="U50" s="15">
        <f t="shared" si="37"/>
        <v>0</v>
      </c>
      <c r="V50" s="15">
        <f t="shared" si="38"/>
        <v>0</v>
      </c>
      <c r="W50" s="15">
        <f t="shared" si="39"/>
        <v>0</v>
      </c>
      <c r="X50" s="15">
        <f t="shared" si="40"/>
        <v>0</v>
      </c>
      <c r="Z50" s="20">
        <f t="shared" si="1"/>
        <v>5.5098448473950623E-2</v>
      </c>
      <c r="AA50" s="20">
        <f t="shared" si="2"/>
        <v>5.1795680119608022E-2</v>
      </c>
      <c r="AB50" s="20">
        <f t="shared" si="3"/>
        <v>5.5098448473950623E-2</v>
      </c>
      <c r="AC50" s="20">
        <f t="shared" si="4"/>
        <v>3.7613205395679757E-2</v>
      </c>
      <c r="AD50" s="20">
        <f t="shared" si="5"/>
        <v>5.4589070412194983E-2</v>
      </c>
      <c r="AE50">
        <v>0.1</v>
      </c>
      <c r="AG50">
        <f t="shared" si="6"/>
        <v>0</v>
      </c>
      <c r="AH50">
        <f t="shared" si="7"/>
        <v>0</v>
      </c>
      <c r="AI50">
        <f t="shared" si="8"/>
        <v>0</v>
      </c>
      <c r="AJ50">
        <f t="shared" si="9"/>
        <v>0</v>
      </c>
      <c r="AK50">
        <f t="shared" si="10"/>
        <v>0</v>
      </c>
      <c r="AL50">
        <f t="shared" si="11"/>
        <v>0</v>
      </c>
      <c r="AM50">
        <f t="shared" si="12"/>
        <v>0</v>
      </c>
      <c r="AP50" s="20">
        <f t="shared" si="13"/>
        <v>0</v>
      </c>
      <c r="AQ50" s="20">
        <f t="shared" si="14"/>
        <v>0</v>
      </c>
      <c r="AR50" s="20">
        <f t="shared" si="15"/>
        <v>0</v>
      </c>
      <c r="AS50" s="20">
        <f t="shared" si="16"/>
        <v>0</v>
      </c>
      <c r="AT50" s="20">
        <f t="shared" si="17"/>
        <v>0</v>
      </c>
      <c r="AU50" s="6">
        <f t="shared" si="18"/>
        <v>0</v>
      </c>
      <c r="AX50">
        <f t="shared" si="19"/>
        <v>0</v>
      </c>
      <c r="AY50">
        <f t="shared" si="20"/>
        <v>0</v>
      </c>
      <c r="AZ50">
        <f t="shared" si="21"/>
        <v>0</v>
      </c>
      <c r="BA50">
        <f t="shared" si="22"/>
        <v>0</v>
      </c>
      <c r="BB50">
        <f t="shared" si="23"/>
        <v>0</v>
      </c>
      <c r="BC50">
        <f t="shared" si="24"/>
        <v>0</v>
      </c>
      <c r="BE50" s="29">
        <f t="shared" si="25"/>
        <v>0</v>
      </c>
      <c r="BF50" s="29">
        <f t="shared" si="26"/>
        <v>0</v>
      </c>
      <c r="BG50" s="29">
        <f t="shared" si="27"/>
        <v>0</v>
      </c>
      <c r="BH50" s="29">
        <f t="shared" si="28"/>
        <v>0</v>
      </c>
      <c r="BI50" s="29">
        <f t="shared" si="29"/>
        <v>0</v>
      </c>
      <c r="BJ50" s="29">
        <f t="shared" si="30"/>
        <v>0</v>
      </c>
    </row>
    <row r="51" spans="1:62" x14ac:dyDescent="0.2">
      <c r="A51">
        <v>17</v>
      </c>
      <c r="C51" s="6">
        <f t="shared" si="31"/>
        <v>50.915420955879092</v>
      </c>
      <c r="D51" s="6">
        <f t="shared" si="32"/>
        <v>53.575473211047523</v>
      </c>
      <c r="E51" s="6">
        <f t="shared" si="33"/>
        <v>50.915420955879092</v>
      </c>
      <c r="F51" s="6">
        <f t="shared" si="34"/>
        <v>67.911386636380641</v>
      </c>
      <c r="G51" s="6">
        <f t="shared" si="35"/>
        <v>51.292770889847702</v>
      </c>
      <c r="J51" s="8">
        <f t="array" ref="J51:N51">$C$21:$G$21*C51:G51</f>
        <v>2.5457710477939548</v>
      </c>
      <c r="K51" s="8">
        <v>2.6787736605523764</v>
      </c>
      <c r="L51" s="8">
        <v>2.5457710477939548</v>
      </c>
      <c r="M51" s="8">
        <v>3.3955693318190323</v>
      </c>
      <c r="N51" s="8">
        <v>2.5646385444923854</v>
      </c>
      <c r="O51" s="8">
        <f t="array" ref="O51">SUMPRODUCT($C$21:$G$21*TRANSPOSE(C$25:C$29)*$C51:$G51)</f>
        <v>2.7961881461644373</v>
      </c>
      <c r="P51" s="8">
        <f t="array" ref="P51">SUMPRODUCT($C$21:$G$21*TRANSPOSE(D$25:D$29)*$C51:$G51)</f>
        <v>2.762937492974832</v>
      </c>
      <c r="Q51" s="8">
        <f t="array" ref="Q51">SUMPRODUCT($C$21:$G$21*TRANSPOSE(E$25:E$29)*$C51:$G51)</f>
        <v>2.7961881461644373</v>
      </c>
      <c r="R51" s="8">
        <f t="array" ref="R51">SUMPRODUCT($C$21:$G$21*TRANSPOSE(F$25:F$29)*$C51:$G51)</f>
        <v>2.5837385751581676</v>
      </c>
      <c r="S51" s="8">
        <f t="array" ref="S51">SUMPRODUCT($C$21:$G$21*TRANSPOSE(G$25:G$29)*$C51:$G51)</f>
        <v>2.7914712719898294</v>
      </c>
      <c r="T51" s="15">
        <f t="shared" si="36"/>
        <v>0</v>
      </c>
      <c r="U51" s="15">
        <f t="shared" si="37"/>
        <v>0</v>
      </c>
      <c r="V51" s="15">
        <f t="shared" si="38"/>
        <v>0</v>
      </c>
      <c r="W51" s="15">
        <f t="shared" si="39"/>
        <v>0</v>
      </c>
      <c r="X51" s="15">
        <f t="shared" si="40"/>
        <v>0</v>
      </c>
      <c r="Z51" s="20">
        <f t="shared" si="1"/>
        <v>5.4918295747519844E-2</v>
      </c>
      <c r="AA51" s="20">
        <f t="shared" si="2"/>
        <v>5.157093959937438E-2</v>
      </c>
      <c r="AB51" s="20">
        <f t="shared" si="3"/>
        <v>5.4918295747519844E-2</v>
      </c>
      <c r="AC51" s="20">
        <f t="shared" si="4"/>
        <v>3.8045734347795505E-2</v>
      </c>
      <c r="AD51" s="20">
        <f t="shared" si="5"/>
        <v>5.4422313779549411E-2</v>
      </c>
      <c r="AE51">
        <v>0.1</v>
      </c>
      <c r="AG51">
        <f t="shared" si="6"/>
        <v>0</v>
      </c>
      <c r="AH51">
        <f t="shared" si="7"/>
        <v>0</v>
      </c>
      <c r="AI51">
        <f t="shared" si="8"/>
        <v>0</v>
      </c>
      <c r="AJ51">
        <f t="shared" si="9"/>
        <v>0</v>
      </c>
      <c r="AK51">
        <f t="shared" si="10"/>
        <v>0</v>
      </c>
      <c r="AL51">
        <f t="shared" si="11"/>
        <v>0</v>
      </c>
      <c r="AM51">
        <f t="shared" si="12"/>
        <v>0</v>
      </c>
      <c r="AP51" s="20">
        <f t="shared" si="13"/>
        <v>0</v>
      </c>
      <c r="AQ51" s="20">
        <f t="shared" si="14"/>
        <v>0</v>
      </c>
      <c r="AR51" s="20">
        <f t="shared" si="15"/>
        <v>0</v>
      </c>
      <c r="AS51" s="20">
        <f t="shared" si="16"/>
        <v>0</v>
      </c>
      <c r="AT51" s="20">
        <f t="shared" si="17"/>
        <v>0</v>
      </c>
      <c r="AU51" s="6">
        <f t="shared" si="18"/>
        <v>0</v>
      </c>
      <c r="AX51">
        <f t="shared" si="19"/>
        <v>0</v>
      </c>
      <c r="AY51">
        <f t="shared" si="20"/>
        <v>0</v>
      </c>
      <c r="AZ51">
        <f t="shared" si="21"/>
        <v>0</v>
      </c>
      <c r="BA51">
        <f t="shared" si="22"/>
        <v>0</v>
      </c>
      <c r="BB51">
        <f t="shared" si="23"/>
        <v>0</v>
      </c>
      <c r="BC51">
        <f t="shared" si="24"/>
        <v>0</v>
      </c>
      <c r="BE51" s="29">
        <f t="shared" si="25"/>
        <v>0</v>
      </c>
      <c r="BF51" s="29">
        <f t="shared" si="26"/>
        <v>0</v>
      </c>
      <c r="BG51" s="29">
        <f t="shared" si="27"/>
        <v>0</v>
      </c>
      <c r="BH51" s="29">
        <f t="shared" si="28"/>
        <v>0</v>
      </c>
      <c r="BI51" s="29">
        <f t="shared" si="29"/>
        <v>0</v>
      </c>
      <c r="BJ51" s="29">
        <f t="shared" si="30"/>
        <v>0</v>
      </c>
    </row>
    <row r="52" spans="1:62" x14ac:dyDescent="0.2">
      <c r="A52">
        <v>18</v>
      </c>
      <c r="C52" s="6">
        <f t="shared" si="31"/>
        <v>50.883967733522454</v>
      </c>
      <c r="D52" s="6">
        <f t="shared" si="32"/>
        <v>53.573906227313863</v>
      </c>
      <c r="E52" s="6">
        <f t="shared" si="33"/>
        <v>50.883967733522454</v>
      </c>
      <c r="F52" s="6">
        <f t="shared" si="34"/>
        <v>67.139179123829408</v>
      </c>
      <c r="G52" s="6">
        <f t="shared" si="35"/>
        <v>51.251211665445915</v>
      </c>
      <c r="J52" s="8">
        <f t="array" ref="J52:N52">$C$21:$G$21*C52:G52</f>
        <v>2.5441983866761229</v>
      </c>
      <c r="K52" s="8">
        <v>2.6786953113656935</v>
      </c>
      <c r="L52" s="8">
        <v>2.5441983866761229</v>
      </c>
      <c r="M52" s="8">
        <v>3.3569589561914706</v>
      </c>
      <c r="N52" s="8">
        <v>2.5625605832722957</v>
      </c>
      <c r="O52" s="8">
        <f t="array" ref="O52">SUMPRODUCT($C$21:$G$21*TRANSPOSE(C$25:C$29)*$C52:$G52)</f>
        <v>2.7856033093763957</v>
      </c>
      <c r="P52" s="8">
        <f t="array" ref="P52">SUMPRODUCT($C$21:$G$21*TRANSPOSE(D$25:D$29)*$C52:$G52)</f>
        <v>2.7519790782040032</v>
      </c>
      <c r="Q52" s="8">
        <f t="array" ref="Q52">SUMPRODUCT($C$21:$G$21*TRANSPOSE(E$25:E$29)*$C52:$G52)</f>
        <v>2.7856033093763957</v>
      </c>
      <c r="R52" s="8">
        <f t="array" ref="R52">SUMPRODUCT($C$21:$G$21*TRANSPOSE(F$25:F$29)*$C52:$G52)</f>
        <v>2.5824131669975587</v>
      </c>
      <c r="S52" s="8">
        <f t="array" ref="S52">SUMPRODUCT($C$21:$G$21*TRANSPOSE(G$25:G$29)*$C52:$G52)</f>
        <v>2.7810127602273527</v>
      </c>
      <c r="T52" s="15">
        <f t="shared" si="36"/>
        <v>0</v>
      </c>
      <c r="U52" s="15">
        <f t="shared" si="37"/>
        <v>0</v>
      </c>
      <c r="V52" s="15">
        <f t="shared" si="38"/>
        <v>0</v>
      </c>
      <c r="W52" s="15">
        <f t="shared" si="39"/>
        <v>0</v>
      </c>
      <c r="X52" s="15">
        <f t="shared" si="40"/>
        <v>0</v>
      </c>
      <c r="Z52" s="20">
        <f t="shared" si="1"/>
        <v>5.4744223641609517E-2</v>
      </c>
      <c r="AA52" s="20">
        <f t="shared" si="2"/>
        <v>5.1367900382835022E-2</v>
      </c>
      <c r="AB52" s="20">
        <f t="shared" si="3"/>
        <v>5.4744223641609517E-2</v>
      </c>
      <c r="AC52" s="20">
        <f t="shared" si="4"/>
        <v>3.8463579696657244E-2</v>
      </c>
      <c r="AD52" s="20">
        <f t="shared" si="5"/>
        <v>5.4262380729280191E-2</v>
      </c>
      <c r="AE52">
        <v>0.1</v>
      </c>
      <c r="AG52">
        <f t="shared" si="6"/>
        <v>0</v>
      </c>
      <c r="AH52">
        <f t="shared" si="7"/>
        <v>0</v>
      </c>
      <c r="AI52">
        <f t="shared" si="8"/>
        <v>0</v>
      </c>
      <c r="AJ52">
        <f t="shared" si="9"/>
        <v>0</v>
      </c>
      <c r="AK52">
        <f t="shared" si="10"/>
        <v>0</v>
      </c>
      <c r="AL52">
        <f t="shared" si="11"/>
        <v>0</v>
      </c>
      <c r="AM52">
        <f t="shared" si="12"/>
        <v>0</v>
      </c>
      <c r="AP52" s="20">
        <f t="shared" si="13"/>
        <v>0</v>
      </c>
      <c r="AQ52" s="20">
        <f t="shared" si="14"/>
        <v>0</v>
      </c>
      <c r="AR52" s="20">
        <f t="shared" si="15"/>
        <v>0</v>
      </c>
      <c r="AS52" s="20">
        <f t="shared" si="16"/>
        <v>0</v>
      </c>
      <c r="AT52" s="20">
        <f t="shared" si="17"/>
        <v>0</v>
      </c>
      <c r="AU52" s="6">
        <f t="shared" si="18"/>
        <v>0</v>
      </c>
      <c r="AX52">
        <f t="shared" si="19"/>
        <v>0</v>
      </c>
      <c r="AY52">
        <f t="shared" si="20"/>
        <v>0</v>
      </c>
      <c r="AZ52">
        <f t="shared" si="21"/>
        <v>0</v>
      </c>
      <c r="BA52">
        <f t="shared" si="22"/>
        <v>0</v>
      </c>
      <c r="BB52">
        <f t="shared" si="23"/>
        <v>0</v>
      </c>
      <c r="BC52">
        <f t="shared" si="24"/>
        <v>0</v>
      </c>
      <c r="BE52" s="29">
        <f t="shared" si="25"/>
        <v>0</v>
      </c>
      <c r="BF52" s="29">
        <f t="shared" si="26"/>
        <v>0</v>
      </c>
      <c r="BG52" s="29">
        <f t="shared" si="27"/>
        <v>0</v>
      </c>
      <c r="BH52" s="29">
        <f t="shared" si="28"/>
        <v>0</v>
      </c>
      <c r="BI52" s="29">
        <f t="shared" si="29"/>
        <v>0</v>
      </c>
      <c r="BJ52" s="29">
        <f t="shared" si="30"/>
        <v>0</v>
      </c>
    </row>
    <row r="53" spans="1:62" x14ac:dyDescent="0.2">
      <c r="A53">
        <v>19</v>
      </c>
      <c r="C53" s="6">
        <f t="shared" si="31"/>
        <v>50.853355345877709</v>
      </c>
      <c r="D53" s="6">
        <f t="shared" si="32"/>
        <v>53.561499256677138</v>
      </c>
      <c r="E53" s="6">
        <f t="shared" si="33"/>
        <v>50.853355345877709</v>
      </c>
      <c r="F53" s="6">
        <f t="shared" si="34"/>
        <v>66.405175489321778</v>
      </c>
      <c r="G53" s="6">
        <f t="shared" si="35"/>
        <v>51.210110464141216</v>
      </c>
      <c r="J53" s="8">
        <f t="array" ref="J53:N53">$C$21:$G$21*C53:G53</f>
        <v>2.5426677672938856</v>
      </c>
      <c r="K53" s="8">
        <v>2.6780749628338572</v>
      </c>
      <c r="L53" s="8">
        <v>2.5426677672938856</v>
      </c>
      <c r="M53" s="8">
        <v>3.320258774466089</v>
      </c>
      <c r="N53" s="8">
        <v>2.5605055232070608</v>
      </c>
      <c r="O53" s="8">
        <f t="array" ref="O53">SUMPRODUCT($C$21:$G$21*TRANSPOSE(C$25:C$29)*$C53:$G53)</f>
        <v>2.775376756950223</v>
      </c>
      <c r="P53" s="8">
        <f t="array" ref="P53">SUMPRODUCT($C$21:$G$21*TRANSPOSE(D$25:D$29)*$C53:$G53)</f>
        <v>2.7415249580652303</v>
      </c>
      <c r="Q53" s="8">
        <f t="array" ref="Q53">SUMPRODUCT($C$21:$G$21*TRANSPOSE(E$25:E$29)*$C53:$G53)</f>
        <v>2.775376756950223</v>
      </c>
      <c r="R53" s="8">
        <f t="array" ref="R53">SUMPRODUCT($C$21:$G$21*TRANSPOSE(F$25:F$29)*$C53:$G53)</f>
        <v>2.5809790051571722</v>
      </c>
      <c r="S53" s="8">
        <f t="array" ref="S53">SUMPRODUCT($C$21:$G$21*TRANSPOSE(G$25:G$29)*$C53:$G53)</f>
        <v>2.7709173179719291</v>
      </c>
      <c r="T53" s="15">
        <f t="shared" si="36"/>
        <v>0</v>
      </c>
      <c r="U53" s="15">
        <f t="shared" si="37"/>
        <v>0</v>
      </c>
      <c r="V53" s="15">
        <f t="shared" si="38"/>
        <v>0</v>
      </c>
      <c r="W53" s="15">
        <f t="shared" si="39"/>
        <v>0</v>
      </c>
      <c r="X53" s="15">
        <f t="shared" si="40"/>
        <v>0</v>
      </c>
      <c r="Z53" s="20">
        <f t="shared" si="1"/>
        <v>5.4576079357469602E-2</v>
      </c>
      <c r="AA53" s="20">
        <f t="shared" si="2"/>
        <v>5.1184619476899042E-2</v>
      </c>
      <c r="AB53" s="20">
        <f t="shared" si="3"/>
        <v>5.4576079357469602E-2</v>
      </c>
      <c r="AC53" s="20">
        <f t="shared" si="4"/>
        <v>3.8867136275729054E-2</v>
      </c>
      <c r="AD53" s="20">
        <f t="shared" si="5"/>
        <v>5.4108794002938242E-2</v>
      </c>
      <c r="AE53">
        <v>0.1</v>
      </c>
      <c r="AG53">
        <f t="shared" si="6"/>
        <v>0</v>
      </c>
      <c r="AH53">
        <f t="shared" si="7"/>
        <v>0</v>
      </c>
      <c r="AI53">
        <f t="shared" si="8"/>
        <v>0</v>
      </c>
      <c r="AJ53">
        <f t="shared" si="9"/>
        <v>0</v>
      </c>
      <c r="AK53">
        <f t="shared" si="10"/>
        <v>0</v>
      </c>
      <c r="AL53">
        <f t="shared" si="11"/>
        <v>0</v>
      </c>
      <c r="AM53">
        <f t="shared" si="12"/>
        <v>0</v>
      </c>
      <c r="AP53" s="20">
        <f t="shared" si="13"/>
        <v>0</v>
      </c>
      <c r="AQ53" s="20">
        <f t="shared" si="14"/>
        <v>0</v>
      </c>
      <c r="AR53" s="20">
        <f t="shared" si="15"/>
        <v>0</v>
      </c>
      <c r="AS53" s="20">
        <f t="shared" si="16"/>
        <v>0</v>
      </c>
      <c r="AT53" s="20">
        <f t="shared" si="17"/>
        <v>0</v>
      </c>
      <c r="AU53" s="6">
        <f t="shared" si="18"/>
        <v>0</v>
      </c>
      <c r="AX53">
        <f t="shared" si="19"/>
        <v>0</v>
      </c>
      <c r="AY53">
        <f t="shared" si="20"/>
        <v>0</v>
      </c>
      <c r="AZ53">
        <f t="shared" si="21"/>
        <v>0</v>
      </c>
      <c r="BA53">
        <f t="shared" si="22"/>
        <v>0</v>
      </c>
      <c r="BB53">
        <f t="shared" si="23"/>
        <v>0</v>
      </c>
      <c r="BC53">
        <f t="shared" si="24"/>
        <v>0</v>
      </c>
      <c r="BE53" s="29">
        <f t="shared" si="25"/>
        <v>0</v>
      </c>
      <c r="BF53" s="29">
        <f t="shared" si="26"/>
        <v>0</v>
      </c>
      <c r="BG53" s="29">
        <f t="shared" si="27"/>
        <v>0</v>
      </c>
      <c r="BH53" s="29">
        <f t="shared" si="28"/>
        <v>0</v>
      </c>
      <c r="BI53" s="29">
        <f t="shared" si="29"/>
        <v>0</v>
      </c>
      <c r="BJ53" s="29">
        <f t="shared" si="30"/>
        <v>0</v>
      </c>
    </row>
    <row r="54" spans="1:62" x14ac:dyDescent="0.2">
      <c r="A54">
        <v>20</v>
      </c>
      <c r="C54" s="6">
        <f t="shared" si="31"/>
        <v>50.823625146190928</v>
      </c>
      <c r="D54" s="6">
        <f t="shared" si="32"/>
        <v>53.539575769438549</v>
      </c>
      <c r="E54" s="6">
        <f t="shared" si="33"/>
        <v>50.823625146190928</v>
      </c>
      <c r="F54" s="6">
        <f t="shared" si="34"/>
        <v>65.707282120767829</v>
      </c>
      <c r="G54" s="6">
        <f t="shared" si="35"/>
        <v>51.16969629329779</v>
      </c>
      <c r="J54" s="8">
        <f t="array" ref="J54:N54">$C$21:$G$21*C54:G54</f>
        <v>2.5411812573095465</v>
      </c>
      <c r="K54" s="8">
        <v>2.6769787884719278</v>
      </c>
      <c r="L54" s="8">
        <v>2.5411812573095465</v>
      </c>
      <c r="M54" s="8">
        <v>3.2853641060383918</v>
      </c>
      <c r="N54" s="8">
        <v>2.5584848146648898</v>
      </c>
      <c r="O54" s="8">
        <f t="array" ref="O54">SUMPRODUCT($C$21:$G$21*TRANSPOSE(C$25:C$29)*$C54:$G54)</f>
        <v>2.765502241621189</v>
      </c>
      <c r="P54" s="8">
        <f t="array" ref="P54">SUMPRODUCT($C$21:$G$21*TRANSPOSE(D$25:D$29)*$C54:$G54)</f>
        <v>2.731552858830594</v>
      </c>
      <c r="Q54" s="8">
        <f t="array" ref="Q54">SUMPRODUCT($C$21:$G$21*TRANSPOSE(E$25:E$29)*$C54:$G54)</f>
        <v>2.765502241621189</v>
      </c>
      <c r="R54" s="8">
        <f t="array" ref="R54">SUMPRODUCT($C$21:$G$21*TRANSPOSE(F$25:F$29)*$C54:$G54)</f>
        <v>2.5794565294389775</v>
      </c>
      <c r="S54" s="8">
        <f t="array" ref="S54">SUMPRODUCT($C$21:$G$21*TRANSPOSE(G$25:G$29)*$C54:$G54)</f>
        <v>2.7611763522823529</v>
      </c>
      <c r="T54" s="15">
        <f t="shared" si="36"/>
        <v>0</v>
      </c>
      <c r="U54" s="15">
        <f t="shared" si="37"/>
        <v>0</v>
      </c>
      <c r="V54" s="15">
        <f t="shared" si="38"/>
        <v>0</v>
      </c>
      <c r="W54" s="15">
        <f t="shared" si="39"/>
        <v>0</v>
      </c>
      <c r="X54" s="15">
        <f t="shared" si="40"/>
        <v>0</v>
      </c>
      <c r="Z54" s="20">
        <f t="shared" si="1"/>
        <v>5.441371475699338E-2</v>
      </c>
      <c r="AA54" s="20">
        <f t="shared" si="2"/>
        <v>5.1019322054281543E-2</v>
      </c>
      <c r="AB54" s="20">
        <f t="shared" si="3"/>
        <v>5.441371475699338E-2</v>
      </c>
      <c r="AC54" s="20">
        <f t="shared" si="4"/>
        <v>3.9256783208564634E-2</v>
      </c>
      <c r="AD54" s="20">
        <f t="shared" si="5"/>
        <v>5.3961163585096596E-2</v>
      </c>
      <c r="AE54">
        <v>0.1</v>
      </c>
      <c r="AG54">
        <f t="shared" si="6"/>
        <v>0</v>
      </c>
      <c r="AH54">
        <f t="shared" si="7"/>
        <v>0</v>
      </c>
      <c r="AI54">
        <f t="shared" si="8"/>
        <v>0</v>
      </c>
      <c r="AJ54">
        <f t="shared" si="9"/>
        <v>0</v>
      </c>
      <c r="AK54">
        <f t="shared" si="10"/>
        <v>0</v>
      </c>
      <c r="AL54">
        <f t="shared" si="11"/>
        <v>0</v>
      </c>
      <c r="AM54">
        <f t="shared" si="12"/>
        <v>0</v>
      </c>
      <c r="AP54" s="20">
        <f t="shared" si="13"/>
        <v>0</v>
      </c>
      <c r="AQ54" s="20">
        <f t="shared" si="14"/>
        <v>0</v>
      </c>
      <c r="AR54" s="20">
        <f t="shared" si="15"/>
        <v>0</v>
      </c>
      <c r="AS54" s="20">
        <f t="shared" si="16"/>
        <v>0</v>
      </c>
      <c r="AT54" s="20">
        <f t="shared" si="17"/>
        <v>0</v>
      </c>
      <c r="AU54" s="6">
        <f t="shared" si="18"/>
        <v>0</v>
      </c>
      <c r="AX54">
        <f t="shared" si="19"/>
        <v>0</v>
      </c>
      <c r="AY54">
        <f t="shared" si="20"/>
        <v>0</v>
      </c>
      <c r="AZ54">
        <f t="shared" si="21"/>
        <v>0</v>
      </c>
      <c r="BA54">
        <f t="shared" si="22"/>
        <v>0</v>
      </c>
      <c r="BB54">
        <f t="shared" si="23"/>
        <v>0</v>
      </c>
      <c r="BC54">
        <f t="shared" si="24"/>
        <v>0</v>
      </c>
      <c r="BE54" s="29">
        <f t="shared" si="25"/>
        <v>0</v>
      </c>
      <c r="BF54" s="29">
        <f t="shared" si="26"/>
        <v>0</v>
      </c>
      <c r="BG54" s="29">
        <f t="shared" si="27"/>
        <v>0</v>
      </c>
      <c r="BH54" s="29">
        <f t="shared" si="28"/>
        <v>0</v>
      </c>
      <c r="BI54" s="29">
        <f t="shared" si="29"/>
        <v>0</v>
      </c>
      <c r="BJ54" s="29">
        <f t="shared" si="30"/>
        <v>0</v>
      </c>
    </row>
    <row r="55" spans="1:62" x14ac:dyDescent="0.2">
      <c r="A55">
        <v>21</v>
      </c>
      <c r="C55" s="6">
        <f t="shared" si="31"/>
        <v>50.794798190536952</v>
      </c>
      <c r="D55" s="6">
        <f t="shared" si="32"/>
        <v>53.509336619543227</v>
      </c>
      <c r="E55" s="6">
        <f t="shared" si="33"/>
        <v>50.794798190536952</v>
      </c>
      <c r="F55" s="6">
        <f t="shared" si="34"/>
        <v>65.043537261101832</v>
      </c>
      <c r="G55" s="6">
        <f t="shared" si="35"/>
        <v>51.130130060046753</v>
      </c>
      <c r="J55" s="8">
        <f t="array" ref="J55:N55">$C$21:$G$21*C55:G55</f>
        <v>2.5397399095268476</v>
      </c>
      <c r="K55" s="8">
        <v>2.6754668309771614</v>
      </c>
      <c r="L55" s="8">
        <v>2.5397399095268476</v>
      </c>
      <c r="M55" s="8">
        <v>3.2521768630550918</v>
      </c>
      <c r="N55" s="8">
        <v>2.5565065030023377</v>
      </c>
      <c r="O55" s="8">
        <f t="array" ref="O55">SUMPRODUCT($C$21:$G$21*TRANSPOSE(C$25:C$29)*$C55:$G55)</f>
        <v>2.7559725266403592</v>
      </c>
      <c r="P55" s="8">
        <f t="array" ref="P55">SUMPRODUCT($C$21:$G$21*TRANSPOSE(D$25:D$29)*$C55:$G55)</f>
        <v>2.7220407962777808</v>
      </c>
      <c r="Q55" s="8">
        <f t="array" ref="Q55">SUMPRODUCT($C$21:$G$21*TRANSPOSE(E$25:E$29)*$C55:$G55)</f>
        <v>2.7559725266403592</v>
      </c>
      <c r="R55" s="8">
        <f t="array" ref="R55">SUMPRODUCT($C$21:$G$21*TRANSPOSE(F$25:F$29)*$C55:$G55)</f>
        <v>2.5778632882582984</v>
      </c>
      <c r="S55" s="8">
        <f t="array" ref="S55">SUMPRODUCT($C$21:$G$21*TRANSPOSE(G$25:G$29)*$C55:$G55)</f>
        <v>2.7517808782714868</v>
      </c>
      <c r="T55" s="15">
        <f t="shared" si="36"/>
        <v>0</v>
      </c>
      <c r="U55" s="15">
        <f t="shared" si="37"/>
        <v>0</v>
      </c>
      <c r="V55" s="15">
        <f t="shared" si="38"/>
        <v>0</v>
      </c>
      <c r="W55" s="15">
        <f t="shared" si="39"/>
        <v>0</v>
      </c>
      <c r="X55" s="15">
        <f t="shared" si="40"/>
        <v>0</v>
      </c>
      <c r="Z55" s="20">
        <f t="shared" si="1"/>
        <v>5.4256983486820815E-2</v>
      </c>
      <c r="AA55" s="20">
        <f t="shared" si="2"/>
        <v>5.0870389510372087E-2</v>
      </c>
      <c r="AB55" s="20">
        <f t="shared" si="3"/>
        <v>5.4256983486820815E-2</v>
      </c>
      <c r="AC55" s="20">
        <f t="shared" si="4"/>
        <v>3.9632888935761265E-2</v>
      </c>
      <c r="AD55" s="20">
        <f t="shared" si="5"/>
        <v>5.3819164454301613E-2</v>
      </c>
      <c r="AE55">
        <v>0.1</v>
      </c>
      <c r="AG55">
        <f t="shared" si="6"/>
        <v>0</v>
      </c>
      <c r="AH55">
        <f t="shared" si="7"/>
        <v>0</v>
      </c>
      <c r="AI55">
        <f t="shared" si="8"/>
        <v>0</v>
      </c>
      <c r="AJ55">
        <f t="shared" si="9"/>
        <v>0</v>
      </c>
      <c r="AK55">
        <f t="shared" si="10"/>
        <v>0</v>
      </c>
      <c r="AL55">
        <f t="shared" si="11"/>
        <v>0</v>
      </c>
      <c r="AM55">
        <f t="shared" si="12"/>
        <v>0</v>
      </c>
      <c r="AP55" s="20">
        <f t="shared" si="13"/>
        <v>0</v>
      </c>
      <c r="AQ55" s="20">
        <f t="shared" si="14"/>
        <v>0</v>
      </c>
      <c r="AR55" s="20">
        <f t="shared" si="15"/>
        <v>0</v>
      </c>
      <c r="AS55" s="20">
        <f t="shared" si="16"/>
        <v>0</v>
      </c>
      <c r="AT55" s="20">
        <f t="shared" si="17"/>
        <v>0</v>
      </c>
      <c r="AU55" s="6">
        <f t="shared" si="18"/>
        <v>0</v>
      </c>
      <c r="AX55">
        <f t="shared" si="19"/>
        <v>0</v>
      </c>
      <c r="AY55">
        <f t="shared" si="20"/>
        <v>0</v>
      </c>
      <c r="AZ55">
        <f t="shared" si="21"/>
        <v>0</v>
      </c>
      <c r="BA55">
        <f t="shared" si="22"/>
        <v>0</v>
      </c>
      <c r="BB55">
        <f t="shared" si="23"/>
        <v>0</v>
      </c>
      <c r="BC55">
        <f t="shared" si="24"/>
        <v>0</v>
      </c>
      <c r="BE55" s="29">
        <f t="shared" si="25"/>
        <v>0</v>
      </c>
      <c r="BF55" s="29">
        <f t="shared" si="26"/>
        <v>0</v>
      </c>
      <c r="BG55" s="29">
        <f t="shared" si="27"/>
        <v>0</v>
      </c>
      <c r="BH55" s="29">
        <f t="shared" si="28"/>
        <v>0</v>
      </c>
      <c r="BI55" s="29">
        <f t="shared" si="29"/>
        <v>0</v>
      </c>
      <c r="BJ55" s="29">
        <f t="shared" si="30"/>
        <v>0</v>
      </c>
    </row>
    <row r="56" spans="1:62" x14ac:dyDescent="0.2">
      <c r="A56">
        <v>22</v>
      </c>
      <c r="C56" s="6">
        <f t="shared" si="31"/>
        <v>50.766881627823039</v>
      </c>
      <c r="D56" s="6">
        <f t="shared" si="32"/>
        <v>53.471869430471692</v>
      </c>
      <c r="E56" s="6">
        <f t="shared" si="33"/>
        <v>50.766881627823039</v>
      </c>
      <c r="F56" s="6">
        <f t="shared" si="34"/>
        <v>64.412100860895109</v>
      </c>
      <c r="G56" s="6">
        <f t="shared" si="35"/>
        <v>51.091522279671167</v>
      </c>
      <c r="J56" s="8">
        <f t="array" ref="J56:N56">$C$21:$G$21*C56:G56</f>
        <v>2.538344081391152</v>
      </c>
      <c r="K56" s="8">
        <v>2.673593471523585</v>
      </c>
      <c r="L56" s="8">
        <v>2.538344081391152</v>
      </c>
      <c r="M56" s="8">
        <v>3.2206050430447557</v>
      </c>
      <c r="N56" s="8">
        <v>2.5545761139835585</v>
      </c>
      <c r="O56" s="8">
        <f t="array" ref="O56">SUMPRODUCT($C$21:$G$21*TRANSPOSE(C$25:C$29)*$C56:$G56)</f>
        <v>2.7467796774857627</v>
      </c>
      <c r="P56" s="8">
        <f t="array" ref="P56">SUMPRODUCT($C$21:$G$21*TRANSPOSE(D$25:D$29)*$C56:$G56)</f>
        <v>2.7129673299526544</v>
      </c>
      <c r="Q56" s="8">
        <f t="array" ref="Q56">SUMPRODUCT($C$21:$G$21*TRANSPOSE(E$25:E$29)*$C56:$G56)</f>
        <v>2.7467796774857627</v>
      </c>
      <c r="R56" s="8">
        <f t="array" ref="R56">SUMPRODUCT($C$21:$G$21*TRANSPOSE(F$25:F$29)*$C56:$G56)</f>
        <v>2.5762144370723616</v>
      </c>
      <c r="S56" s="8">
        <f t="array" ref="S56">SUMPRODUCT($C$21:$G$21*TRANSPOSE(G$25:G$29)*$C56:$G56)</f>
        <v>2.7427216693376613</v>
      </c>
      <c r="T56" s="15">
        <f t="shared" si="36"/>
        <v>0</v>
      </c>
      <c r="U56" s="15">
        <f t="shared" si="37"/>
        <v>0</v>
      </c>
      <c r="V56" s="15">
        <f t="shared" si="38"/>
        <v>0</v>
      </c>
      <c r="W56" s="15">
        <f t="shared" si="39"/>
        <v>0</v>
      </c>
      <c r="X56" s="15">
        <f t="shared" si="40"/>
        <v>0</v>
      </c>
      <c r="Z56" s="20">
        <f t="shared" si="1"/>
        <v>5.4105739596587245E-2</v>
      </c>
      <c r="AA56" s="20">
        <f t="shared" si="2"/>
        <v>5.0736347145675667E-2</v>
      </c>
      <c r="AB56" s="20">
        <f t="shared" si="3"/>
        <v>5.4105739596587245E-2</v>
      </c>
      <c r="AC56" s="20">
        <f t="shared" si="4"/>
        <v>3.9995814492000112E-2</v>
      </c>
      <c r="AD56" s="20">
        <f t="shared" si="5"/>
        <v>5.3682520053409413E-2</v>
      </c>
      <c r="AE56">
        <v>0.1</v>
      </c>
      <c r="AG56">
        <f t="shared" si="6"/>
        <v>0</v>
      </c>
      <c r="AH56">
        <f t="shared" si="7"/>
        <v>0</v>
      </c>
      <c r="AI56">
        <f t="shared" si="8"/>
        <v>0</v>
      </c>
      <c r="AJ56">
        <f t="shared" si="9"/>
        <v>0</v>
      </c>
      <c r="AK56">
        <f t="shared" si="10"/>
        <v>0</v>
      </c>
      <c r="AL56">
        <f t="shared" si="11"/>
        <v>0</v>
      </c>
      <c r="AM56">
        <f t="shared" si="12"/>
        <v>0</v>
      </c>
      <c r="AP56" s="20">
        <f t="shared" si="13"/>
        <v>0</v>
      </c>
      <c r="AQ56" s="20">
        <f t="shared" si="14"/>
        <v>0</v>
      </c>
      <c r="AR56" s="20">
        <f t="shared" si="15"/>
        <v>0</v>
      </c>
      <c r="AS56" s="20">
        <f t="shared" si="16"/>
        <v>0</v>
      </c>
      <c r="AT56" s="20">
        <f t="shared" si="17"/>
        <v>0</v>
      </c>
      <c r="AU56" s="6">
        <f t="shared" si="18"/>
        <v>0</v>
      </c>
      <c r="AX56">
        <f t="shared" si="19"/>
        <v>0</v>
      </c>
      <c r="AY56">
        <f t="shared" si="20"/>
        <v>0</v>
      </c>
      <c r="AZ56">
        <f t="shared" si="21"/>
        <v>0</v>
      </c>
      <c r="BA56">
        <f t="shared" si="22"/>
        <v>0</v>
      </c>
      <c r="BB56">
        <f t="shared" si="23"/>
        <v>0</v>
      </c>
      <c r="BC56">
        <f t="shared" si="24"/>
        <v>0</v>
      </c>
      <c r="BE56" s="29">
        <f t="shared" si="25"/>
        <v>0</v>
      </c>
      <c r="BF56" s="29">
        <f t="shared" si="26"/>
        <v>0</v>
      </c>
      <c r="BG56" s="29">
        <f t="shared" si="27"/>
        <v>0</v>
      </c>
      <c r="BH56" s="29">
        <f t="shared" si="28"/>
        <v>0</v>
      </c>
      <c r="BI56" s="29">
        <f t="shared" si="29"/>
        <v>0</v>
      </c>
      <c r="BJ56" s="29">
        <f t="shared" si="30"/>
        <v>0</v>
      </c>
    </row>
    <row r="57" spans="1:62" x14ac:dyDescent="0.2">
      <c r="A57">
        <v>23</v>
      </c>
      <c r="C57" s="6">
        <f t="shared" si="31"/>
        <v>50.739873031800371</v>
      </c>
      <c r="D57" s="6">
        <f t="shared" si="32"/>
        <v>53.428157611365513</v>
      </c>
      <c r="E57" s="6">
        <f t="shared" si="33"/>
        <v>50.739873031800371</v>
      </c>
      <c r="F57" s="6">
        <f t="shared" si="34"/>
        <v>63.811245507954958</v>
      </c>
      <c r="G57" s="6">
        <f t="shared" si="35"/>
        <v>51.053946187608176</v>
      </c>
      <c r="J57" s="8">
        <f t="array" ref="J57:N57">$C$21:$G$21*C57:G57</f>
        <v>2.5369936515900187</v>
      </c>
      <c r="K57" s="8">
        <v>2.6714078805682759</v>
      </c>
      <c r="L57" s="8">
        <v>2.5369936515900187</v>
      </c>
      <c r="M57" s="8">
        <v>3.1905622753977481</v>
      </c>
      <c r="N57" s="8">
        <v>2.5526973093804091</v>
      </c>
      <c r="O57" s="8">
        <f t="array" ref="O57">SUMPRODUCT($C$21:$G$21*TRANSPOSE(C$25:C$29)*$C57:$G57)</f>
        <v>2.7379152792341133</v>
      </c>
      <c r="P57" s="8">
        <f t="array" ref="P57">SUMPRODUCT($C$21:$G$21*TRANSPOSE(D$25:D$29)*$C57:$G57)</f>
        <v>2.7043117219895487</v>
      </c>
      <c r="Q57" s="8">
        <f t="array" ref="Q57">SUMPRODUCT($C$21:$G$21*TRANSPOSE(E$25:E$29)*$C57:$G57)</f>
        <v>2.7379152792341133</v>
      </c>
      <c r="R57" s="8">
        <f t="array" ref="R57">SUMPRODUCT($C$21:$G$21*TRANSPOSE(F$25:F$29)*$C57:$G57)</f>
        <v>2.5745231232821806</v>
      </c>
      <c r="S57" s="8">
        <f t="array" ref="S57">SUMPRODUCT($C$21:$G$21*TRANSPOSE(G$25:G$29)*$C57:$G57)</f>
        <v>2.733989364786515</v>
      </c>
      <c r="T57" s="15">
        <f t="shared" si="36"/>
        <v>0</v>
      </c>
      <c r="U57" s="15">
        <f t="shared" si="37"/>
        <v>0</v>
      </c>
      <c r="V57" s="15">
        <f t="shared" si="38"/>
        <v>0</v>
      </c>
      <c r="W57" s="15">
        <f t="shared" si="39"/>
        <v>0</v>
      </c>
      <c r="X57" s="15">
        <f t="shared" si="40"/>
        <v>0</v>
      </c>
      <c r="Z57" s="20">
        <f t="shared" si="1"/>
        <v>5.3959837020446828E-2</v>
      </c>
      <c r="AA57" s="20">
        <f t="shared" si="2"/>
        <v>5.0615852069251843E-2</v>
      </c>
      <c r="AB57" s="20">
        <f t="shared" si="3"/>
        <v>5.3959837020446828E-2</v>
      </c>
      <c r="AC57" s="20">
        <f t="shared" si="4"/>
        <v>4.0345915563757967E-2</v>
      </c>
      <c r="AD57" s="20">
        <f t="shared" si="5"/>
        <v>5.3550990059415021E-2</v>
      </c>
      <c r="AE57">
        <v>0.1</v>
      </c>
      <c r="AG57">
        <f t="shared" si="6"/>
        <v>0</v>
      </c>
      <c r="AH57">
        <f t="shared" si="7"/>
        <v>0</v>
      </c>
      <c r="AI57">
        <f t="shared" si="8"/>
        <v>0</v>
      </c>
      <c r="AJ57">
        <f t="shared" si="9"/>
        <v>0</v>
      </c>
      <c r="AK57">
        <f t="shared" si="10"/>
        <v>0</v>
      </c>
      <c r="AL57">
        <f t="shared" si="11"/>
        <v>0</v>
      </c>
      <c r="AM57">
        <f t="shared" si="12"/>
        <v>0</v>
      </c>
      <c r="AP57" s="20">
        <f t="shared" si="13"/>
        <v>0</v>
      </c>
      <c r="AQ57" s="20">
        <f t="shared" si="14"/>
        <v>0</v>
      </c>
      <c r="AR57" s="20">
        <f t="shared" si="15"/>
        <v>0</v>
      </c>
      <c r="AS57" s="20">
        <f t="shared" si="16"/>
        <v>0</v>
      </c>
      <c r="AT57" s="20">
        <f t="shared" si="17"/>
        <v>0</v>
      </c>
      <c r="AU57" s="6">
        <f t="shared" si="18"/>
        <v>0</v>
      </c>
      <c r="AX57">
        <f t="shared" si="19"/>
        <v>0</v>
      </c>
      <c r="AY57">
        <f t="shared" si="20"/>
        <v>0</v>
      </c>
      <c r="AZ57">
        <f t="shared" si="21"/>
        <v>0</v>
      </c>
      <c r="BA57">
        <f t="shared" si="22"/>
        <v>0</v>
      </c>
      <c r="BB57">
        <f t="shared" si="23"/>
        <v>0</v>
      </c>
      <c r="BC57">
        <f t="shared" si="24"/>
        <v>0</v>
      </c>
      <c r="BE57" s="29">
        <f t="shared" si="25"/>
        <v>0</v>
      </c>
      <c r="BF57" s="29">
        <f t="shared" si="26"/>
        <v>0</v>
      </c>
      <c r="BG57" s="29">
        <f t="shared" si="27"/>
        <v>0</v>
      </c>
      <c r="BH57" s="29">
        <f t="shared" si="28"/>
        <v>0</v>
      </c>
      <c r="BI57" s="29">
        <f t="shared" si="29"/>
        <v>0</v>
      </c>
      <c r="BJ57" s="29">
        <f t="shared" si="30"/>
        <v>0</v>
      </c>
    </row>
    <row r="58" spans="1:62" x14ac:dyDescent="0.2">
      <c r="A58">
        <v>24</v>
      </c>
      <c r="C58" s="6">
        <f t="shared" si="31"/>
        <v>50.713763360155696</v>
      </c>
      <c r="D58" s="6">
        <f t="shared" si="32"/>
        <v>53.379088912632426</v>
      </c>
      <c r="E58" s="6">
        <f t="shared" si="33"/>
        <v>50.713763360155696</v>
      </c>
      <c r="F58" s="6">
        <f t="shared" si="34"/>
        <v>63.239348258057341</v>
      </c>
      <c r="G58" s="6">
        <f t="shared" si="35"/>
        <v>51.017447449477892</v>
      </c>
      <c r="J58" s="8">
        <f t="array" ref="J58:N58">$C$21:$G$21*C58:G58</f>
        <v>2.535688168007785</v>
      </c>
      <c r="K58" s="8">
        <v>2.6689544456316217</v>
      </c>
      <c r="L58" s="8">
        <v>2.535688168007785</v>
      </c>
      <c r="M58" s="8">
        <v>3.1619674129028672</v>
      </c>
      <c r="N58" s="8">
        <v>2.5508723724738949</v>
      </c>
      <c r="O58" s="8">
        <f t="array" ref="O58">SUMPRODUCT($C$21:$G$21*TRANSPOSE(C$25:C$29)*$C58:$G58)</f>
        <v>2.7293705997540423</v>
      </c>
      <c r="P58" s="8">
        <f t="array" ref="P58">SUMPRODUCT($C$21:$G$21*TRANSPOSE(D$25:D$29)*$C58:$G58)</f>
        <v>2.6960540303480829</v>
      </c>
      <c r="Q58" s="8">
        <f t="array" ref="Q58">SUMPRODUCT($C$21:$G$21*TRANSPOSE(E$25:E$29)*$C58:$G58)</f>
        <v>2.7293705997540423</v>
      </c>
      <c r="R58" s="8">
        <f t="array" ref="R58">SUMPRODUCT($C$21:$G$21*TRANSPOSE(F$25:F$29)*$C58:$G58)</f>
        <v>2.5728007885302717</v>
      </c>
      <c r="S58" s="8">
        <f t="array" ref="S58">SUMPRODUCT($C$21:$G$21*TRANSPOSE(G$25:G$29)*$C58:$G58)</f>
        <v>2.7255745486375149</v>
      </c>
      <c r="T58" s="15">
        <f t="shared" si="36"/>
        <v>0</v>
      </c>
      <c r="U58" s="15">
        <f t="shared" si="37"/>
        <v>0</v>
      </c>
      <c r="V58" s="15">
        <f t="shared" si="38"/>
        <v>0</v>
      </c>
      <c r="W58" s="15">
        <f t="shared" si="39"/>
        <v>0</v>
      </c>
      <c r="X58" s="15">
        <f t="shared" si="40"/>
        <v>0</v>
      </c>
      <c r="Z58" s="20">
        <f t="shared" si="1"/>
        <v>5.3819129540254709E-2</v>
      </c>
      <c r="AA58" s="20">
        <f t="shared" si="2"/>
        <v>5.0507681664646177E-2</v>
      </c>
      <c r="AB58" s="20">
        <f t="shared" si="3"/>
        <v>5.3819129540254709E-2</v>
      </c>
      <c r="AC58" s="20">
        <f t="shared" si="4"/>
        <v>4.0683543701803895E-2</v>
      </c>
      <c r="AD58" s="20">
        <f t="shared" si="5"/>
        <v>5.3424361368463728E-2</v>
      </c>
      <c r="AE58">
        <v>0.1</v>
      </c>
      <c r="AG58">
        <f t="shared" si="6"/>
        <v>0</v>
      </c>
      <c r="AH58">
        <f t="shared" si="7"/>
        <v>0</v>
      </c>
      <c r="AI58">
        <f t="shared" si="8"/>
        <v>0</v>
      </c>
      <c r="AJ58">
        <f t="shared" si="9"/>
        <v>0</v>
      </c>
      <c r="AK58">
        <f t="shared" si="10"/>
        <v>0</v>
      </c>
      <c r="AL58">
        <f t="shared" si="11"/>
        <v>0</v>
      </c>
      <c r="AM58">
        <f t="shared" si="12"/>
        <v>0</v>
      </c>
      <c r="AP58" s="20">
        <f t="shared" si="13"/>
        <v>0</v>
      </c>
      <c r="AQ58" s="20">
        <f t="shared" si="14"/>
        <v>0</v>
      </c>
      <c r="AR58" s="20">
        <f t="shared" si="15"/>
        <v>0</v>
      </c>
      <c r="AS58" s="20">
        <f t="shared" si="16"/>
        <v>0</v>
      </c>
      <c r="AT58" s="20">
        <f t="shared" si="17"/>
        <v>0</v>
      </c>
      <c r="AU58" s="6">
        <f t="shared" si="18"/>
        <v>0</v>
      </c>
      <c r="AX58">
        <f t="shared" si="19"/>
        <v>0</v>
      </c>
      <c r="AY58">
        <f t="shared" si="20"/>
        <v>0</v>
      </c>
      <c r="AZ58">
        <f t="shared" si="21"/>
        <v>0</v>
      </c>
      <c r="BA58">
        <f t="shared" si="22"/>
        <v>0</v>
      </c>
      <c r="BB58">
        <f t="shared" si="23"/>
        <v>0</v>
      </c>
      <c r="BC58">
        <f t="shared" si="24"/>
        <v>0</v>
      </c>
      <c r="BE58" s="29">
        <f t="shared" si="25"/>
        <v>0</v>
      </c>
      <c r="BF58" s="29">
        <f t="shared" si="26"/>
        <v>0</v>
      </c>
      <c r="BG58" s="29">
        <f t="shared" si="27"/>
        <v>0</v>
      </c>
      <c r="BH58" s="29">
        <f t="shared" si="28"/>
        <v>0</v>
      </c>
      <c r="BI58" s="29">
        <f t="shared" si="29"/>
        <v>0</v>
      </c>
      <c r="BJ58" s="29">
        <f t="shared" si="30"/>
        <v>0</v>
      </c>
    </row>
    <row r="59" spans="1:62" x14ac:dyDescent="0.2">
      <c r="A59">
        <v>25</v>
      </c>
      <c r="C59" s="6">
        <f t="shared" si="31"/>
        <v>50.688538992633653</v>
      </c>
      <c r="D59" s="6">
        <f t="shared" si="32"/>
        <v>53.325463471959253</v>
      </c>
      <c r="E59" s="6">
        <f t="shared" si="33"/>
        <v>50.688538992633653</v>
      </c>
      <c r="F59" s="6">
        <f t="shared" si="34"/>
        <v>62.694883231845743</v>
      </c>
      <c r="G59" s="6">
        <f t="shared" si="35"/>
        <v>50.98205135530867</v>
      </c>
      <c r="J59" s="8">
        <f t="array" ref="J59:N59">$C$21:$G$21*C59:G59</f>
        <v>2.5344269496316829</v>
      </c>
      <c r="K59" s="8">
        <v>2.666273173597963</v>
      </c>
      <c r="L59" s="8">
        <v>2.5344269496316829</v>
      </c>
      <c r="M59" s="8">
        <v>3.1347441615922875</v>
      </c>
      <c r="N59" s="8">
        <v>2.5491025677654338</v>
      </c>
      <c r="O59" s="8">
        <f t="array" ref="O59">SUMPRODUCT($C$21:$G$21*TRANSPOSE(C$25:C$29)*$C59:$G59)</f>
        <v>2.721136713146842</v>
      </c>
      <c r="P59" s="8">
        <f t="array" ref="P59">SUMPRODUCT($C$21:$G$21*TRANSPOSE(D$25:D$29)*$C59:$G59)</f>
        <v>2.6881751571552721</v>
      </c>
      <c r="Q59" s="8">
        <f t="array" ref="Q59">SUMPRODUCT($C$21:$G$21*TRANSPOSE(E$25:E$29)*$C59:$G59)</f>
        <v>2.721136713146842</v>
      </c>
      <c r="R59" s="8">
        <f t="array" ref="R59">SUMPRODUCT($C$21:$G$21*TRANSPOSE(F$25:F$29)*$C59:$G59)</f>
        <v>2.571057410156691</v>
      </c>
      <c r="S59" s="8">
        <f t="array" ref="S59">SUMPRODUCT($C$21:$G$21*TRANSPOSE(G$25:G$29)*$C59:$G59)</f>
        <v>2.7174678086134043</v>
      </c>
      <c r="T59" s="15">
        <f t="shared" si="36"/>
        <v>0</v>
      </c>
      <c r="U59" s="15">
        <f t="shared" si="37"/>
        <v>0</v>
      </c>
      <c r="V59" s="15">
        <f t="shared" si="38"/>
        <v>0</v>
      </c>
      <c r="W59" s="15">
        <f t="shared" si="39"/>
        <v>0</v>
      </c>
      <c r="X59" s="15">
        <f t="shared" si="40"/>
        <v>0</v>
      </c>
      <c r="Z59" s="20">
        <f t="shared" si="1"/>
        <v>5.3683471002040385E-2</v>
      </c>
      <c r="AA59" s="20">
        <f t="shared" si="2"/>
        <v>5.0410722797914857E-2</v>
      </c>
      <c r="AB59" s="20">
        <f t="shared" si="3"/>
        <v>5.3683471002040385E-2</v>
      </c>
      <c r="AC59" s="20">
        <f t="shared" si="4"/>
        <v>4.100904695282577E-2</v>
      </c>
      <c r="AD59" s="20">
        <f t="shared" si="5"/>
        <v>5.3302441474443324E-2</v>
      </c>
      <c r="AE59">
        <v>0.1</v>
      </c>
      <c r="AG59">
        <f t="shared" si="6"/>
        <v>0</v>
      </c>
      <c r="AH59">
        <f t="shared" si="7"/>
        <v>0</v>
      </c>
      <c r="AI59">
        <f t="shared" si="8"/>
        <v>0</v>
      </c>
      <c r="AJ59">
        <f t="shared" si="9"/>
        <v>0</v>
      </c>
      <c r="AK59">
        <f t="shared" si="10"/>
        <v>0</v>
      </c>
      <c r="AL59">
        <f t="shared" si="11"/>
        <v>0</v>
      </c>
      <c r="AM59">
        <f t="shared" si="12"/>
        <v>0</v>
      </c>
      <c r="AP59" s="20">
        <f t="shared" si="13"/>
        <v>0</v>
      </c>
      <c r="AQ59" s="20">
        <f t="shared" si="14"/>
        <v>0</v>
      </c>
      <c r="AR59" s="20">
        <f t="shared" si="15"/>
        <v>0</v>
      </c>
      <c r="AS59" s="20">
        <f t="shared" si="16"/>
        <v>0</v>
      </c>
      <c r="AT59" s="20">
        <f t="shared" si="17"/>
        <v>0</v>
      </c>
      <c r="AU59" s="6">
        <f t="shared" si="18"/>
        <v>0</v>
      </c>
      <c r="AX59">
        <f t="shared" si="19"/>
        <v>0</v>
      </c>
      <c r="AY59">
        <f t="shared" si="20"/>
        <v>0</v>
      </c>
      <c r="AZ59">
        <f t="shared" si="21"/>
        <v>0</v>
      </c>
      <c r="BA59">
        <f t="shared" si="22"/>
        <v>0</v>
      </c>
      <c r="BB59">
        <f t="shared" si="23"/>
        <v>0</v>
      </c>
      <c r="BC59">
        <f t="shared" si="24"/>
        <v>0</v>
      </c>
      <c r="BE59" s="29">
        <f t="shared" si="25"/>
        <v>0</v>
      </c>
      <c r="BF59" s="29">
        <f t="shared" si="26"/>
        <v>0</v>
      </c>
      <c r="BG59" s="29">
        <f t="shared" si="27"/>
        <v>0</v>
      </c>
      <c r="BH59" s="29">
        <f t="shared" si="28"/>
        <v>0</v>
      </c>
      <c r="BI59" s="29">
        <f t="shared" si="29"/>
        <v>0</v>
      </c>
      <c r="BJ59" s="29">
        <f t="shared" si="30"/>
        <v>0</v>
      </c>
    </row>
    <row r="60" spans="1:62" x14ac:dyDescent="0.2">
      <c r="A60">
        <v>26</v>
      </c>
      <c r="C60" s="6">
        <f t="shared" si="31"/>
        <v>50.664183147616498</v>
      </c>
      <c r="D60" s="6">
        <f t="shared" si="32"/>
        <v>53.268001330128847</v>
      </c>
      <c r="E60" s="6">
        <f t="shared" si="33"/>
        <v>50.664183147616498</v>
      </c>
      <c r="F60" s="6">
        <f t="shared" si="34"/>
        <v>62.176414872410376</v>
      </c>
      <c r="G60" s="6">
        <f t="shared" si="35"/>
        <v>50.94776815412191</v>
      </c>
      <c r="J60" s="8">
        <f t="array" ref="J60:N60">$C$21:$G$21*C60:G60</f>
        <v>2.5332091573808251</v>
      </c>
      <c r="K60" s="8">
        <v>2.6634000665064423</v>
      </c>
      <c r="L60" s="8">
        <v>2.5332091573808251</v>
      </c>
      <c r="M60" s="8">
        <v>3.1088207436205191</v>
      </c>
      <c r="N60" s="8">
        <v>2.5473884077060958</v>
      </c>
      <c r="O60" s="8">
        <f t="array" ref="O60">SUMPRODUCT($C$21:$G$21*TRANSPOSE(C$25:C$29)*$C60:$G60)</f>
        <v>2.7132045938034706</v>
      </c>
      <c r="P60" s="8">
        <f t="array" ref="P60">SUMPRODUCT($C$21:$G$21*TRANSPOSE(D$25:D$29)*$C60:$G60)</f>
        <v>2.6806568665220665</v>
      </c>
      <c r="Q60" s="8">
        <f t="array" ref="Q60">SUMPRODUCT($C$21:$G$21*TRANSPOSE(E$25:E$29)*$C60:$G60)</f>
        <v>2.7132045938034706</v>
      </c>
      <c r="R60" s="8">
        <f t="array" ref="R60">SUMPRODUCT($C$21:$G$21*TRANSPOSE(F$25:F$29)*$C60:$G60)</f>
        <v>2.5693016972435472</v>
      </c>
      <c r="S60" s="8">
        <f t="array" ref="S60">SUMPRODUCT($C$21:$G$21*TRANSPOSE(G$25:G$29)*$C60:$G60)</f>
        <v>2.709659781222153</v>
      </c>
      <c r="T60" s="15">
        <f t="shared" si="36"/>
        <v>0</v>
      </c>
      <c r="U60" s="15">
        <f t="shared" si="37"/>
        <v>0</v>
      </c>
      <c r="V60" s="15">
        <f t="shared" si="38"/>
        <v>0</v>
      </c>
      <c r="W60" s="15">
        <f t="shared" si="39"/>
        <v>0</v>
      </c>
      <c r="X60" s="15">
        <f t="shared" si="40"/>
        <v>0</v>
      </c>
      <c r="Z60" s="20">
        <f t="shared" si="1"/>
        <v>5.355271565117721E-2</v>
      </c>
      <c r="AA60" s="20">
        <f t="shared" si="2"/>
        <v>5.032396184547408E-2</v>
      </c>
      <c r="AB60" s="20">
        <f t="shared" si="3"/>
        <v>5.355271565117721E-2</v>
      </c>
      <c r="AC60" s="20">
        <f t="shared" si="4"/>
        <v>4.1322770097245137E-2</v>
      </c>
      <c r="AD60" s="20">
        <f t="shared" si="5"/>
        <v>5.3185053622470189E-2</v>
      </c>
      <c r="AE60">
        <v>0.1</v>
      </c>
      <c r="AG60">
        <f t="shared" si="6"/>
        <v>0</v>
      </c>
      <c r="AH60">
        <f t="shared" si="7"/>
        <v>0</v>
      </c>
      <c r="AI60">
        <f t="shared" si="8"/>
        <v>0</v>
      </c>
      <c r="AJ60">
        <f t="shared" si="9"/>
        <v>0</v>
      </c>
      <c r="AK60">
        <f t="shared" si="10"/>
        <v>0</v>
      </c>
      <c r="AL60">
        <f t="shared" si="11"/>
        <v>0</v>
      </c>
      <c r="AM60">
        <f t="shared" si="12"/>
        <v>0</v>
      </c>
      <c r="AP60" s="20">
        <f t="shared" si="13"/>
        <v>0</v>
      </c>
      <c r="AQ60" s="20">
        <f t="shared" si="14"/>
        <v>0</v>
      </c>
      <c r="AR60" s="20">
        <f t="shared" si="15"/>
        <v>0</v>
      </c>
      <c r="AS60" s="20">
        <f t="shared" si="16"/>
        <v>0</v>
      </c>
      <c r="AT60" s="20">
        <f t="shared" si="17"/>
        <v>0</v>
      </c>
      <c r="AU60" s="6">
        <f t="shared" si="18"/>
        <v>0</v>
      </c>
      <c r="AX60">
        <f t="shared" si="19"/>
        <v>0</v>
      </c>
      <c r="AY60">
        <f t="shared" si="20"/>
        <v>0</v>
      </c>
      <c r="AZ60">
        <f t="shared" si="21"/>
        <v>0</v>
      </c>
      <c r="BA60">
        <f t="shared" si="22"/>
        <v>0</v>
      </c>
      <c r="BB60">
        <f t="shared" si="23"/>
        <v>0</v>
      </c>
      <c r="BC60">
        <f t="shared" si="24"/>
        <v>0</v>
      </c>
      <c r="BE60" s="29">
        <f t="shared" si="25"/>
        <v>0</v>
      </c>
      <c r="BF60" s="29">
        <f t="shared" si="26"/>
        <v>0</v>
      </c>
      <c r="BG60" s="29">
        <f t="shared" si="27"/>
        <v>0</v>
      </c>
      <c r="BH60" s="29">
        <f t="shared" si="28"/>
        <v>0</v>
      </c>
      <c r="BI60" s="29">
        <f t="shared" si="29"/>
        <v>0</v>
      </c>
      <c r="BJ60" s="29">
        <f t="shared" si="30"/>
        <v>0</v>
      </c>
    </row>
    <row r="61" spans="1:62" x14ac:dyDescent="0.2">
      <c r="A61">
        <v>27</v>
      </c>
      <c r="C61" s="6">
        <f t="shared" si="31"/>
        <v>50.640676876447841</v>
      </c>
      <c r="D61" s="6">
        <f t="shared" si="32"/>
        <v>53.207349415268254</v>
      </c>
      <c r="E61" s="6">
        <f t="shared" si="33"/>
        <v>50.640676876447841</v>
      </c>
      <c r="F61" s="6">
        <f t="shared" si="34"/>
        <v>61.682591779581202</v>
      </c>
      <c r="G61" s="6">
        <f t="shared" si="35"/>
        <v>50.914597014030939</v>
      </c>
      <c r="J61" s="8">
        <f t="array" ref="J61:N61">$C$21:$G$21*C61:G61</f>
        <v>2.5320338438223922</v>
      </c>
      <c r="K61" s="8">
        <v>2.6603674707634131</v>
      </c>
      <c r="L61" s="8">
        <v>2.5320338438223922</v>
      </c>
      <c r="M61" s="8">
        <v>3.0841295889790601</v>
      </c>
      <c r="N61" s="8">
        <v>2.5457298507015471</v>
      </c>
      <c r="O61" s="8">
        <f t="array" ref="O61">SUMPRODUCT($C$21:$G$21*TRANSPOSE(C$25:C$29)*$C61:$G61)</f>
        <v>2.7055651885666032</v>
      </c>
      <c r="P61" s="8">
        <f t="array" ref="P61">SUMPRODUCT($C$21:$G$21*TRANSPOSE(D$25:D$29)*$C61:$G61)</f>
        <v>2.6734817818313479</v>
      </c>
      <c r="Q61" s="8">
        <f t="array" ref="Q61">SUMPRODUCT($C$21:$G$21*TRANSPOSE(E$25:E$29)*$C61:$G61)</f>
        <v>2.7055651885666032</v>
      </c>
      <c r="R61" s="8">
        <f t="array" ref="R61">SUMPRODUCT($C$21:$G$21*TRANSPOSE(F$25:F$29)*$C61:$G61)</f>
        <v>2.5675412522774357</v>
      </c>
      <c r="S61" s="8">
        <f t="array" ref="S61">SUMPRODUCT($C$21:$G$21*TRANSPOSE(G$25:G$29)*$C61:$G61)</f>
        <v>2.7021411868468141</v>
      </c>
      <c r="T61" s="15">
        <f t="shared" si="36"/>
        <v>0</v>
      </c>
      <c r="U61" s="15">
        <f t="shared" si="37"/>
        <v>0</v>
      </c>
      <c r="V61" s="15">
        <f t="shared" si="38"/>
        <v>0</v>
      </c>
      <c r="W61" s="15">
        <f t="shared" si="39"/>
        <v>0</v>
      </c>
      <c r="X61" s="15">
        <f t="shared" si="40"/>
        <v>0</v>
      </c>
      <c r="Z61" s="20">
        <f t="shared" si="1"/>
        <v>5.3426718508672179E-2</v>
      </c>
      <c r="AA61" s="20">
        <f t="shared" si="2"/>
        <v>5.0246475556705181E-2</v>
      </c>
      <c r="AB61" s="20">
        <f t="shared" si="3"/>
        <v>5.3426718508672179E-2</v>
      </c>
      <c r="AC61" s="20">
        <f t="shared" si="4"/>
        <v>4.1625054625661323E-2</v>
      </c>
      <c r="AD61" s="20">
        <f t="shared" si="5"/>
        <v>5.3072033273722341E-2</v>
      </c>
      <c r="AE61">
        <v>0.1</v>
      </c>
      <c r="AG61">
        <f t="shared" si="6"/>
        <v>0</v>
      </c>
      <c r="AH61">
        <f t="shared" si="7"/>
        <v>0</v>
      </c>
      <c r="AI61">
        <f t="shared" si="8"/>
        <v>0</v>
      </c>
      <c r="AJ61">
        <f t="shared" si="9"/>
        <v>0</v>
      </c>
      <c r="AK61">
        <f t="shared" si="10"/>
        <v>0</v>
      </c>
      <c r="AL61">
        <f t="shared" si="11"/>
        <v>0</v>
      </c>
      <c r="AM61">
        <f t="shared" si="12"/>
        <v>0</v>
      </c>
      <c r="AP61" s="20">
        <f t="shared" si="13"/>
        <v>0</v>
      </c>
      <c r="AQ61" s="20">
        <f t="shared" si="14"/>
        <v>0</v>
      </c>
      <c r="AR61" s="20">
        <f t="shared" si="15"/>
        <v>0</v>
      </c>
      <c r="AS61" s="20">
        <f t="shared" si="16"/>
        <v>0</v>
      </c>
      <c r="AT61" s="20">
        <f t="shared" si="17"/>
        <v>0</v>
      </c>
      <c r="AU61" s="6">
        <f t="shared" si="18"/>
        <v>0</v>
      </c>
      <c r="AX61">
        <f t="shared" si="19"/>
        <v>0</v>
      </c>
      <c r="AY61">
        <f t="shared" si="20"/>
        <v>0</v>
      </c>
      <c r="AZ61">
        <f t="shared" si="21"/>
        <v>0</v>
      </c>
      <c r="BA61">
        <f t="shared" si="22"/>
        <v>0</v>
      </c>
      <c r="BB61">
        <f t="shared" si="23"/>
        <v>0</v>
      </c>
      <c r="BC61">
        <f t="shared" si="24"/>
        <v>0</v>
      </c>
      <c r="BE61" s="29">
        <f t="shared" si="25"/>
        <v>0</v>
      </c>
      <c r="BF61" s="29">
        <f t="shared" si="26"/>
        <v>0</v>
      </c>
      <c r="BG61" s="29">
        <f t="shared" si="27"/>
        <v>0</v>
      </c>
      <c r="BH61" s="29">
        <f t="shared" si="28"/>
        <v>0</v>
      </c>
      <c r="BI61" s="29">
        <f t="shared" si="29"/>
        <v>0</v>
      </c>
      <c r="BJ61" s="29">
        <f t="shared" si="30"/>
        <v>0</v>
      </c>
    </row>
    <row r="62" spans="1:62" x14ac:dyDescent="0.2">
      <c r="A62">
        <v>28</v>
      </c>
      <c r="C62" s="6">
        <f t="shared" si="31"/>
        <v>50.617999768790405</v>
      </c>
      <c r="D62" s="6">
        <f t="shared" si="32"/>
        <v>53.144088006916014</v>
      </c>
      <c r="E62" s="6">
        <f t="shared" si="33"/>
        <v>50.617999768790405</v>
      </c>
      <c r="F62" s="6">
        <f t="shared" si="34"/>
        <v>61.212141052886587</v>
      </c>
      <c r="G62" s="6">
        <f t="shared" si="35"/>
        <v>50.882528966209563</v>
      </c>
      <c r="J62" s="8">
        <f t="array" ref="J62:N62">$C$21:$G$21*C62:G62</f>
        <v>2.5308999884395202</v>
      </c>
      <c r="K62" s="8">
        <v>2.6572044003458011</v>
      </c>
      <c r="L62" s="8">
        <v>2.5308999884395202</v>
      </c>
      <c r="M62" s="8">
        <v>3.0606070526443294</v>
      </c>
      <c r="N62" s="8">
        <v>2.5441264483104784</v>
      </c>
      <c r="O62" s="8">
        <f t="array" ref="O62">SUMPRODUCT($C$21:$G$21*TRANSPOSE(C$25:C$29)*$C62:$G62)</f>
        <v>2.6982094724350323</v>
      </c>
      <c r="P62" s="8">
        <f t="array" ref="P62">SUMPRODUCT($C$21:$G$21*TRANSPOSE(D$25:D$29)*$C62:$G62)</f>
        <v>2.6666333694584621</v>
      </c>
      <c r="Q62" s="8">
        <f t="array" ref="Q62">SUMPRODUCT($C$21:$G$21*TRANSPOSE(E$25:E$29)*$C62:$G62)</f>
        <v>2.6982094724350323</v>
      </c>
      <c r="R62" s="8">
        <f t="array" ref="R62">SUMPRODUCT($C$21:$G$21*TRANSPOSE(F$25:F$29)*$C62:$G62)</f>
        <v>2.5657827063838301</v>
      </c>
      <c r="S62" s="8">
        <f t="array" ref="S62">SUMPRODUCT($C$21:$G$21*TRANSPOSE(G$25:G$29)*$C62:$G62)</f>
        <v>2.6949028574672926</v>
      </c>
      <c r="T62" s="15">
        <f t="shared" si="36"/>
        <v>0</v>
      </c>
      <c r="U62" s="15">
        <f t="shared" si="37"/>
        <v>0</v>
      </c>
      <c r="V62" s="15">
        <f t="shared" si="38"/>
        <v>0</v>
      </c>
      <c r="W62" s="15">
        <f t="shared" si="39"/>
        <v>0</v>
      </c>
      <c r="X62" s="15">
        <f t="shared" si="40"/>
        <v>0</v>
      </c>
      <c r="Z62" s="20">
        <f t="shared" si="1"/>
        <v>5.3305335745381828E-2</v>
      </c>
      <c r="AA62" s="20">
        <f t="shared" si="2"/>
        <v>5.0177422728779057E-2</v>
      </c>
      <c r="AB62" s="20">
        <f t="shared" si="3"/>
        <v>5.3305335745381828E-2</v>
      </c>
      <c r="AC62" s="20">
        <f t="shared" si="4"/>
        <v>4.1916238547627722E-2</v>
      </c>
      <c r="AD62" s="20">
        <f t="shared" si="5"/>
        <v>5.2963225535761854E-2</v>
      </c>
      <c r="AE62">
        <v>0.1</v>
      </c>
      <c r="AG62">
        <f t="shared" si="6"/>
        <v>0</v>
      </c>
      <c r="AH62">
        <f t="shared" si="7"/>
        <v>0</v>
      </c>
      <c r="AI62">
        <f t="shared" si="8"/>
        <v>0</v>
      </c>
      <c r="AJ62">
        <f t="shared" si="9"/>
        <v>0</v>
      </c>
      <c r="AK62">
        <f t="shared" si="10"/>
        <v>0</v>
      </c>
      <c r="AL62">
        <f t="shared" si="11"/>
        <v>0</v>
      </c>
      <c r="AM62">
        <f t="shared" si="12"/>
        <v>0</v>
      </c>
      <c r="AP62" s="20">
        <f t="shared" si="13"/>
        <v>0</v>
      </c>
      <c r="AQ62" s="20">
        <f t="shared" si="14"/>
        <v>0</v>
      </c>
      <c r="AR62" s="20">
        <f t="shared" si="15"/>
        <v>0</v>
      </c>
      <c r="AS62" s="20">
        <f t="shared" si="16"/>
        <v>0</v>
      </c>
      <c r="AT62" s="20">
        <f t="shared" si="17"/>
        <v>0</v>
      </c>
      <c r="AU62" s="6">
        <f t="shared" si="18"/>
        <v>0</v>
      </c>
      <c r="AX62">
        <f t="shared" si="19"/>
        <v>0</v>
      </c>
      <c r="AY62">
        <f t="shared" si="20"/>
        <v>0</v>
      </c>
      <c r="AZ62">
        <f t="shared" si="21"/>
        <v>0</v>
      </c>
      <c r="BA62">
        <f t="shared" si="22"/>
        <v>0</v>
      </c>
      <c r="BB62">
        <f t="shared" si="23"/>
        <v>0</v>
      </c>
      <c r="BC62">
        <f t="shared" si="24"/>
        <v>0</v>
      </c>
      <c r="BE62" s="29">
        <f t="shared" si="25"/>
        <v>0</v>
      </c>
      <c r="BF62" s="29">
        <f t="shared" si="26"/>
        <v>0</v>
      </c>
      <c r="BG62" s="29">
        <f t="shared" si="27"/>
        <v>0</v>
      </c>
      <c r="BH62" s="29">
        <f t="shared" si="28"/>
        <v>0</v>
      </c>
      <c r="BI62" s="29">
        <f t="shared" si="29"/>
        <v>0</v>
      </c>
      <c r="BJ62" s="29">
        <f t="shared" si="30"/>
        <v>0</v>
      </c>
    </row>
    <row r="63" spans="1:62" x14ac:dyDescent="0.2">
      <c r="A63">
        <v>29</v>
      </c>
      <c r="C63" s="6">
        <f t="shared" si="31"/>
        <v>50.596130458638228</v>
      </c>
      <c r="D63" s="6">
        <f t="shared" si="32"/>
        <v>53.078736699520007</v>
      </c>
      <c r="E63" s="6">
        <f t="shared" si="33"/>
        <v>50.596130458638228</v>
      </c>
      <c r="F63" s="6">
        <f t="shared" si="34"/>
        <v>60.763863087076068</v>
      </c>
      <c r="G63" s="6">
        <f t="shared" si="35"/>
        <v>50.851549097257823</v>
      </c>
      <c r="J63" s="8">
        <f t="array" ref="J63:N63">$C$21:$G$21*C63:G63</f>
        <v>2.5298065229319118</v>
      </c>
      <c r="K63" s="8">
        <v>2.6539368349760006</v>
      </c>
      <c r="L63" s="8">
        <v>2.5298065229319118</v>
      </c>
      <c r="M63" s="8">
        <v>3.0381931543538037</v>
      </c>
      <c r="N63" s="8">
        <v>2.5425774548628914</v>
      </c>
      <c r="O63" s="8">
        <f t="array" ref="O63">SUMPRODUCT($C$21:$G$21*TRANSPOSE(C$25:C$29)*$C63:$G63)</f>
        <v>2.6911284917811522</v>
      </c>
      <c r="P63" s="8">
        <f t="array" ref="P63">SUMPRODUCT($C$21:$G$21*TRANSPOSE(D$25:D$29)*$C63:$G63)</f>
        <v>2.6600959137701299</v>
      </c>
      <c r="Q63" s="8">
        <f t="array" ref="Q63">SUMPRODUCT($C$21:$G$21*TRANSPOSE(E$25:E$29)*$C63:$G63)</f>
        <v>2.6911284917811522</v>
      </c>
      <c r="R63" s="8">
        <f t="array" ref="R63">SUMPRODUCT($C$21:$G$21*TRANSPOSE(F$25:F$29)*$C63:$G63)</f>
        <v>2.5640318339256791</v>
      </c>
      <c r="S63" s="8">
        <f t="array" ref="S63">SUMPRODUCT($C$21:$G$21*TRANSPOSE(G$25:G$29)*$C63:$G63)</f>
        <v>2.6879357587984072</v>
      </c>
      <c r="T63" s="15">
        <f t="shared" si="36"/>
        <v>0</v>
      </c>
      <c r="U63" s="15">
        <f t="shared" si="37"/>
        <v>0</v>
      </c>
      <c r="V63" s="15">
        <f t="shared" si="38"/>
        <v>0</v>
      </c>
      <c r="W63" s="15">
        <f t="shared" si="39"/>
        <v>0</v>
      </c>
      <c r="X63" s="15">
        <f t="shared" si="40"/>
        <v>0</v>
      </c>
      <c r="Z63" s="20">
        <f t="shared" si="1"/>
        <v>5.3188425031458084E-2</v>
      </c>
      <c r="AA63" s="20">
        <f t="shared" si="2"/>
        <v>5.0116036650024211E-2</v>
      </c>
      <c r="AB63" s="20">
        <f t="shared" si="3"/>
        <v>5.3188425031458084E-2</v>
      </c>
      <c r="AC63" s="20">
        <f t="shared" si="4"/>
        <v>4.2196656098894836E-2</v>
      </c>
      <c r="AD63" s="20">
        <f t="shared" si="5"/>
        <v>5.2858483301216765E-2</v>
      </c>
      <c r="AE63">
        <v>0.1</v>
      </c>
      <c r="AG63">
        <f t="shared" si="6"/>
        <v>0</v>
      </c>
      <c r="AH63">
        <f t="shared" si="7"/>
        <v>0</v>
      </c>
      <c r="AI63">
        <f t="shared" si="8"/>
        <v>0</v>
      </c>
      <c r="AJ63">
        <f t="shared" si="9"/>
        <v>0</v>
      </c>
      <c r="AK63">
        <f t="shared" si="10"/>
        <v>0</v>
      </c>
      <c r="AL63">
        <f t="shared" si="11"/>
        <v>0</v>
      </c>
      <c r="AM63">
        <f t="shared" si="12"/>
        <v>0</v>
      </c>
      <c r="AP63" s="20">
        <f t="shared" si="13"/>
        <v>0</v>
      </c>
      <c r="AQ63" s="20">
        <f t="shared" si="14"/>
        <v>0</v>
      </c>
      <c r="AR63" s="20">
        <f t="shared" si="15"/>
        <v>0</v>
      </c>
      <c r="AS63" s="20">
        <f t="shared" si="16"/>
        <v>0</v>
      </c>
      <c r="AT63" s="20">
        <f t="shared" si="17"/>
        <v>0</v>
      </c>
      <c r="AU63" s="6">
        <f t="shared" si="18"/>
        <v>0</v>
      </c>
      <c r="AX63">
        <f t="shared" si="19"/>
        <v>0</v>
      </c>
      <c r="AY63">
        <f t="shared" si="20"/>
        <v>0</v>
      </c>
      <c r="AZ63">
        <f t="shared" si="21"/>
        <v>0</v>
      </c>
      <c r="BA63">
        <f t="shared" si="22"/>
        <v>0</v>
      </c>
      <c r="BB63">
        <f t="shared" si="23"/>
        <v>0</v>
      </c>
      <c r="BC63">
        <f t="shared" si="24"/>
        <v>0</v>
      </c>
      <c r="BE63" s="29">
        <f t="shared" si="25"/>
        <v>0</v>
      </c>
      <c r="BF63" s="29">
        <f t="shared" si="26"/>
        <v>0</v>
      </c>
      <c r="BG63" s="29">
        <f t="shared" si="27"/>
        <v>0</v>
      </c>
      <c r="BH63" s="29">
        <f t="shared" si="28"/>
        <v>0</v>
      </c>
      <c r="BI63" s="29">
        <f t="shared" si="29"/>
        <v>0</v>
      </c>
      <c r="BJ63" s="29">
        <f t="shared" si="30"/>
        <v>0</v>
      </c>
    </row>
    <row r="64" spans="1:62" x14ac:dyDescent="0.2">
      <c r="A64">
        <v>30</v>
      </c>
      <c r="C64" s="6">
        <f t="shared" si="31"/>
        <v>50.575046991583122</v>
      </c>
      <c r="D64" s="6">
        <f t="shared" si="32"/>
        <v>53.011759890020961</v>
      </c>
      <c r="E64" s="6">
        <f t="shared" si="33"/>
        <v>50.575046991583122</v>
      </c>
      <c r="F64" s="6">
        <f t="shared" si="34"/>
        <v>60.336626773210511</v>
      </c>
      <c r="G64" s="6">
        <f t="shared" si="35"/>
        <v>50.821638185166115</v>
      </c>
      <c r="J64" s="8">
        <f t="array" ref="J64:N64">$C$21:$G$21*C64:G64</f>
        <v>2.5287523495791562</v>
      </c>
      <c r="K64" s="8">
        <v>2.6505879945010484</v>
      </c>
      <c r="L64" s="8">
        <v>2.5287523495791562</v>
      </c>
      <c r="M64" s="8">
        <v>3.0168313386605257</v>
      </c>
      <c r="N64" s="8">
        <v>2.5410819092583061</v>
      </c>
      <c r="O64" s="8">
        <f t="array" ref="O64">SUMPRODUCT($C$21:$G$21*TRANSPOSE(C$25:C$29)*$C64:$G64)</f>
        <v>2.6843133979997589</v>
      </c>
      <c r="P64" s="8">
        <f t="array" ref="P64">SUMPRODUCT($C$21:$G$21*TRANSPOSE(D$25:D$29)*$C64:$G64)</f>
        <v>2.6538544867692861</v>
      </c>
      <c r="Q64" s="8">
        <f t="array" ref="Q64">SUMPRODUCT($C$21:$G$21*TRANSPOSE(E$25:E$29)*$C64:$G64)</f>
        <v>2.6843133979997589</v>
      </c>
      <c r="R64" s="8">
        <f t="array" ref="R64">SUMPRODUCT($C$21:$G$21*TRANSPOSE(F$25:F$29)*$C64:$G64)</f>
        <v>2.5622936507294165</v>
      </c>
      <c r="S64" s="8">
        <f t="array" ref="S64">SUMPRODUCT($C$21:$G$21*TRANSPOSE(G$25:G$29)*$C64:$G64)</f>
        <v>2.6812310080799713</v>
      </c>
      <c r="T64" s="15">
        <f t="shared" si="36"/>
        <v>0</v>
      </c>
      <c r="U64" s="15">
        <f t="shared" si="37"/>
        <v>0</v>
      </c>
      <c r="V64" s="15">
        <f t="shared" si="38"/>
        <v>0</v>
      </c>
      <c r="W64" s="15">
        <f t="shared" si="39"/>
        <v>0</v>
      </c>
      <c r="X64" s="15">
        <f t="shared" si="40"/>
        <v>0</v>
      </c>
      <c r="Z64" s="20">
        <f t="shared" si="1"/>
        <v>5.3075845850355644E-2</v>
      </c>
      <c r="AA64" s="20">
        <f t="shared" si="2"/>
        <v>5.0061618257439759E-2</v>
      </c>
      <c r="AB64" s="20">
        <f t="shared" si="3"/>
        <v>5.3075845850355644E-2</v>
      </c>
      <c r="AC64" s="20">
        <f t="shared" si="4"/>
        <v>4.2466637393575271E-2</v>
      </c>
      <c r="AD64" s="20">
        <f t="shared" si="5"/>
        <v>5.2757665904255964E-2</v>
      </c>
      <c r="AE64">
        <v>0.1</v>
      </c>
      <c r="AG64">
        <f t="shared" si="6"/>
        <v>0</v>
      </c>
      <c r="AH64">
        <f t="shared" si="7"/>
        <v>0</v>
      </c>
      <c r="AI64">
        <f t="shared" si="8"/>
        <v>0</v>
      </c>
      <c r="AJ64">
        <f t="shared" si="9"/>
        <v>0</v>
      </c>
      <c r="AK64">
        <f t="shared" si="10"/>
        <v>0</v>
      </c>
      <c r="AL64">
        <f t="shared" si="11"/>
        <v>0</v>
      </c>
      <c r="AM64">
        <f t="shared" si="12"/>
        <v>0</v>
      </c>
      <c r="AP64" s="20">
        <f t="shared" si="13"/>
        <v>0</v>
      </c>
      <c r="AQ64" s="20">
        <f t="shared" si="14"/>
        <v>0</v>
      </c>
      <c r="AR64" s="20">
        <f t="shared" si="15"/>
        <v>0</v>
      </c>
      <c r="AS64" s="20">
        <f t="shared" si="16"/>
        <v>0</v>
      </c>
      <c r="AT64" s="20">
        <f t="shared" si="17"/>
        <v>0</v>
      </c>
      <c r="AU64" s="6">
        <f t="shared" si="18"/>
        <v>0</v>
      </c>
      <c r="AX64">
        <f t="shared" si="19"/>
        <v>0</v>
      </c>
      <c r="AY64">
        <f t="shared" si="20"/>
        <v>0</v>
      </c>
      <c r="AZ64">
        <f t="shared" si="21"/>
        <v>0</v>
      </c>
      <c r="BA64">
        <f t="shared" si="22"/>
        <v>0</v>
      </c>
      <c r="BB64">
        <f t="shared" si="23"/>
        <v>0</v>
      </c>
      <c r="BC64">
        <f t="shared" si="24"/>
        <v>0</v>
      </c>
      <c r="BE64" s="29">
        <f t="shared" si="25"/>
        <v>0</v>
      </c>
      <c r="BF64" s="29">
        <f t="shared" si="26"/>
        <v>0</v>
      </c>
      <c r="BG64" s="29">
        <f t="shared" si="27"/>
        <v>0</v>
      </c>
      <c r="BH64" s="29">
        <f t="shared" si="28"/>
        <v>0</v>
      </c>
      <c r="BI64" s="29">
        <f t="shared" si="29"/>
        <v>0</v>
      </c>
      <c r="BJ64" s="29">
        <f t="shared" si="30"/>
        <v>0</v>
      </c>
    </row>
    <row r="65" spans="1:62" x14ac:dyDescent="0.2">
      <c r="A65">
        <v>31</v>
      </c>
      <c r="C65" s="6">
        <f t="shared" si="31"/>
        <v>50.554727094562402</v>
      </c>
      <c r="D65" s="6">
        <f t="shared" si="32"/>
        <v>52.943571816998784</v>
      </c>
      <c r="E65" s="6">
        <f t="shared" si="33"/>
        <v>50.554727094562402</v>
      </c>
      <c r="F65" s="6">
        <f t="shared" si="34"/>
        <v>59.929365065374995</v>
      </c>
      <c r="G65" s="6">
        <f t="shared" si="35"/>
        <v>50.79277392291128</v>
      </c>
      <c r="J65" s="8">
        <f t="array" ref="J65:N65">$C$21:$G$21*C65:G65</f>
        <v>2.5277363547281202</v>
      </c>
      <c r="K65" s="8">
        <v>2.6471785908499395</v>
      </c>
      <c r="L65" s="8">
        <v>2.5277363547281202</v>
      </c>
      <c r="M65" s="8">
        <v>2.9964682532687501</v>
      </c>
      <c r="N65" s="8">
        <v>2.5396386961455644</v>
      </c>
      <c r="O65" s="8">
        <f t="array" ref="O65">SUMPRODUCT($C$21:$G$21*TRANSPOSE(C$25:C$29)*$C65:$G65)</f>
        <v>2.6777554737480935</v>
      </c>
      <c r="P65" s="8">
        <f t="array" ref="P65">SUMPRODUCT($C$21:$G$21*TRANSPOSE(D$25:D$29)*$C65:$G65)</f>
        <v>2.6478949147176389</v>
      </c>
      <c r="Q65" s="8">
        <f t="array" ref="Q65">SUMPRODUCT($C$21:$G$21*TRANSPOSE(E$25:E$29)*$C65:$G65)</f>
        <v>2.6777554737480935</v>
      </c>
      <c r="R65" s="8">
        <f t="array" ref="R65">SUMPRODUCT($C$21:$G$21*TRANSPOSE(F$25:F$29)*$C65:$G65)</f>
        <v>2.5605724991129359</v>
      </c>
      <c r="S65" s="8">
        <f t="array" ref="S65">SUMPRODUCT($C$21:$G$21*TRANSPOSE(G$25:G$29)*$C65:$G65)</f>
        <v>2.6747798883937324</v>
      </c>
      <c r="T65" s="15">
        <f t="shared" si="36"/>
        <v>0</v>
      </c>
      <c r="U65" s="15">
        <f t="shared" si="37"/>
        <v>0</v>
      </c>
      <c r="V65" s="15">
        <f t="shared" si="38"/>
        <v>0</v>
      </c>
      <c r="W65" s="15">
        <f t="shared" si="39"/>
        <v>0</v>
      </c>
      <c r="X65" s="15">
        <f t="shared" si="40"/>
        <v>0</v>
      </c>
      <c r="Z65" s="20">
        <f t="shared" si="1"/>
        <v>5.2967459773630335E-2</v>
      </c>
      <c r="AA65" s="20">
        <f t="shared" si="2"/>
        <v>5.0013529949777015E-2</v>
      </c>
      <c r="AB65" s="20">
        <f t="shared" si="3"/>
        <v>5.2967459773630335E-2</v>
      </c>
      <c r="AC65" s="20">
        <f t="shared" si="4"/>
        <v>4.2726508053600946E-2</v>
      </c>
      <c r="AD65" s="20">
        <f t="shared" si="5"/>
        <v>5.2660638154027058E-2</v>
      </c>
      <c r="AE65">
        <v>0.1</v>
      </c>
      <c r="AG65">
        <f t="shared" si="6"/>
        <v>0</v>
      </c>
      <c r="AH65">
        <f t="shared" si="7"/>
        <v>0</v>
      </c>
      <c r="AI65">
        <f t="shared" si="8"/>
        <v>0</v>
      </c>
      <c r="AJ65">
        <f t="shared" si="9"/>
        <v>0</v>
      </c>
      <c r="AK65">
        <f t="shared" si="10"/>
        <v>0</v>
      </c>
      <c r="AL65">
        <f t="shared" si="11"/>
        <v>0</v>
      </c>
      <c r="AM65">
        <f t="shared" si="12"/>
        <v>0</v>
      </c>
      <c r="AP65" s="20">
        <f t="shared" si="13"/>
        <v>0</v>
      </c>
      <c r="AQ65" s="20">
        <f t="shared" si="14"/>
        <v>0</v>
      </c>
      <c r="AR65" s="20">
        <f t="shared" si="15"/>
        <v>0</v>
      </c>
      <c r="AS65" s="20">
        <f t="shared" si="16"/>
        <v>0</v>
      </c>
      <c r="AT65" s="20">
        <f t="shared" si="17"/>
        <v>0</v>
      </c>
      <c r="AU65" s="6">
        <f t="shared" si="18"/>
        <v>0</v>
      </c>
      <c r="AX65">
        <f t="shared" si="19"/>
        <v>0</v>
      </c>
      <c r="AY65">
        <f t="shared" si="20"/>
        <v>0</v>
      </c>
      <c r="AZ65">
        <f t="shared" si="21"/>
        <v>0</v>
      </c>
      <c r="BA65">
        <f t="shared" si="22"/>
        <v>0</v>
      </c>
      <c r="BB65">
        <f t="shared" si="23"/>
        <v>0</v>
      </c>
      <c r="BC65">
        <f t="shared" si="24"/>
        <v>0</v>
      </c>
      <c r="BE65" s="29">
        <f t="shared" si="25"/>
        <v>0</v>
      </c>
      <c r="BF65" s="29">
        <f t="shared" si="26"/>
        <v>0</v>
      </c>
      <c r="BG65" s="29">
        <f t="shared" si="27"/>
        <v>0</v>
      </c>
      <c r="BH65" s="29">
        <f t="shared" si="28"/>
        <v>0</v>
      </c>
      <c r="BI65" s="29">
        <f t="shared" si="29"/>
        <v>0</v>
      </c>
      <c r="BJ65" s="29">
        <f t="shared" si="30"/>
        <v>0</v>
      </c>
    </row>
    <row r="66" spans="1:62" x14ac:dyDescent="0.2">
      <c r="A66">
        <v>32</v>
      </c>
      <c r="C66" s="6">
        <f t="shared" si="31"/>
        <v>50.535148376320784</v>
      </c>
      <c r="D66" s="6">
        <f t="shared" si="32"/>
        <v>52.874541180137513</v>
      </c>
      <c r="E66" s="6">
        <f t="shared" si="33"/>
        <v>50.535148376320784</v>
      </c>
      <c r="F66" s="6">
        <f t="shared" si="34"/>
        <v>59.541070878623003</v>
      </c>
      <c r="G66" s="6">
        <f t="shared" si="35"/>
        <v>50.764931835981557</v>
      </c>
      <c r="J66" s="8">
        <f t="array" ref="J66:N66">$C$21:$G$21*C66:G66</f>
        <v>2.5267574188160395</v>
      </c>
      <c r="K66" s="8">
        <v>2.643727059006876</v>
      </c>
      <c r="L66" s="8">
        <v>2.5267574188160395</v>
      </c>
      <c r="M66" s="8">
        <v>2.9770535439311505</v>
      </c>
      <c r="N66" s="8">
        <v>2.5382465917990782</v>
      </c>
      <c r="O66" s="8">
        <f t="array" ref="O66">SUMPRODUCT($C$21:$G$21*TRANSPOSE(C$25:C$29)*$C66:$G66)</f>
        <v>2.6714461533882861</v>
      </c>
      <c r="P66" s="8">
        <f t="array" ref="P66">SUMPRODUCT($C$21:$G$21*TRANSPOSE(D$25:D$29)*$C66:$G66)</f>
        <v>2.6422037433405769</v>
      </c>
      <c r="Q66" s="8">
        <f t="array" ref="Q66">SUMPRODUCT($C$21:$G$21*TRANSPOSE(E$25:E$29)*$C66:$G66)</f>
        <v>2.6714461533882861</v>
      </c>
      <c r="R66" s="8">
        <f t="array" ref="R66">SUMPRODUCT($C$21:$G$21*TRANSPOSE(F$25:F$29)*$C66:$G66)</f>
        <v>2.5588721221095083</v>
      </c>
      <c r="S66" s="8">
        <f t="array" ref="S66">SUMPRODUCT($C$21:$G$21*TRANSPOSE(G$25:G$29)*$C66:$G66)</f>
        <v>2.6685738601425264</v>
      </c>
      <c r="T66" s="15">
        <f t="shared" si="36"/>
        <v>0</v>
      </c>
      <c r="U66" s="15">
        <f t="shared" si="37"/>
        <v>0</v>
      </c>
      <c r="V66" s="15">
        <f t="shared" si="38"/>
        <v>0</v>
      </c>
      <c r="W66" s="15">
        <f t="shared" si="39"/>
        <v>0</v>
      </c>
      <c r="X66" s="15">
        <f t="shared" si="40"/>
        <v>0</v>
      </c>
      <c r="Z66" s="20">
        <f t="shared" si="1"/>
        <v>5.2863130696575604E-2</v>
      </c>
      <c r="AA66" s="20">
        <f t="shared" si="2"/>
        <v>4.9971189997448699E-2</v>
      </c>
      <c r="AB66" s="20">
        <f t="shared" si="3"/>
        <v>5.2863130696575604E-2</v>
      </c>
      <c r="AC66" s="20">
        <f t="shared" si="4"/>
        <v>4.2976588837743239E-2</v>
      </c>
      <c r="AD66" s="20">
        <f t="shared" si="5"/>
        <v>5.2567269641265908E-2</v>
      </c>
      <c r="AE66">
        <v>0.1</v>
      </c>
      <c r="AG66">
        <f t="shared" si="6"/>
        <v>0</v>
      </c>
      <c r="AH66">
        <f t="shared" si="7"/>
        <v>0</v>
      </c>
      <c r="AI66">
        <f t="shared" si="8"/>
        <v>0</v>
      </c>
      <c r="AJ66">
        <f t="shared" si="9"/>
        <v>0</v>
      </c>
      <c r="AK66">
        <f t="shared" si="10"/>
        <v>0</v>
      </c>
      <c r="AL66">
        <f t="shared" si="11"/>
        <v>0</v>
      </c>
      <c r="AM66">
        <f t="shared" si="12"/>
        <v>0</v>
      </c>
      <c r="AP66" s="20">
        <f t="shared" si="13"/>
        <v>0</v>
      </c>
      <c r="AQ66" s="20">
        <f t="shared" si="14"/>
        <v>0</v>
      </c>
      <c r="AR66" s="20">
        <f t="shared" si="15"/>
        <v>0</v>
      </c>
      <c r="AS66" s="20">
        <f t="shared" si="16"/>
        <v>0</v>
      </c>
      <c r="AT66" s="20">
        <f t="shared" si="17"/>
        <v>0</v>
      </c>
      <c r="AU66" s="6">
        <f t="shared" si="18"/>
        <v>0</v>
      </c>
      <c r="AX66">
        <f t="shared" si="19"/>
        <v>0</v>
      </c>
      <c r="AY66">
        <f t="shared" si="20"/>
        <v>0</v>
      </c>
      <c r="AZ66">
        <f t="shared" si="21"/>
        <v>0</v>
      </c>
      <c r="BA66">
        <f t="shared" si="22"/>
        <v>0</v>
      </c>
      <c r="BB66">
        <f t="shared" si="23"/>
        <v>0</v>
      </c>
      <c r="BC66">
        <f t="shared" si="24"/>
        <v>0</v>
      </c>
      <c r="BE66" s="29">
        <f t="shared" si="25"/>
        <v>0</v>
      </c>
      <c r="BF66" s="29">
        <f t="shared" si="26"/>
        <v>0</v>
      </c>
      <c r="BG66" s="29">
        <f t="shared" si="27"/>
        <v>0</v>
      </c>
      <c r="BH66" s="29">
        <f t="shared" si="28"/>
        <v>0</v>
      </c>
      <c r="BI66" s="29">
        <f t="shared" si="29"/>
        <v>0</v>
      </c>
      <c r="BJ66" s="29">
        <f t="shared" si="30"/>
        <v>0</v>
      </c>
    </row>
    <row r="67" spans="1:62" x14ac:dyDescent="0.2">
      <c r="A67">
        <v>33</v>
      </c>
      <c r="C67" s="6">
        <f t="shared" si="31"/>
        <v>50.516288478059238</v>
      </c>
      <c r="D67" s="6">
        <f t="shared" si="32"/>
        <v>52.804995368982119</v>
      </c>
      <c r="E67" s="6">
        <f t="shared" si="33"/>
        <v>50.516288478059238</v>
      </c>
      <c r="F67" s="6">
        <f t="shared" si="34"/>
        <v>59.170793288206667</v>
      </c>
      <c r="G67" s="6">
        <f t="shared" si="35"/>
        <v>50.738085972309172</v>
      </c>
      <c r="J67" s="8">
        <f t="array" ref="J67:N67">$C$21:$G$21*C67:G67</f>
        <v>2.5258144239029621</v>
      </c>
      <c r="K67" s="8">
        <v>2.640249768449106</v>
      </c>
      <c r="L67" s="8">
        <v>2.5258144239029621</v>
      </c>
      <c r="M67" s="8">
        <v>2.9585396644103334</v>
      </c>
      <c r="N67" s="8">
        <v>2.5369042986154589</v>
      </c>
      <c r="O67" s="8">
        <f t="array" ref="O67">SUMPRODUCT($C$21:$G$21*TRANSPOSE(C$25:C$29)*$C67:$G67)</f>
        <v>2.6653770388444653</v>
      </c>
      <c r="P67" s="8">
        <f t="array" ref="P67">SUMPRODUCT($C$21:$G$21*TRANSPOSE(D$25:D$29)*$C67:$G67)</f>
        <v>2.6367682027079291</v>
      </c>
      <c r="Q67" s="8">
        <f t="array" ref="Q67">SUMPRODUCT($C$21:$G$21*TRANSPOSE(E$25:E$29)*$C67:$G67)</f>
        <v>2.6653770388444653</v>
      </c>
      <c r="R67" s="8">
        <f t="array" ref="R67">SUMPRODUCT($C$21:$G$21*TRANSPOSE(F$25:F$29)*$C67:$G67)</f>
        <v>2.5571957287176224</v>
      </c>
      <c r="S67" s="8">
        <f t="array" ref="S67">SUMPRODUCT($C$21:$G$21*TRANSPOSE(G$25:G$29)*$C67:$G67)</f>
        <v>2.6626045701663408</v>
      </c>
      <c r="T67" s="15">
        <f t="shared" si="36"/>
        <v>0</v>
      </c>
      <c r="U67" s="15">
        <f t="shared" si="37"/>
        <v>0</v>
      </c>
      <c r="V67" s="15">
        <f t="shared" si="38"/>
        <v>0</v>
      </c>
      <c r="W67" s="15">
        <f t="shared" si="39"/>
        <v>0</v>
      </c>
      <c r="X67" s="15">
        <f t="shared" si="40"/>
        <v>0</v>
      </c>
      <c r="Z67" s="20">
        <f t="shared" si="1"/>
        <v>5.2762725036739774E-2</v>
      </c>
      <c r="AA67" s="20">
        <f t="shared" si="2"/>
        <v>4.9934067492727746E-2</v>
      </c>
      <c r="AB67" s="20">
        <f t="shared" si="3"/>
        <v>5.2762725036739774E-2</v>
      </c>
      <c r="AC67" s="20">
        <f t="shared" si="4"/>
        <v>4.3217195285216788E-2</v>
      </c>
      <c r="AD67" s="20">
        <f t="shared" si="5"/>
        <v>5.2477434241793915E-2</v>
      </c>
      <c r="AE67">
        <v>0.1</v>
      </c>
      <c r="AG67">
        <f t="shared" si="6"/>
        <v>0</v>
      </c>
      <c r="AH67">
        <f t="shared" si="7"/>
        <v>0</v>
      </c>
      <c r="AI67">
        <f t="shared" si="8"/>
        <v>0</v>
      </c>
      <c r="AJ67">
        <f t="shared" si="9"/>
        <v>0</v>
      </c>
      <c r="AK67">
        <f t="shared" si="10"/>
        <v>0</v>
      </c>
      <c r="AL67">
        <f t="shared" si="11"/>
        <v>0</v>
      </c>
      <c r="AM67">
        <f t="shared" si="12"/>
        <v>0</v>
      </c>
      <c r="AP67" s="20">
        <f t="shared" si="13"/>
        <v>0</v>
      </c>
      <c r="AQ67" s="20">
        <f t="shared" si="14"/>
        <v>0</v>
      </c>
      <c r="AR67" s="20">
        <f t="shared" si="15"/>
        <v>0</v>
      </c>
      <c r="AS67" s="20">
        <f t="shared" si="16"/>
        <v>0</v>
      </c>
      <c r="AT67" s="20">
        <f t="shared" si="17"/>
        <v>0</v>
      </c>
      <c r="AU67" s="6">
        <f t="shared" si="18"/>
        <v>0</v>
      </c>
      <c r="AX67">
        <f t="shared" si="19"/>
        <v>0</v>
      </c>
      <c r="AY67">
        <f t="shared" si="20"/>
        <v>0</v>
      </c>
      <c r="AZ67">
        <f t="shared" si="21"/>
        <v>0</v>
      </c>
      <c r="BA67">
        <f t="shared" si="22"/>
        <v>0</v>
      </c>
      <c r="BB67">
        <f t="shared" si="23"/>
        <v>0</v>
      </c>
      <c r="BC67">
        <f t="shared" si="24"/>
        <v>0</v>
      </c>
      <c r="BE67" s="29">
        <f t="shared" si="25"/>
        <v>0</v>
      </c>
      <c r="BF67" s="29">
        <f t="shared" si="26"/>
        <v>0</v>
      </c>
      <c r="BG67" s="29">
        <f t="shared" si="27"/>
        <v>0</v>
      </c>
      <c r="BH67" s="29">
        <f t="shared" si="28"/>
        <v>0</v>
      </c>
      <c r="BI67" s="29">
        <f t="shared" si="29"/>
        <v>0</v>
      </c>
      <c r="BJ67" s="29">
        <f t="shared" si="30"/>
        <v>0</v>
      </c>
    </row>
    <row r="68" spans="1:62" x14ac:dyDescent="0.2">
      <c r="A68">
        <v>34</v>
      </c>
      <c r="C68" s="6">
        <f t="shared" si="31"/>
        <v>50.498125187807183</v>
      </c>
      <c r="D68" s="6">
        <f t="shared" si="32"/>
        <v>52.735224329459804</v>
      </c>
      <c r="E68" s="6">
        <f t="shared" si="33"/>
        <v>50.498125187807183</v>
      </c>
      <c r="F68" s="6">
        <f t="shared" si="34"/>
        <v>58.817634003766081</v>
      </c>
      <c r="G68" s="6">
        <f t="shared" si="35"/>
        <v>50.712209422588451</v>
      </c>
      <c r="J68" s="8">
        <f t="array" ref="J68:N68">$C$21:$G$21*C68:G68</f>
        <v>2.5249062593903595</v>
      </c>
      <c r="K68" s="8">
        <v>2.6367612164729906</v>
      </c>
      <c r="L68" s="8">
        <v>2.5249062593903595</v>
      </c>
      <c r="M68" s="8">
        <v>2.9408817001883043</v>
      </c>
      <c r="N68" s="8">
        <v>2.5356104711294227</v>
      </c>
      <c r="O68" s="8">
        <f t="array" ref="O68">SUMPRODUCT($C$21:$G$21*TRANSPOSE(C$25:C$29)*$C68:$G68)</f>
        <v>2.6595399117952692</v>
      </c>
      <c r="P68" s="8">
        <f t="array" ref="P68">SUMPRODUCT($C$21:$G$21*TRANSPOSE(D$25:D$29)*$C68:$G68)</f>
        <v>2.6315761725246114</v>
      </c>
      <c r="Q68" s="8">
        <f t="array" ref="Q68">SUMPRODUCT($C$21:$G$21*TRANSPOSE(E$25:E$29)*$C68:$G68)</f>
        <v>2.6595399117952692</v>
      </c>
      <c r="R68" s="8">
        <f t="array" ref="R68">SUMPRODUCT($C$21:$G$21*TRANSPOSE(F$25:F$29)*$C68:$G68)</f>
        <v>2.5555460515957833</v>
      </c>
      <c r="S68" s="8">
        <f t="array" ref="S68">SUMPRODUCT($C$21:$G$21*TRANSPOSE(G$25:G$29)*$C68:$G68)</f>
        <v>2.6568638588605036</v>
      </c>
      <c r="T68" s="15">
        <f t="shared" si="36"/>
        <v>0</v>
      </c>
      <c r="U68" s="15">
        <f t="shared" si="37"/>
        <v>0</v>
      </c>
      <c r="V68" s="15">
        <f t="shared" si="38"/>
        <v>0</v>
      </c>
      <c r="W68" s="15">
        <f t="shared" si="39"/>
        <v>0</v>
      </c>
      <c r="X68" s="15">
        <f t="shared" si="40"/>
        <v>0</v>
      </c>
      <c r="Z68" s="20">
        <f t="shared" si="1"/>
        <v>5.2666111898297119E-2</v>
      </c>
      <c r="AA68" s="20">
        <f t="shared" si="2"/>
        <v>4.9901677787203759E-2</v>
      </c>
      <c r="AB68" s="20">
        <f t="shared" si="3"/>
        <v>5.2666111898297119E-2</v>
      </c>
      <c r="AC68" s="20">
        <f t="shared" si="4"/>
        <v>4.3448637383682452E-2</v>
      </c>
      <c r="AD68" s="20">
        <f t="shared" si="5"/>
        <v>5.2391009760995977E-2</v>
      </c>
      <c r="AE68">
        <v>0.1</v>
      </c>
      <c r="AG68">
        <f t="shared" si="6"/>
        <v>0</v>
      </c>
      <c r="AH68">
        <f t="shared" si="7"/>
        <v>0</v>
      </c>
      <c r="AI68">
        <f t="shared" si="8"/>
        <v>0</v>
      </c>
      <c r="AJ68">
        <f t="shared" si="9"/>
        <v>0</v>
      </c>
      <c r="AK68">
        <f t="shared" si="10"/>
        <v>0</v>
      </c>
      <c r="AL68">
        <f t="shared" si="11"/>
        <v>0</v>
      </c>
      <c r="AM68">
        <f t="shared" si="12"/>
        <v>0</v>
      </c>
      <c r="AP68" s="20">
        <f t="shared" si="13"/>
        <v>0</v>
      </c>
      <c r="AQ68" s="20">
        <f t="shared" si="14"/>
        <v>0</v>
      </c>
      <c r="AR68" s="20">
        <f t="shared" si="15"/>
        <v>0</v>
      </c>
      <c r="AS68" s="20">
        <f t="shared" si="16"/>
        <v>0</v>
      </c>
      <c r="AT68" s="20">
        <f t="shared" si="17"/>
        <v>0</v>
      </c>
      <c r="AU68" s="6">
        <f t="shared" si="18"/>
        <v>0</v>
      </c>
      <c r="AX68">
        <f t="shared" si="19"/>
        <v>0</v>
      </c>
      <c r="AY68">
        <f t="shared" si="20"/>
        <v>0</v>
      </c>
      <c r="AZ68">
        <f t="shared" si="21"/>
        <v>0</v>
      </c>
      <c r="BA68">
        <f t="shared" si="22"/>
        <v>0</v>
      </c>
      <c r="BB68">
        <f t="shared" si="23"/>
        <v>0</v>
      </c>
      <c r="BC68">
        <f t="shared" si="24"/>
        <v>0</v>
      </c>
      <c r="BE68" s="29">
        <f t="shared" si="25"/>
        <v>0</v>
      </c>
      <c r="BF68" s="29">
        <f t="shared" si="26"/>
        <v>0</v>
      </c>
      <c r="BG68" s="29">
        <f t="shared" si="27"/>
        <v>0</v>
      </c>
      <c r="BH68" s="29">
        <f t="shared" si="28"/>
        <v>0</v>
      </c>
      <c r="BI68" s="29">
        <f t="shared" si="29"/>
        <v>0</v>
      </c>
      <c r="BJ68" s="29">
        <f t="shared" si="30"/>
        <v>0</v>
      </c>
    </row>
    <row r="69" spans="1:62" x14ac:dyDescent="0.2">
      <c r="A69">
        <v>35</v>
      </c>
      <c r="C69" s="6">
        <f t="shared" si="31"/>
        <v>50.480636528008631</v>
      </c>
      <c r="D69" s="6">
        <f t="shared" si="32"/>
        <v>52.665484095664688</v>
      </c>
      <c r="E69" s="6">
        <f t="shared" si="33"/>
        <v>50.480636528008631</v>
      </c>
      <c r="F69" s="6">
        <f t="shared" si="34"/>
        <v>58.48074409514156</v>
      </c>
      <c r="G69" s="6">
        <f t="shared" si="35"/>
        <v>50.687274713849327</v>
      </c>
      <c r="J69" s="8">
        <f t="array" ref="J69:N69">$C$21:$G$21*C69:G69</f>
        <v>2.5240318264004316</v>
      </c>
      <c r="K69" s="8">
        <v>2.6332742047832345</v>
      </c>
      <c r="L69" s="8">
        <v>2.5240318264004316</v>
      </c>
      <c r="M69" s="8">
        <v>2.9240372047570782</v>
      </c>
      <c r="N69" s="8">
        <v>2.5343637356924664</v>
      </c>
      <c r="O69" s="8">
        <f t="array" ref="O69">SUMPRODUCT($C$21:$G$21*TRANSPOSE(C$25:C$29)*$C69:$G69)</f>
        <v>2.6539267429083022</v>
      </c>
      <c r="P69" s="8">
        <f t="array" ref="P69">SUMPRODUCT($C$21:$G$21*TRANSPOSE(D$25:D$29)*$C69:$G69)</f>
        <v>2.626616148312602</v>
      </c>
      <c r="Q69" s="8">
        <f t="array" ref="Q69">SUMPRODUCT($C$21:$G$21*TRANSPOSE(E$25:E$29)*$C69:$G69)</f>
        <v>2.6539267429083022</v>
      </c>
      <c r="R69" s="8">
        <f t="array" ref="R69">SUMPRODUCT($C$21:$G$21*TRANSPOSE(F$25:F$29)*$C69:$G69)</f>
        <v>2.5539253983191408</v>
      </c>
      <c r="S69" s="8">
        <f t="array" ref="S69">SUMPRODUCT($C$21:$G$21*TRANSPOSE(G$25:G$29)*$C69:$G69)</f>
        <v>2.6513437655852936</v>
      </c>
      <c r="T69" s="15">
        <f t="shared" si="36"/>
        <v>0</v>
      </c>
      <c r="U69" s="15">
        <f t="shared" si="37"/>
        <v>0</v>
      </c>
      <c r="V69" s="15">
        <f t="shared" si="38"/>
        <v>0</v>
      </c>
      <c r="W69" s="15">
        <f t="shared" si="39"/>
        <v>0</v>
      </c>
      <c r="X69" s="15">
        <f t="shared" si="40"/>
        <v>0</v>
      </c>
      <c r="Z69" s="20">
        <f t="shared" si="1"/>
        <v>5.2573163205574869E-2</v>
      </c>
      <c r="AA69" s="20">
        <f t="shared" si="2"/>
        <v>4.9873578367597683E-2</v>
      </c>
      <c r="AB69" s="20">
        <f t="shared" si="3"/>
        <v>5.2573163205574869E-2</v>
      </c>
      <c r="AC69" s="20">
        <f t="shared" si="4"/>
        <v>4.3671219267733541E-2</v>
      </c>
      <c r="AD69" s="20">
        <f t="shared" si="5"/>
        <v>5.2307877678435623E-2</v>
      </c>
      <c r="AE69">
        <v>0.1</v>
      </c>
      <c r="AG69">
        <f t="shared" si="6"/>
        <v>0</v>
      </c>
      <c r="AH69">
        <f t="shared" si="7"/>
        <v>0</v>
      </c>
      <c r="AI69">
        <f t="shared" si="8"/>
        <v>0</v>
      </c>
      <c r="AJ69">
        <f t="shared" si="9"/>
        <v>0</v>
      </c>
      <c r="AK69">
        <f t="shared" si="10"/>
        <v>0</v>
      </c>
      <c r="AL69">
        <f t="shared" si="11"/>
        <v>0</v>
      </c>
      <c r="AM69">
        <f t="shared" si="12"/>
        <v>0</v>
      </c>
      <c r="AP69" s="20">
        <f t="shared" si="13"/>
        <v>0</v>
      </c>
      <c r="AQ69" s="20">
        <f t="shared" si="14"/>
        <v>0</v>
      </c>
      <c r="AR69" s="20">
        <f t="shared" si="15"/>
        <v>0</v>
      </c>
      <c r="AS69" s="20">
        <f t="shared" si="16"/>
        <v>0</v>
      </c>
      <c r="AT69" s="20">
        <f t="shared" si="17"/>
        <v>0</v>
      </c>
      <c r="AU69" s="6">
        <f t="shared" si="18"/>
        <v>0</v>
      </c>
      <c r="AX69">
        <f t="shared" si="19"/>
        <v>0</v>
      </c>
      <c r="AY69">
        <f t="shared" si="20"/>
        <v>0</v>
      </c>
      <c r="AZ69">
        <f t="shared" si="21"/>
        <v>0</v>
      </c>
      <c r="BA69">
        <f t="shared" si="22"/>
        <v>0</v>
      </c>
      <c r="BB69">
        <f t="shared" si="23"/>
        <v>0</v>
      </c>
      <c r="BC69">
        <f t="shared" si="24"/>
        <v>0</v>
      </c>
      <c r="BE69" s="29">
        <f t="shared" si="25"/>
        <v>0</v>
      </c>
      <c r="BF69" s="29">
        <f t="shared" si="26"/>
        <v>0</v>
      </c>
      <c r="BG69" s="29">
        <f t="shared" si="27"/>
        <v>0</v>
      </c>
      <c r="BH69" s="29">
        <f t="shared" si="28"/>
        <v>0</v>
      </c>
      <c r="BI69" s="29">
        <f t="shared" si="29"/>
        <v>0</v>
      </c>
      <c r="BJ69" s="29">
        <f t="shared" si="30"/>
        <v>0</v>
      </c>
    </row>
    <row r="70" spans="1:62" x14ac:dyDescent="0.2">
      <c r="A70">
        <v>36</v>
      </c>
      <c r="C70" s="6">
        <f t="shared" si="31"/>
        <v>50.463800823039179</v>
      </c>
      <c r="D70" s="6">
        <f t="shared" si="32"/>
        <v>52.596000013132311</v>
      </c>
      <c r="E70" s="6">
        <f t="shared" si="33"/>
        <v>50.463800823039179</v>
      </c>
      <c r="F70" s="6">
        <f t="shared" si="34"/>
        <v>58.159320948980856</v>
      </c>
      <c r="G70" s="6">
        <f t="shared" si="35"/>
        <v>50.663254108021398</v>
      </c>
      <c r="J70" s="8">
        <f t="array" ref="J70:N70">$C$21:$G$21*C70:G70</f>
        <v>2.5231900411519592</v>
      </c>
      <c r="K70" s="8">
        <v>2.6298000006566156</v>
      </c>
      <c r="L70" s="8">
        <v>2.5231900411519592</v>
      </c>
      <c r="M70" s="8">
        <v>2.907966047449043</v>
      </c>
      <c r="N70" s="8">
        <v>2.5331627054010699</v>
      </c>
      <c r="O70" s="8">
        <f t="array" ref="O70">SUMPRODUCT($C$21:$G$21*TRANSPOSE(C$25:C$29)*$C70:$G70)</f>
        <v>2.6485296986646722</v>
      </c>
      <c r="P70" s="8">
        <f t="array" ref="P70">SUMPRODUCT($C$21:$G$21*TRANSPOSE(D$25:D$29)*$C70:$G70)</f>
        <v>2.6218772087885078</v>
      </c>
      <c r="Q70" s="8">
        <f t="array" ref="Q70">SUMPRODUCT($C$21:$G$21*TRANSPOSE(E$25:E$29)*$C70:$G70)</f>
        <v>2.6485296986646722</v>
      </c>
      <c r="R70" s="8">
        <f t="array" ref="R70">SUMPRODUCT($C$21:$G$21*TRANSPOSE(F$25:F$29)*$C70:$G70)</f>
        <v>2.5523356970904012</v>
      </c>
      <c r="S70" s="8">
        <f t="array" ref="S70">SUMPRODUCT($C$21:$G$21*TRANSPOSE(G$25:G$29)*$C70:$G70)</f>
        <v>2.6460365326023947</v>
      </c>
      <c r="T70" s="15">
        <f t="shared" si="36"/>
        <v>0</v>
      </c>
      <c r="U70" s="15">
        <f t="shared" si="37"/>
        <v>0</v>
      </c>
      <c r="V70" s="15">
        <f t="shared" si="38"/>
        <v>0</v>
      </c>
      <c r="W70" s="15">
        <f t="shared" si="39"/>
        <v>0</v>
      </c>
      <c r="X70" s="15">
        <f t="shared" si="40"/>
        <v>0</v>
      </c>
      <c r="Z70" s="20">
        <f t="shared" si="1"/>
        <v>5.2483753809037102E-2</v>
      </c>
      <c r="AA70" s="20">
        <f t="shared" si="2"/>
        <v>4.9849365125368285E-2</v>
      </c>
      <c r="AB70" s="20">
        <f t="shared" si="3"/>
        <v>5.2483753809037102E-2</v>
      </c>
      <c r="AC70" s="20">
        <f t="shared" si="4"/>
        <v>4.3885238951283295E-2</v>
      </c>
      <c r="AD70" s="20">
        <f t="shared" si="5"/>
        <v>5.222792296287683E-2</v>
      </c>
      <c r="AE70">
        <v>0.1</v>
      </c>
      <c r="AG70">
        <f t="shared" si="6"/>
        <v>0</v>
      </c>
      <c r="AH70">
        <f t="shared" si="7"/>
        <v>0</v>
      </c>
      <c r="AI70">
        <f t="shared" si="8"/>
        <v>0</v>
      </c>
      <c r="AJ70">
        <f t="shared" si="9"/>
        <v>0</v>
      </c>
      <c r="AK70">
        <f t="shared" si="10"/>
        <v>0</v>
      </c>
      <c r="AL70">
        <f t="shared" si="11"/>
        <v>0</v>
      </c>
      <c r="AM70">
        <f t="shared" si="12"/>
        <v>0</v>
      </c>
      <c r="AP70" s="20">
        <f t="shared" si="13"/>
        <v>0</v>
      </c>
      <c r="AQ70" s="20">
        <f t="shared" si="14"/>
        <v>0</v>
      </c>
      <c r="AR70" s="20">
        <f t="shared" si="15"/>
        <v>0</v>
      </c>
      <c r="AS70" s="20">
        <f t="shared" si="16"/>
        <v>0</v>
      </c>
      <c r="AT70" s="20">
        <f t="shared" si="17"/>
        <v>0</v>
      </c>
      <c r="AU70" s="6">
        <f t="shared" si="18"/>
        <v>0</v>
      </c>
      <c r="AX70">
        <f t="shared" si="19"/>
        <v>0</v>
      </c>
      <c r="AY70">
        <f t="shared" si="20"/>
        <v>0</v>
      </c>
      <c r="AZ70">
        <f t="shared" si="21"/>
        <v>0</v>
      </c>
      <c r="BA70">
        <f t="shared" si="22"/>
        <v>0</v>
      </c>
      <c r="BB70">
        <f t="shared" si="23"/>
        <v>0</v>
      </c>
      <c r="BC70">
        <f t="shared" si="24"/>
        <v>0</v>
      </c>
      <c r="BE70" s="29">
        <f t="shared" si="25"/>
        <v>0</v>
      </c>
      <c r="BF70" s="29">
        <f t="shared" si="26"/>
        <v>0</v>
      </c>
      <c r="BG70" s="29">
        <f t="shared" si="27"/>
        <v>0</v>
      </c>
      <c r="BH70" s="29">
        <f t="shared" si="28"/>
        <v>0</v>
      </c>
      <c r="BI70" s="29">
        <f t="shared" si="29"/>
        <v>0</v>
      </c>
      <c r="BJ70" s="29">
        <f t="shared" si="30"/>
        <v>0</v>
      </c>
    </row>
    <row r="71" spans="1:62" x14ac:dyDescent="0.2">
      <c r="A71">
        <v>37</v>
      </c>
      <c r="C71" s="6">
        <f t="shared" si="31"/>
        <v>50.447596751457652</v>
      </c>
      <c r="D71" s="6">
        <f t="shared" si="32"/>
        <v>52.5269696783824</v>
      </c>
      <c r="E71" s="6">
        <f t="shared" si="33"/>
        <v>50.447596751457652</v>
      </c>
      <c r="F71" s="6">
        <f t="shared" si="34"/>
        <v>57.852605437445057</v>
      </c>
      <c r="G71" s="6">
        <f t="shared" si="35"/>
        <v>50.640119829014807</v>
      </c>
      <c r="J71" s="8">
        <f t="array" ref="J71:N71">$C$21:$G$21*C71:G71</f>
        <v>2.522379837572883</v>
      </c>
      <c r="K71" s="8">
        <v>2.62634848391912</v>
      </c>
      <c r="L71" s="8">
        <v>2.522379837572883</v>
      </c>
      <c r="M71" s="8">
        <v>2.8926302718722532</v>
      </c>
      <c r="N71" s="8">
        <v>2.5320059914507405</v>
      </c>
      <c r="O71" s="8">
        <f t="array" ref="O71">SUMPRODUCT($C$21:$G$21*TRANSPOSE(C$25:C$29)*$C71:$G71)</f>
        <v>2.643341146203749</v>
      </c>
      <c r="P71" s="8">
        <f t="array" ref="P71">SUMPRODUCT($C$21:$G$21*TRANSPOSE(D$25:D$29)*$C71:$G71)</f>
        <v>2.6173489846171898</v>
      </c>
      <c r="Q71" s="8">
        <f t="array" ref="Q71">SUMPRODUCT($C$21:$G$21*TRANSPOSE(E$25:E$29)*$C71:$G71)</f>
        <v>2.643341146203749</v>
      </c>
      <c r="R71" s="8">
        <f t="array" ref="R71">SUMPRODUCT($C$21:$G$21*TRANSPOSE(F$25:F$29)*$C71:$G71)</f>
        <v>2.5507785376289065</v>
      </c>
      <c r="S71" s="8">
        <f t="array" ref="S71">SUMPRODUCT($C$21:$G$21*TRANSPOSE(G$25:G$29)*$C71:$G71)</f>
        <v>2.6409346077342848</v>
      </c>
      <c r="T71" s="15">
        <f t="shared" si="36"/>
        <v>0</v>
      </c>
      <c r="U71" s="15">
        <f t="shared" si="37"/>
        <v>0</v>
      </c>
      <c r="V71" s="15">
        <f t="shared" si="38"/>
        <v>0</v>
      </c>
      <c r="W71" s="15">
        <f t="shared" si="39"/>
        <v>0</v>
      </c>
      <c r="X71" s="15">
        <f t="shared" si="40"/>
        <v>0</v>
      </c>
      <c r="Z71" s="20">
        <f t="shared" si="1"/>
        <v>5.2397761566855439E-2</v>
      </c>
      <c r="AA71" s="20">
        <f t="shared" si="2"/>
        <v>4.9828668979820592E-2</v>
      </c>
      <c r="AB71" s="20">
        <f t="shared" si="3"/>
        <v>5.2397761566855439E-2</v>
      </c>
      <c r="AC71" s="20">
        <f t="shared" si="4"/>
        <v>4.4090988095376545E-2</v>
      </c>
      <c r="AD71" s="20">
        <f t="shared" si="5"/>
        <v>5.2151033936162459E-2</v>
      </c>
      <c r="AE71">
        <v>0.1</v>
      </c>
      <c r="AG71">
        <f t="shared" si="6"/>
        <v>0</v>
      </c>
      <c r="AH71">
        <f t="shared" si="7"/>
        <v>0</v>
      </c>
      <c r="AI71">
        <f t="shared" si="8"/>
        <v>0</v>
      </c>
      <c r="AJ71">
        <f t="shared" si="9"/>
        <v>0</v>
      </c>
      <c r="AK71">
        <f t="shared" si="10"/>
        <v>0</v>
      </c>
      <c r="AL71">
        <f t="shared" si="11"/>
        <v>0</v>
      </c>
      <c r="AM71">
        <f t="shared" si="12"/>
        <v>0</v>
      </c>
      <c r="AP71" s="20">
        <f t="shared" si="13"/>
        <v>0</v>
      </c>
      <c r="AQ71" s="20">
        <f t="shared" si="14"/>
        <v>0</v>
      </c>
      <c r="AR71" s="20">
        <f t="shared" si="15"/>
        <v>0</v>
      </c>
      <c r="AS71" s="20">
        <f t="shared" si="16"/>
        <v>0</v>
      </c>
      <c r="AT71" s="20">
        <f t="shared" si="17"/>
        <v>0</v>
      </c>
      <c r="AU71" s="6">
        <f t="shared" si="18"/>
        <v>0</v>
      </c>
      <c r="AX71">
        <f t="shared" si="19"/>
        <v>0</v>
      </c>
      <c r="AY71">
        <f t="shared" si="20"/>
        <v>0</v>
      </c>
      <c r="AZ71">
        <f t="shared" si="21"/>
        <v>0</v>
      </c>
      <c r="BA71">
        <f t="shared" si="22"/>
        <v>0</v>
      </c>
      <c r="BB71">
        <f t="shared" si="23"/>
        <v>0</v>
      </c>
      <c r="BC71">
        <f t="shared" si="24"/>
        <v>0</v>
      </c>
      <c r="BE71" s="29">
        <f t="shared" si="25"/>
        <v>0</v>
      </c>
      <c r="BF71" s="29">
        <f t="shared" si="26"/>
        <v>0</v>
      </c>
      <c r="BG71" s="29">
        <f t="shared" si="27"/>
        <v>0</v>
      </c>
      <c r="BH71" s="29">
        <f t="shared" si="28"/>
        <v>0</v>
      </c>
      <c r="BI71" s="29">
        <f t="shared" si="29"/>
        <v>0</v>
      </c>
      <c r="BJ71" s="29">
        <f t="shared" si="30"/>
        <v>0</v>
      </c>
    </row>
    <row r="72" spans="1:62" x14ac:dyDescent="0.2">
      <c r="A72">
        <v>38</v>
      </c>
      <c r="C72" s="6">
        <f t="shared" si="31"/>
        <v>50.432003386467358</v>
      </c>
      <c r="D72" s="6">
        <f t="shared" si="32"/>
        <v>52.458565617973392</v>
      </c>
      <c r="E72" s="6">
        <f t="shared" si="33"/>
        <v>50.432003386467358</v>
      </c>
      <c r="F72" s="6">
        <f t="shared" si="34"/>
        <v>57.559879282150334</v>
      </c>
      <c r="G72" s="6">
        <f t="shared" si="35"/>
        <v>50.617844235789612</v>
      </c>
      <c r="J72" s="8">
        <f t="array" ref="J72:N72">$C$21:$G$21*C72:G72</f>
        <v>2.5216001693233681</v>
      </c>
      <c r="K72" s="8">
        <v>2.6229282808986696</v>
      </c>
      <c r="L72" s="8">
        <v>2.5216001693233681</v>
      </c>
      <c r="M72" s="8">
        <v>2.877993964107517</v>
      </c>
      <c r="N72" s="8">
        <v>2.5308922117894808</v>
      </c>
      <c r="O72" s="8">
        <f t="array" ref="O72">SUMPRODUCT($C$21:$G$21*TRANSPOSE(C$25:C$29)*$C72:$G72)</f>
        <v>2.638353656529759</v>
      </c>
      <c r="P72" s="8">
        <f t="array" ref="P72">SUMPRODUCT($C$21:$G$21*TRANSPOSE(D$25:D$29)*$C72:$G72)</f>
        <v>2.6130216286359333</v>
      </c>
      <c r="Q72" s="8">
        <f t="array" ref="Q72">SUMPRODUCT($C$21:$G$21*TRANSPOSE(E$25:E$29)*$C72:$G72)</f>
        <v>2.638353656529759</v>
      </c>
      <c r="R72" s="8">
        <f t="array" ref="R72">SUMPRODUCT($C$21:$G$21*TRANSPOSE(F$25:F$29)*$C72:$G72)</f>
        <v>2.5492552078337214</v>
      </c>
      <c r="S72" s="8">
        <f t="array" ref="S72">SUMPRODUCT($C$21:$G$21*TRANSPOSE(G$25:G$29)*$C72:$G72)</f>
        <v>2.6360306459132308</v>
      </c>
      <c r="T72" s="15">
        <f t="shared" si="36"/>
        <v>0</v>
      </c>
      <c r="U72" s="15">
        <f t="shared" si="37"/>
        <v>0</v>
      </c>
      <c r="V72" s="15">
        <f t="shared" si="38"/>
        <v>0</v>
      </c>
      <c r="W72" s="15">
        <f t="shared" si="39"/>
        <v>0</v>
      </c>
      <c r="X72" s="15">
        <f t="shared" si="40"/>
        <v>0</v>
      </c>
      <c r="Z72" s="20">
        <f t="shared" si="1"/>
        <v>5.2315067404951038E-2</v>
      </c>
      <c r="AA72" s="20">
        <f t="shared" si="2"/>
        <v>4.9811152818495248E-2</v>
      </c>
      <c r="AB72" s="20">
        <f t="shared" si="3"/>
        <v>5.2315067404951038E-2</v>
      </c>
      <c r="AC72" s="20">
        <f t="shared" si="4"/>
        <v>4.4288751811615783E-2</v>
      </c>
      <c r="AD72" s="20">
        <f t="shared" si="5"/>
        <v>5.2077102170412296E-2</v>
      </c>
      <c r="AE72">
        <v>0.1</v>
      </c>
      <c r="AG72">
        <f t="shared" si="6"/>
        <v>0</v>
      </c>
      <c r="AH72">
        <f t="shared" si="7"/>
        <v>0</v>
      </c>
      <c r="AI72">
        <f t="shared" si="8"/>
        <v>0</v>
      </c>
      <c r="AJ72">
        <f t="shared" si="9"/>
        <v>0</v>
      </c>
      <c r="AK72">
        <f t="shared" si="10"/>
        <v>0</v>
      </c>
      <c r="AL72">
        <f t="shared" si="11"/>
        <v>0</v>
      </c>
      <c r="AM72">
        <f t="shared" si="12"/>
        <v>0</v>
      </c>
      <c r="AP72" s="20">
        <f t="shared" si="13"/>
        <v>0</v>
      </c>
      <c r="AQ72" s="20">
        <f t="shared" si="14"/>
        <v>0</v>
      </c>
      <c r="AR72" s="20">
        <f t="shared" si="15"/>
        <v>0</v>
      </c>
      <c r="AS72" s="20">
        <f t="shared" si="16"/>
        <v>0</v>
      </c>
      <c r="AT72" s="20">
        <f t="shared" si="17"/>
        <v>0</v>
      </c>
      <c r="AU72" s="6">
        <f t="shared" si="18"/>
        <v>0</v>
      </c>
      <c r="AX72">
        <f t="shared" si="19"/>
        <v>0</v>
      </c>
      <c r="AY72">
        <f t="shared" si="20"/>
        <v>0</v>
      </c>
      <c r="AZ72">
        <f t="shared" si="21"/>
        <v>0</v>
      </c>
      <c r="BA72">
        <f t="shared" si="22"/>
        <v>0</v>
      </c>
      <c r="BB72">
        <f t="shared" si="23"/>
        <v>0</v>
      </c>
      <c r="BC72">
        <f t="shared" si="24"/>
        <v>0</v>
      </c>
      <c r="BE72" s="29">
        <f t="shared" si="25"/>
        <v>0</v>
      </c>
      <c r="BF72" s="29">
        <f t="shared" si="26"/>
        <v>0</v>
      </c>
      <c r="BG72" s="29">
        <f t="shared" si="27"/>
        <v>0</v>
      </c>
      <c r="BH72" s="29">
        <f t="shared" si="28"/>
        <v>0</v>
      </c>
      <c r="BI72" s="29">
        <f t="shared" si="29"/>
        <v>0</v>
      </c>
      <c r="BJ72" s="29">
        <f t="shared" si="30"/>
        <v>0</v>
      </c>
    </row>
    <row r="73" spans="1:62" x14ac:dyDescent="0.2">
      <c r="A73">
        <v>39</v>
      </c>
      <c r="C73" s="6">
        <f t="shared" si="31"/>
        <v>50.417000227132306</v>
      </c>
      <c r="D73" s="6">
        <f t="shared" si="32"/>
        <v>52.390937728750323</v>
      </c>
      <c r="E73" s="6">
        <f t="shared" si="33"/>
        <v>50.417000227132306</v>
      </c>
      <c r="F73" s="6">
        <f t="shared" si="34"/>
        <v>57.28046259807595</v>
      </c>
      <c r="G73" s="6">
        <f t="shared" si="35"/>
        <v>50.596399954416881</v>
      </c>
      <c r="J73" s="8">
        <f t="array" ref="J73:N73">$C$21:$G$21*C73:G73</f>
        <v>2.5208500113566155</v>
      </c>
      <c r="K73" s="8">
        <v>2.6195468864375164</v>
      </c>
      <c r="L73" s="8">
        <v>2.5208500113566155</v>
      </c>
      <c r="M73" s="8">
        <v>2.8640231299037975</v>
      </c>
      <c r="N73" s="8">
        <v>2.5298199977208444</v>
      </c>
      <c r="O73" s="8">
        <f t="array" ref="O73">SUMPRODUCT($C$21:$G$21*TRANSPOSE(C$25:C$29)*$C73:$G73)</f>
        <v>2.6335600063546933</v>
      </c>
      <c r="P73" s="8">
        <f t="array" ref="P73">SUMPRODUCT($C$21:$G$21*TRANSPOSE(D$25:D$29)*$C73:$G73)</f>
        <v>2.6088857875844682</v>
      </c>
      <c r="Q73" s="8">
        <f t="array" ref="Q73">SUMPRODUCT($C$21:$G$21*TRANSPOSE(E$25:E$29)*$C73:$G73)</f>
        <v>2.6335600063546933</v>
      </c>
      <c r="R73" s="8">
        <f t="array" ref="R73">SUMPRODUCT($C$21:$G$21*TRANSPOSE(F$25:F$29)*$C73:$G73)</f>
        <v>2.5477667267178976</v>
      </c>
      <c r="S73" s="8">
        <f t="array" ref="S73">SUMPRODUCT($C$21:$G$21*TRANSPOSE(G$25:G$29)*$C73:$G73)</f>
        <v>2.6313175097636359</v>
      </c>
      <c r="T73" s="15">
        <f t="shared" si="36"/>
        <v>0</v>
      </c>
      <c r="U73" s="15">
        <f t="shared" si="37"/>
        <v>0</v>
      </c>
      <c r="V73" s="15">
        <f t="shared" si="38"/>
        <v>0</v>
      </c>
      <c r="W73" s="15">
        <f t="shared" si="39"/>
        <v>0</v>
      </c>
      <c r="X73" s="15">
        <f t="shared" si="40"/>
        <v>0</v>
      </c>
      <c r="Z73" s="20">
        <f t="shared" si="1"/>
        <v>5.2235555358119509E-2</v>
      </c>
      <c r="AA73" s="20">
        <f t="shared" si="2"/>
        <v>4.9796508722400719E-2</v>
      </c>
      <c r="AB73" s="20">
        <f t="shared" si="3"/>
        <v>5.2235555358119509E-2</v>
      </c>
      <c r="AC73" s="20">
        <f t="shared" si="4"/>
        <v>4.4478808500465518E-2</v>
      </c>
      <c r="AD73" s="20">
        <f t="shared" si="5"/>
        <v>5.2006022407409078E-2</v>
      </c>
      <c r="AE73">
        <v>0.1</v>
      </c>
      <c r="AG73">
        <f t="shared" si="6"/>
        <v>0</v>
      </c>
      <c r="AH73">
        <f t="shared" si="7"/>
        <v>0</v>
      </c>
      <c r="AI73">
        <f t="shared" si="8"/>
        <v>0</v>
      </c>
      <c r="AJ73">
        <f t="shared" si="9"/>
        <v>0</v>
      </c>
      <c r="AK73">
        <f t="shared" si="10"/>
        <v>0</v>
      </c>
      <c r="AL73">
        <f t="shared" si="11"/>
        <v>0</v>
      </c>
      <c r="AM73">
        <f t="shared" si="12"/>
        <v>0</v>
      </c>
      <c r="AP73" s="20">
        <f t="shared" si="13"/>
        <v>0</v>
      </c>
      <c r="AQ73" s="20">
        <f t="shared" si="14"/>
        <v>0</v>
      </c>
      <c r="AR73" s="20">
        <f t="shared" si="15"/>
        <v>0</v>
      </c>
      <c r="AS73" s="20">
        <f t="shared" si="16"/>
        <v>0</v>
      </c>
      <c r="AT73" s="20">
        <f t="shared" si="17"/>
        <v>0</v>
      </c>
      <c r="AU73" s="6">
        <f t="shared" si="18"/>
        <v>0</v>
      </c>
      <c r="AX73">
        <f t="shared" si="19"/>
        <v>0</v>
      </c>
      <c r="AY73">
        <f t="shared" si="20"/>
        <v>0</v>
      </c>
      <c r="AZ73">
        <f t="shared" si="21"/>
        <v>0</v>
      </c>
      <c r="BA73">
        <f t="shared" si="22"/>
        <v>0</v>
      </c>
      <c r="BB73">
        <f t="shared" si="23"/>
        <v>0</v>
      </c>
      <c r="BC73">
        <f t="shared" si="24"/>
        <v>0</v>
      </c>
      <c r="BE73" s="29">
        <f t="shared" si="25"/>
        <v>0</v>
      </c>
      <c r="BF73" s="29">
        <f t="shared" si="26"/>
        <v>0</v>
      </c>
      <c r="BG73" s="29">
        <f t="shared" si="27"/>
        <v>0</v>
      </c>
      <c r="BH73" s="29">
        <f t="shared" si="28"/>
        <v>0</v>
      </c>
      <c r="BI73" s="29">
        <f t="shared" si="29"/>
        <v>0</v>
      </c>
      <c r="BJ73" s="29">
        <f t="shared" si="30"/>
        <v>0</v>
      </c>
    </row>
    <row r="74" spans="1:62" x14ac:dyDescent="0.2">
      <c r="A74">
        <v>40</v>
      </c>
      <c r="C74" s="6">
        <f t="shared" si="31"/>
        <v>50.402567222238503</v>
      </c>
      <c r="D74" s="6">
        <f t="shared" si="32"/>
        <v>52.324215499422088</v>
      </c>
      <c r="E74" s="6">
        <f t="shared" si="33"/>
        <v>50.402567222238503</v>
      </c>
      <c r="F74" s="6">
        <f t="shared" si="34"/>
        <v>57.013711603566485</v>
      </c>
      <c r="G74" s="6">
        <f t="shared" si="35"/>
        <v>50.575759978834242</v>
      </c>
      <c r="J74" s="8">
        <f t="array" ref="J74:N74">$C$21:$G$21*C74:G74</f>
        <v>2.5201283611119254</v>
      </c>
      <c r="K74" s="8">
        <v>2.6162107749711048</v>
      </c>
      <c r="L74" s="8">
        <v>2.5201283611119254</v>
      </c>
      <c r="M74" s="8">
        <v>2.8506855801783244</v>
      </c>
      <c r="N74" s="8">
        <v>2.5287879989417124</v>
      </c>
      <c r="O74" s="8">
        <f t="array" ref="O74">SUMPRODUCT($C$21:$G$21*TRANSPOSE(C$25:C$29)*$C74:$G74)</f>
        <v>2.6289531788007667</v>
      </c>
      <c r="P74" s="8">
        <f t="array" ref="P74">SUMPRODUCT($C$21:$G$21*TRANSPOSE(D$25:D$29)*$C74:$G74)</f>
        <v>2.604932575335972</v>
      </c>
      <c r="Q74" s="8">
        <f t="array" ref="Q74">SUMPRODUCT($C$21:$G$21*TRANSPOSE(E$25:E$29)*$C74:$G74)</f>
        <v>2.6289531788007667</v>
      </c>
      <c r="R74" s="8">
        <f t="array" ref="R74">SUMPRODUCT($C$21:$G$21*TRANSPOSE(F$25:F$29)*$C74:$G74)</f>
        <v>2.5463138740341673</v>
      </c>
      <c r="S74" s="8">
        <f t="array" ref="S74">SUMPRODUCT($C$21:$G$21*TRANSPOSE(G$25:G$29)*$C74:$G74)</f>
        <v>2.6267882693433204</v>
      </c>
      <c r="T74" s="15">
        <f t="shared" si="36"/>
        <v>0</v>
      </c>
      <c r="U74" s="15">
        <f t="shared" si="37"/>
        <v>0</v>
      </c>
      <c r="V74" s="15">
        <f t="shared" si="38"/>
        <v>0</v>
      </c>
      <c r="W74" s="15">
        <f t="shared" si="39"/>
        <v>0</v>
      </c>
      <c r="X74" s="15">
        <f t="shared" si="40"/>
        <v>0</v>
      </c>
      <c r="Z74" s="20">
        <f t="shared" si="1"/>
        <v>5.2159112594582807E-2</v>
      </c>
      <c r="AA74" s="20">
        <f t="shared" si="2"/>
        <v>4.9784455447110201E-2</v>
      </c>
      <c r="AB74" s="20">
        <f t="shared" si="3"/>
        <v>5.2159112594582807E-2</v>
      </c>
      <c r="AC74" s="20">
        <f t="shared" si="4"/>
        <v>4.4661429723071792E-2</v>
      </c>
      <c r="AD74" s="20">
        <f t="shared" si="5"/>
        <v>5.1937692492265486E-2</v>
      </c>
      <c r="AE74">
        <v>0.1</v>
      </c>
      <c r="AG74">
        <f t="shared" si="6"/>
        <v>0</v>
      </c>
      <c r="AH74">
        <f t="shared" si="7"/>
        <v>0</v>
      </c>
      <c r="AI74">
        <f t="shared" si="8"/>
        <v>0</v>
      </c>
      <c r="AJ74">
        <f t="shared" si="9"/>
        <v>0</v>
      </c>
      <c r="AK74">
        <f t="shared" si="10"/>
        <v>0</v>
      </c>
      <c r="AL74">
        <f t="shared" si="11"/>
        <v>0</v>
      </c>
      <c r="AM74">
        <f t="shared" si="12"/>
        <v>0</v>
      </c>
      <c r="AP74" s="20">
        <f t="shared" si="13"/>
        <v>0</v>
      </c>
      <c r="AQ74" s="20">
        <f t="shared" si="14"/>
        <v>0</v>
      </c>
      <c r="AR74" s="20">
        <f t="shared" si="15"/>
        <v>0</v>
      </c>
      <c r="AS74" s="20">
        <f t="shared" si="16"/>
        <v>0</v>
      </c>
      <c r="AT74" s="20">
        <f t="shared" si="17"/>
        <v>0</v>
      </c>
      <c r="AU74" s="6">
        <f t="shared" si="18"/>
        <v>0</v>
      </c>
      <c r="AX74">
        <f t="shared" si="19"/>
        <v>0</v>
      </c>
      <c r="AY74">
        <f t="shared" si="20"/>
        <v>0</v>
      </c>
      <c r="AZ74">
        <f t="shared" si="21"/>
        <v>0</v>
      </c>
      <c r="BA74">
        <f t="shared" si="22"/>
        <v>0</v>
      </c>
      <c r="BB74">
        <f t="shared" si="23"/>
        <v>0</v>
      </c>
      <c r="BC74">
        <f t="shared" si="24"/>
        <v>0</v>
      </c>
      <c r="BE74" s="29">
        <f t="shared" si="25"/>
        <v>0</v>
      </c>
      <c r="BF74" s="29">
        <f t="shared" si="26"/>
        <v>0</v>
      </c>
      <c r="BG74" s="29">
        <f t="shared" si="27"/>
        <v>0</v>
      </c>
      <c r="BH74" s="29">
        <f t="shared" si="28"/>
        <v>0</v>
      </c>
      <c r="BI74" s="29">
        <f t="shared" si="29"/>
        <v>0</v>
      </c>
      <c r="BJ74" s="29">
        <f t="shared" si="30"/>
        <v>0</v>
      </c>
    </row>
    <row r="75" spans="1:62" x14ac:dyDescent="0.2">
      <c r="T75" t="s">
        <v>35</v>
      </c>
      <c r="AF75" t="s">
        <v>19</v>
      </c>
      <c r="AG75" s="4">
        <f t="shared" ref="AG75:AL75" si="41">SUM(AG34:AG74)</f>
        <v>0</v>
      </c>
      <c r="AH75" s="4">
        <f t="shared" si="41"/>
        <v>0</v>
      </c>
      <c r="AI75" s="4">
        <f t="shared" si="41"/>
        <v>0</v>
      </c>
      <c r="AJ75" s="4">
        <f t="shared" si="41"/>
        <v>0</v>
      </c>
      <c r="AK75" s="4">
        <f t="shared" si="41"/>
        <v>0</v>
      </c>
      <c r="AL75" s="4">
        <f t="shared" si="41"/>
        <v>0</v>
      </c>
      <c r="AO75" t="s">
        <v>19</v>
      </c>
      <c r="AP75" s="8">
        <f t="shared" ref="AP75:AU75" si="42">SUM(AP34:AP74)</f>
        <v>0</v>
      </c>
      <c r="AQ75" s="8">
        <f t="shared" si="42"/>
        <v>0</v>
      </c>
      <c r="AR75" s="8">
        <f t="shared" si="42"/>
        <v>0</v>
      </c>
      <c r="AS75" s="8">
        <f t="shared" si="42"/>
        <v>0</v>
      </c>
      <c r="AT75" s="8">
        <f t="shared" si="42"/>
        <v>0</v>
      </c>
      <c r="AU75" s="8">
        <f t="shared" si="42"/>
        <v>0</v>
      </c>
      <c r="AW75" t="s">
        <v>19</v>
      </c>
      <c r="AX75" s="8">
        <f t="shared" ref="AX75:BC75" si="43">SUM(AX34:AX74)</f>
        <v>0</v>
      </c>
      <c r="AY75" s="8">
        <f t="shared" si="43"/>
        <v>0</v>
      </c>
      <c r="AZ75" s="8">
        <f t="shared" si="43"/>
        <v>0</v>
      </c>
      <c r="BA75" s="8">
        <f t="shared" si="43"/>
        <v>0</v>
      </c>
      <c r="BB75" s="8">
        <f t="shared" si="43"/>
        <v>0</v>
      </c>
      <c r="BC75" s="8">
        <f t="shared" si="43"/>
        <v>0</v>
      </c>
      <c r="BD75" t="s">
        <v>19</v>
      </c>
      <c r="BE75" s="8">
        <f t="shared" ref="BE75:BJ75" si="44">SUM(BE34:BE74)</f>
        <v>0</v>
      </c>
      <c r="BF75" s="8">
        <f t="shared" si="44"/>
        <v>0</v>
      </c>
      <c r="BG75" s="8">
        <f t="shared" si="44"/>
        <v>0</v>
      </c>
      <c r="BH75" s="8">
        <f t="shared" si="44"/>
        <v>0</v>
      </c>
      <c r="BI75" s="8">
        <f t="shared" si="44"/>
        <v>0</v>
      </c>
      <c r="BJ75" s="8">
        <f t="shared" si="44"/>
        <v>0</v>
      </c>
    </row>
    <row r="76" spans="1:62" x14ac:dyDescent="0.2">
      <c r="T76" s="6">
        <f>SUM(T34:T74)</f>
        <v>0</v>
      </c>
      <c r="U76" s="6">
        <f>SUM(U34:U74)</f>
        <v>0</v>
      </c>
      <c r="V76" s="6">
        <f>SUM(V34:V74)</f>
        <v>0</v>
      </c>
      <c r="W76" s="6">
        <f>SUM(W34:W74)</f>
        <v>0</v>
      </c>
      <c r="X76" s="6">
        <f>SUM(X34:X74)</f>
        <v>0</v>
      </c>
      <c r="Z76" t="s">
        <v>20</v>
      </c>
      <c r="AA76" s="26">
        <f>MAX(Z34:AD74)</f>
        <v>0.06</v>
      </c>
      <c r="AF76" t="s">
        <v>50</v>
      </c>
      <c r="AL76" t="s">
        <v>51</v>
      </c>
      <c r="AM76" s="4" t="str">
        <f>IF(SUM(AM34:AM74)&gt;0,"EXTINCTION: SHAME ON YOU","no")</f>
        <v>no</v>
      </c>
      <c r="AO76" t="s">
        <v>55</v>
      </c>
      <c r="AW76" t="s">
        <v>56</v>
      </c>
      <c r="BD76" t="s">
        <v>60</v>
      </c>
    </row>
    <row r="77" spans="1:62" x14ac:dyDescent="0.2">
      <c r="T77" t="s">
        <v>36</v>
      </c>
      <c r="Z77" t="s">
        <v>52</v>
      </c>
      <c r="BF77" s="6"/>
    </row>
    <row r="78" spans="1:62" x14ac:dyDescent="0.2">
      <c r="T78" s="6">
        <f>SUM(T76:X76)</f>
        <v>0</v>
      </c>
      <c r="Y78" t="s">
        <v>53</v>
      </c>
      <c r="Z78" s="3">
        <f>COUNTIF(Z34:Z74,"&gt;=0.1")</f>
        <v>0</v>
      </c>
      <c r="AA78" s="3">
        <f>COUNTIF(AA34:AA74,"&gt;=0.1")</f>
        <v>0</v>
      </c>
      <c r="AB78" s="3">
        <f>COUNTIF(AB34:AB74,"&gt;=0.1")</f>
        <v>0</v>
      </c>
      <c r="AC78" s="3">
        <f>COUNTIF(AC34:AC74,"&gt;=0.1")</f>
        <v>0</v>
      </c>
      <c r="AD78" s="3">
        <f>COUNTIF(AD34:AD74,"&gt;=0.1")</f>
        <v>0</v>
      </c>
    </row>
    <row r="79" spans="1:62" x14ac:dyDescent="0.2">
      <c r="Y79" t="s">
        <v>19</v>
      </c>
      <c r="Z79" s="3">
        <f>SUM(Z78:AD78)</f>
        <v>0</v>
      </c>
    </row>
    <row r="80" spans="1:62" x14ac:dyDescent="0.2">
      <c r="Z80" s="7" t="s">
        <v>211</v>
      </c>
    </row>
  </sheetData>
  <phoneticPr fontId="25" type="noConversion"/>
  <pageMargins left="0.75" right="0.75" top="1" bottom="1" header="0.5" footer="0.5"/>
  <pageSetup paperSize="9" orientation="portrait" r:id="rId1"/>
  <headerFooter alignWithMargins="0">
    <oddHeader>&amp;L&amp;D&amp;C&amp;F   &amp;A&amp;R&amp;"Arial,Halvfet Kursiv"//Jorge Santos 2003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Button 7">
              <controlPr defaultSize="0" print="0" autoFill="0" autoPict="0" macro="[0]!Calc">
                <anchor moveWithCells="1" sizeWithCells="1">
                  <from>
                    <xdr:col>7</xdr:col>
                    <xdr:colOff>428625</xdr:colOff>
                    <xdr:row>3</xdr:row>
                    <xdr:rowOff>0</xdr:rowOff>
                  </from>
                  <to>
                    <xdr:col>9</xdr:col>
                    <xdr:colOff>409575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D22" sqref="D22"/>
    </sheetView>
  </sheetViews>
  <sheetFormatPr defaultRowHeight="12.75" x14ac:dyDescent="0.2"/>
  <sheetData/>
  <phoneticPr fontId="2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07"/>
  <sheetViews>
    <sheetView workbookViewId="0">
      <selection activeCell="B52" sqref="B52"/>
    </sheetView>
  </sheetViews>
  <sheetFormatPr defaultRowHeight="12.75" x14ac:dyDescent="0.2"/>
  <sheetData>
    <row r="1" spans="1:10" ht="20.25" x14ac:dyDescent="0.3">
      <c r="A1" s="54" t="s">
        <v>124</v>
      </c>
      <c r="C1" s="2" t="s">
        <v>208</v>
      </c>
      <c r="I1" s="31" t="s">
        <v>135</v>
      </c>
    </row>
    <row r="2" spans="1:10" x14ac:dyDescent="0.2">
      <c r="I2" s="73"/>
      <c r="J2" s="52" t="s">
        <v>145</v>
      </c>
    </row>
    <row r="4" spans="1:10" ht="15.75" x14ac:dyDescent="0.25">
      <c r="A4" s="81" t="s">
        <v>163</v>
      </c>
    </row>
    <row r="6" spans="1:10" x14ac:dyDescent="0.2">
      <c r="C6" t="s">
        <v>161</v>
      </c>
    </row>
    <row r="7" spans="1:10" x14ac:dyDescent="0.2">
      <c r="A7" t="s">
        <v>160</v>
      </c>
      <c r="B7" t="s">
        <v>9</v>
      </c>
      <c r="C7" s="11">
        <v>0.16752971056245919</v>
      </c>
      <c r="D7" s="79"/>
      <c r="E7" s="79" t="s">
        <v>136</v>
      </c>
      <c r="F7" s="79"/>
      <c r="G7" s="79"/>
      <c r="H7" s="25"/>
    </row>
    <row r="9" spans="1:10" x14ac:dyDescent="0.2">
      <c r="A9" s="2" t="s">
        <v>61</v>
      </c>
      <c r="B9" s="2" t="s">
        <v>62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  <c r="H9" t="s">
        <v>49</v>
      </c>
    </row>
    <row r="10" spans="1:10" x14ac:dyDescent="0.2">
      <c r="A10" t="s">
        <v>45</v>
      </c>
      <c r="C10" s="8">
        <v>159.00321668582663</v>
      </c>
      <c r="D10" s="8">
        <v>72.029438646504815</v>
      </c>
      <c r="E10" s="8">
        <v>159.00321668582663</v>
      </c>
      <c r="F10" s="8">
        <v>97.224126795365891</v>
      </c>
      <c r="G10" s="8">
        <v>123.00881467508145</v>
      </c>
      <c r="H10" s="27">
        <v>610.26881348860547</v>
      </c>
      <c r="I10" s="32" t="s">
        <v>125</v>
      </c>
    </row>
    <row r="11" spans="1:10" x14ac:dyDescent="0.2">
      <c r="A11" t="s">
        <v>46</v>
      </c>
      <c r="C11" s="4">
        <v>0</v>
      </c>
      <c r="D11" s="4">
        <v>16</v>
      </c>
      <c r="E11" s="4">
        <v>0</v>
      </c>
      <c r="F11" s="4">
        <v>26</v>
      </c>
      <c r="G11" s="4">
        <v>0</v>
      </c>
      <c r="H11" s="28">
        <v>42</v>
      </c>
    </row>
    <row r="12" spans="1:10" x14ac:dyDescent="0.2">
      <c r="A12" t="s">
        <v>156</v>
      </c>
      <c r="C12" s="4">
        <v>0</v>
      </c>
      <c r="D12" s="4">
        <v>28</v>
      </c>
      <c r="E12" s="4">
        <v>0</v>
      </c>
      <c r="F12" s="4">
        <v>27</v>
      </c>
      <c r="G12" s="4">
        <v>0</v>
      </c>
      <c r="H12" s="28">
        <v>55</v>
      </c>
    </row>
    <row r="13" spans="1:10" ht="15.75" x14ac:dyDescent="0.25">
      <c r="A13" t="s">
        <v>47</v>
      </c>
      <c r="C13" s="24" t="s">
        <v>123</v>
      </c>
      <c r="D13" s="24"/>
      <c r="E13" s="24"/>
      <c r="F13" s="24"/>
      <c r="G13" s="24"/>
      <c r="H13" s="24"/>
    </row>
    <row r="14" spans="1:10" x14ac:dyDescent="0.2">
      <c r="A14" t="s">
        <v>48</v>
      </c>
      <c r="C14" s="8" t="s">
        <v>158</v>
      </c>
      <c r="D14" s="8"/>
      <c r="E14" s="8"/>
      <c r="F14" s="8"/>
      <c r="G14" s="8"/>
      <c r="H14" s="27"/>
    </row>
    <row r="16" spans="1:10" x14ac:dyDescent="0.2">
      <c r="A16" s="80"/>
      <c r="B16" s="7" t="s">
        <v>212</v>
      </c>
    </row>
    <row r="17" spans="1:9" x14ac:dyDescent="0.2">
      <c r="A17" s="80"/>
      <c r="B17" s="7"/>
    </row>
    <row r="21" spans="1:9" ht="15.75" x14ac:dyDescent="0.25">
      <c r="A21" s="81" t="s">
        <v>164</v>
      </c>
    </row>
    <row r="23" spans="1:9" x14ac:dyDescent="0.2">
      <c r="C23" t="s">
        <v>161</v>
      </c>
    </row>
    <row r="24" spans="1:9" x14ac:dyDescent="0.2">
      <c r="A24" t="s">
        <v>160</v>
      </c>
      <c r="B24" t="s">
        <v>9</v>
      </c>
      <c r="C24" s="11">
        <v>9.8413063950247195E-2</v>
      </c>
      <c r="D24" s="79"/>
      <c r="E24" s="79" t="s">
        <v>136</v>
      </c>
      <c r="F24" s="79"/>
      <c r="G24" s="79"/>
      <c r="H24" s="25"/>
    </row>
    <row r="26" spans="1:9" x14ac:dyDescent="0.2">
      <c r="A26" s="2" t="s">
        <v>61</v>
      </c>
      <c r="B26" s="2" t="s">
        <v>62</v>
      </c>
      <c r="C26" t="s">
        <v>30</v>
      </c>
      <c r="D26" t="s">
        <v>31</v>
      </c>
      <c r="E26" t="s">
        <v>32</v>
      </c>
      <c r="F26" t="s">
        <v>33</v>
      </c>
      <c r="G26" t="s">
        <v>34</v>
      </c>
      <c r="H26" t="s">
        <v>49</v>
      </c>
    </row>
    <row r="27" spans="1:9" x14ac:dyDescent="0.2">
      <c r="A27" t="s">
        <v>45</v>
      </c>
      <c r="C27" s="8">
        <v>132.08699426685612</v>
      </c>
      <c r="D27" s="8">
        <v>72.826058042497806</v>
      </c>
      <c r="E27" s="8">
        <v>132.08699426685612</v>
      </c>
      <c r="F27" s="8">
        <v>92.972987127014292</v>
      </c>
      <c r="G27" s="8">
        <v>114.83607472654072</v>
      </c>
      <c r="H27" s="27">
        <v>544.80910842976505</v>
      </c>
      <c r="I27" s="32" t="s">
        <v>125</v>
      </c>
    </row>
    <row r="28" spans="1:9" x14ac:dyDescent="0.2">
      <c r="A28" t="s">
        <v>46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28">
        <v>0</v>
      </c>
      <c r="I28" s="32" t="s">
        <v>129</v>
      </c>
    </row>
    <row r="29" spans="1:9" x14ac:dyDescent="0.2">
      <c r="A29" t="s">
        <v>156</v>
      </c>
      <c r="C29" s="4">
        <v>0</v>
      </c>
      <c r="D29" s="4">
        <v>18</v>
      </c>
      <c r="E29" s="4">
        <v>0</v>
      </c>
      <c r="F29" s="4">
        <v>19</v>
      </c>
      <c r="G29" s="4">
        <v>0</v>
      </c>
      <c r="H29" s="28">
        <v>37</v>
      </c>
    </row>
    <row r="30" spans="1:9" ht="15.75" x14ac:dyDescent="0.25">
      <c r="A30" t="s">
        <v>47</v>
      </c>
      <c r="C30" s="24" t="s">
        <v>123</v>
      </c>
      <c r="D30" s="24"/>
      <c r="E30" s="24"/>
      <c r="F30" s="24"/>
      <c r="G30" s="24"/>
      <c r="H30" s="24"/>
    </row>
    <row r="31" spans="1:9" x14ac:dyDescent="0.2">
      <c r="A31" t="s">
        <v>169</v>
      </c>
      <c r="C31" s="8" t="s">
        <v>158</v>
      </c>
      <c r="D31" s="8"/>
      <c r="E31" s="8"/>
      <c r="F31" s="8"/>
      <c r="G31" s="8"/>
      <c r="H31" s="27"/>
    </row>
    <row r="33" spans="1:9" x14ac:dyDescent="0.2">
      <c r="A33" s="80"/>
      <c r="B33" s="7" t="s">
        <v>213</v>
      </c>
    </row>
    <row r="34" spans="1:9" x14ac:dyDescent="0.2">
      <c r="A34" s="80"/>
      <c r="B34" s="7" t="s">
        <v>214</v>
      </c>
    </row>
    <row r="35" spans="1:9" x14ac:dyDescent="0.2">
      <c r="B35" s="7"/>
    </row>
    <row r="36" spans="1:9" x14ac:dyDescent="0.2">
      <c r="B36" s="7"/>
    </row>
    <row r="38" spans="1:9" ht="15.75" x14ac:dyDescent="0.25">
      <c r="A38" s="81" t="s">
        <v>165</v>
      </c>
    </row>
    <row r="40" spans="1:9" x14ac:dyDescent="0.2">
      <c r="C40" t="s">
        <v>161</v>
      </c>
      <c r="D40" s="60"/>
      <c r="E40" s="60"/>
      <c r="F40" s="60"/>
      <c r="G40" s="60"/>
      <c r="H40" s="60"/>
    </row>
    <row r="41" spans="1:9" x14ac:dyDescent="0.2">
      <c r="A41" t="s">
        <v>160</v>
      </c>
      <c r="B41" t="s">
        <v>9</v>
      </c>
      <c r="C41" s="11">
        <v>6.2159679283359838E-2</v>
      </c>
      <c r="D41" s="79"/>
      <c r="E41" s="79" t="s">
        <v>136</v>
      </c>
      <c r="F41" s="79"/>
      <c r="G41" s="79"/>
      <c r="H41" s="101"/>
    </row>
    <row r="43" spans="1:9" x14ac:dyDescent="0.2">
      <c r="A43" s="2" t="s">
        <v>61</v>
      </c>
      <c r="B43" s="2" t="s">
        <v>62</v>
      </c>
      <c r="C43" t="s">
        <v>30</v>
      </c>
      <c r="D43" t="s">
        <v>31</v>
      </c>
      <c r="E43" t="s">
        <v>32</v>
      </c>
      <c r="F43" t="s">
        <v>33</v>
      </c>
      <c r="G43" t="s">
        <v>34</v>
      </c>
      <c r="H43" t="s">
        <v>49</v>
      </c>
    </row>
    <row r="44" spans="1:9" x14ac:dyDescent="0.2">
      <c r="A44" t="s">
        <v>45</v>
      </c>
      <c r="C44" s="8">
        <v>98.526054502990604</v>
      </c>
      <c r="D44" s="8">
        <v>65.212943430852434</v>
      </c>
      <c r="E44" s="8">
        <v>98.526054502990604</v>
      </c>
      <c r="F44" s="8">
        <v>81.585453218835582</v>
      </c>
      <c r="G44" s="8">
        <v>90.812709757988927</v>
      </c>
      <c r="H44" s="27">
        <v>434.66321541365824</v>
      </c>
      <c r="I44" s="32" t="s">
        <v>125</v>
      </c>
    </row>
    <row r="45" spans="1:9" x14ac:dyDescent="0.2">
      <c r="A45" t="s">
        <v>46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28">
        <v>0</v>
      </c>
    </row>
    <row r="46" spans="1:9" x14ac:dyDescent="0.2">
      <c r="A46" t="s">
        <v>156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28">
        <v>0</v>
      </c>
      <c r="I46" s="32" t="s">
        <v>129</v>
      </c>
    </row>
    <row r="47" spans="1:9" ht="15.75" x14ac:dyDescent="0.25">
      <c r="A47" t="s">
        <v>47</v>
      </c>
      <c r="C47" s="24" t="s">
        <v>123</v>
      </c>
      <c r="D47" s="24"/>
      <c r="E47" s="24"/>
      <c r="F47" s="24"/>
      <c r="G47" s="24"/>
      <c r="H47" s="24"/>
    </row>
    <row r="48" spans="1:9" x14ac:dyDescent="0.2">
      <c r="A48" t="s">
        <v>169</v>
      </c>
      <c r="C48" s="8" t="s">
        <v>158</v>
      </c>
      <c r="D48" s="8"/>
      <c r="E48" s="8"/>
      <c r="F48" s="8"/>
      <c r="G48" s="8"/>
      <c r="H48" s="27"/>
    </row>
    <row r="50" spans="1:9" x14ac:dyDescent="0.2">
      <c r="A50" s="80"/>
      <c r="B50" s="7" t="s">
        <v>215</v>
      </c>
    </row>
    <row r="51" spans="1:9" x14ac:dyDescent="0.2">
      <c r="A51" s="80"/>
      <c r="B51" s="7" t="s">
        <v>217</v>
      </c>
    </row>
    <row r="52" spans="1:9" x14ac:dyDescent="0.2">
      <c r="A52" s="80"/>
      <c r="B52" s="7" t="s">
        <v>130</v>
      </c>
    </row>
    <row r="53" spans="1:9" x14ac:dyDescent="0.2">
      <c r="A53" s="80"/>
      <c r="B53" s="7" t="s">
        <v>131</v>
      </c>
    </row>
    <row r="57" spans="1:9" ht="15.75" x14ac:dyDescent="0.25">
      <c r="A57" s="81" t="s">
        <v>166</v>
      </c>
    </row>
    <row r="59" spans="1:9" x14ac:dyDescent="0.2">
      <c r="C59" t="s">
        <v>30</v>
      </c>
      <c r="D59" t="s">
        <v>31</v>
      </c>
      <c r="E59" t="s">
        <v>32</v>
      </c>
      <c r="F59" t="s">
        <v>33</v>
      </c>
      <c r="G59" t="s">
        <v>34</v>
      </c>
    </row>
    <row r="60" spans="1:9" x14ac:dyDescent="0.2">
      <c r="B60" t="s">
        <v>9</v>
      </c>
      <c r="C60" s="11">
        <v>0.17672636146343879</v>
      </c>
      <c r="D60" s="11">
        <v>0.11199002194272285</v>
      </c>
      <c r="E60" s="11">
        <v>0.17672591245138303</v>
      </c>
      <c r="F60" s="11">
        <v>1.2</v>
      </c>
      <c r="G60" s="11">
        <v>0.12686011662617869</v>
      </c>
      <c r="H60" s="25" t="s">
        <v>136</v>
      </c>
    </row>
    <row r="62" spans="1:9" x14ac:dyDescent="0.2">
      <c r="A62" s="2" t="s">
        <v>61</v>
      </c>
      <c r="B62" s="2" t="s">
        <v>62</v>
      </c>
      <c r="H62" t="s">
        <v>49</v>
      </c>
    </row>
    <row r="63" spans="1:9" x14ac:dyDescent="0.2">
      <c r="A63" t="s">
        <v>45</v>
      </c>
      <c r="C63" s="8">
        <v>158.95197110806365</v>
      </c>
      <c r="D63" s="8">
        <v>61.053939393687877</v>
      </c>
      <c r="E63" s="8">
        <v>158.95187009251035</v>
      </c>
      <c r="F63" s="8">
        <v>123.83745120275729</v>
      </c>
      <c r="G63" s="8">
        <v>112.63787724768545</v>
      </c>
      <c r="H63" s="27">
        <v>615.43310904470457</v>
      </c>
      <c r="I63" s="32" t="s">
        <v>125</v>
      </c>
    </row>
    <row r="64" spans="1:9" x14ac:dyDescent="0.2">
      <c r="A64" t="s">
        <v>46</v>
      </c>
      <c r="C64" s="4">
        <v>0</v>
      </c>
      <c r="D64" s="4">
        <v>0</v>
      </c>
      <c r="E64" s="4">
        <v>0</v>
      </c>
      <c r="F64" s="4">
        <v>39</v>
      </c>
      <c r="G64" s="4">
        <v>0</v>
      </c>
      <c r="H64" s="28">
        <v>39</v>
      </c>
    </row>
    <row r="65" spans="1:9" x14ac:dyDescent="0.2">
      <c r="A65" t="s">
        <v>156</v>
      </c>
      <c r="C65" s="4">
        <v>0</v>
      </c>
      <c r="D65" s="4">
        <v>18</v>
      </c>
      <c r="E65" s="4">
        <v>0</v>
      </c>
      <c r="F65" s="4">
        <v>39</v>
      </c>
      <c r="G65" s="4">
        <v>0</v>
      </c>
      <c r="H65" s="28">
        <v>57</v>
      </c>
      <c r="I65" s="32"/>
    </row>
    <row r="66" spans="1:9" ht="15.75" x14ac:dyDescent="0.25">
      <c r="A66" t="s">
        <v>47</v>
      </c>
      <c r="C66" s="24" t="s">
        <v>123</v>
      </c>
      <c r="D66" s="24"/>
      <c r="E66" s="24"/>
      <c r="F66" s="24"/>
      <c r="G66" s="24"/>
      <c r="H66" s="24"/>
    </row>
    <row r="67" spans="1:9" x14ac:dyDescent="0.2">
      <c r="A67" t="s">
        <v>169</v>
      </c>
      <c r="C67" s="8" t="s">
        <v>158</v>
      </c>
      <c r="D67" s="8"/>
      <c r="E67" s="8"/>
      <c r="F67" s="8"/>
      <c r="G67" s="8"/>
      <c r="H67" s="27"/>
    </row>
    <row r="69" spans="1:9" x14ac:dyDescent="0.2">
      <c r="A69" s="80"/>
      <c r="B69" s="7" t="s">
        <v>201</v>
      </c>
    </row>
    <row r="70" spans="1:9" x14ac:dyDescent="0.2">
      <c r="A70" s="80"/>
      <c r="B70" s="7" t="s">
        <v>202</v>
      </c>
    </row>
    <row r="71" spans="1:9" x14ac:dyDescent="0.2">
      <c r="A71" s="80"/>
      <c r="B71" s="7"/>
    </row>
    <row r="72" spans="1:9" x14ac:dyDescent="0.2">
      <c r="A72" s="80"/>
      <c r="B72" s="7" t="s">
        <v>130</v>
      </c>
    </row>
    <row r="73" spans="1:9" x14ac:dyDescent="0.2">
      <c r="A73" s="80"/>
      <c r="B73" s="7" t="s">
        <v>131</v>
      </c>
    </row>
    <row r="76" spans="1:9" ht="15.75" x14ac:dyDescent="0.25">
      <c r="A76" s="81" t="s">
        <v>167</v>
      </c>
    </row>
    <row r="78" spans="1:9" x14ac:dyDescent="0.2">
      <c r="A78" s="33"/>
      <c r="B78" s="34"/>
      <c r="C78" s="35" t="s">
        <v>30</v>
      </c>
      <c r="D78" s="35" t="s">
        <v>31</v>
      </c>
      <c r="E78" s="35" t="s">
        <v>32</v>
      </c>
      <c r="F78" s="35" t="s">
        <v>33</v>
      </c>
      <c r="G78" s="35" t="s">
        <v>34</v>
      </c>
      <c r="H78" s="36"/>
    </row>
    <row r="79" spans="1:9" x14ac:dyDescent="0.2">
      <c r="A79" s="37"/>
      <c r="B79" s="38" t="s">
        <v>9</v>
      </c>
      <c r="C79" s="39">
        <v>0.18527462713448278</v>
      </c>
      <c r="D79" s="39">
        <v>0.11094655295598004</v>
      </c>
      <c r="E79" s="39">
        <v>0.19389317993613545</v>
      </c>
      <c r="F79" s="39">
        <v>6.063844914717148E-2</v>
      </c>
      <c r="G79" s="39">
        <v>0.13009021117936415</v>
      </c>
      <c r="H79" s="40" t="s">
        <v>136</v>
      </c>
    </row>
    <row r="80" spans="1:9" x14ac:dyDescent="0.2">
      <c r="A80" s="37"/>
      <c r="B80" s="38"/>
      <c r="C80" s="38"/>
      <c r="D80" s="38"/>
      <c r="E80" s="38"/>
      <c r="F80" s="38"/>
      <c r="G80" s="38"/>
      <c r="H80" s="41"/>
    </row>
    <row r="81" spans="1:9" x14ac:dyDescent="0.2">
      <c r="A81" s="9" t="s">
        <v>61</v>
      </c>
      <c r="B81" s="10" t="s">
        <v>62</v>
      </c>
      <c r="C81" s="38"/>
      <c r="D81" s="38"/>
      <c r="E81" s="38"/>
      <c r="F81" s="38"/>
      <c r="G81" s="38"/>
      <c r="H81" s="41" t="s">
        <v>49</v>
      </c>
    </row>
    <row r="82" spans="1:9" x14ac:dyDescent="0.2">
      <c r="A82" s="37" t="s">
        <v>45</v>
      </c>
      <c r="B82" s="38"/>
      <c r="C82" s="42">
        <v>172.22907370851954</v>
      </c>
      <c r="D82" s="42">
        <v>70.242183794359192</v>
      </c>
      <c r="E82" s="42">
        <v>174.25752912328153</v>
      </c>
      <c r="F82" s="42">
        <v>69.563671510012014</v>
      </c>
      <c r="G82" s="42">
        <v>123.78832426409555</v>
      </c>
      <c r="H82" s="43">
        <v>610.08078240026782</v>
      </c>
      <c r="I82" s="32" t="s">
        <v>125</v>
      </c>
    </row>
    <row r="83" spans="1:9" x14ac:dyDescent="0.2">
      <c r="A83" s="37" t="s">
        <v>46</v>
      </c>
      <c r="B83" s="38"/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5">
        <v>0</v>
      </c>
      <c r="I83" s="32" t="s">
        <v>129</v>
      </c>
    </row>
    <row r="84" spans="1:9" x14ac:dyDescent="0.2">
      <c r="A84" s="37" t="s">
        <v>156</v>
      </c>
      <c r="B84" s="38"/>
      <c r="C84" s="44">
        <v>0</v>
      </c>
      <c r="D84" s="44">
        <v>18</v>
      </c>
      <c r="E84" s="44">
        <v>0</v>
      </c>
      <c r="F84" s="44">
        <v>0</v>
      </c>
      <c r="G84" s="44">
        <v>0</v>
      </c>
      <c r="H84" s="45">
        <v>18</v>
      </c>
    </row>
    <row r="85" spans="1:9" ht="15.75" x14ac:dyDescent="0.25">
      <c r="A85" s="37" t="s">
        <v>47</v>
      </c>
      <c r="B85" s="38"/>
      <c r="C85" s="46" t="s">
        <v>123</v>
      </c>
      <c r="D85" s="46"/>
      <c r="E85" s="46"/>
      <c r="F85" s="46"/>
      <c r="G85" s="46"/>
      <c r="H85" s="47"/>
    </row>
    <row r="86" spans="1:9" x14ac:dyDescent="0.2">
      <c r="A86" t="s">
        <v>169</v>
      </c>
      <c r="B86" s="49"/>
      <c r="C86" s="50" t="s">
        <v>158</v>
      </c>
      <c r="D86" s="50"/>
      <c r="E86" s="50"/>
      <c r="F86" s="50"/>
      <c r="G86" s="50"/>
      <c r="H86" s="51"/>
    </row>
    <row r="88" spans="1:9" x14ac:dyDescent="0.2">
      <c r="B88" s="7" t="s">
        <v>203</v>
      </c>
    </row>
    <row r="89" spans="1:9" x14ac:dyDescent="0.2">
      <c r="B89" s="7" t="s">
        <v>204</v>
      </c>
    </row>
    <row r="90" spans="1:9" x14ac:dyDescent="0.2">
      <c r="B90" s="7" t="s">
        <v>205</v>
      </c>
    </row>
    <row r="92" spans="1:9" ht="15.75" x14ac:dyDescent="0.25">
      <c r="A92" s="81" t="s">
        <v>168</v>
      </c>
    </row>
    <row r="94" spans="1:9" x14ac:dyDescent="0.2">
      <c r="C94" t="s">
        <v>30</v>
      </c>
      <c r="D94" t="s">
        <v>31</v>
      </c>
      <c r="E94" t="s">
        <v>32</v>
      </c>
      <c r="F94" t="s">
        <v>33</v>
      </c>
      <c r="G94" t="s">
        <v>34</v>
      </c>
    </row>
    <row r="95" spans="1:9" x14ac:dyDescent="0.2">
      <c r="B95" t="s">
        <v>9</v>
      </c>
      <c r="C95" s="11">
        <v>0.20254071205819682</v>
      </c>
      <c r="D95" s="11">
        <v>8.9001637086395038E-2</v>
      </c>
      <c r="E95" s="11">
        <v>0.20313682115663662</v>
      </c>
      <c r="F95" s="11">
        <v>5.4390489551406698E-2</v>
      </c>
      <c r="G95" s="11">
        <v>0.15217240801643062</v>
      </c>
      <c r="H95" s="25" t="s">
        <v>136</v>
      </c>
    </row>
    <row r="97" spans="1:9" x14ac:dyDescent="0.2">
      <c r="A97" s="2" t="s">
        <v>61</v>
      </c>
      <c r="B97" s="2" t="s">
        <v>62</v>
      </c>
      <c r="H97" t="s">
        <v>49</v>
      </c>
    </row>
    <row r="98" spans="1:9" x14ac:dyDescent="0.2">
      <c r="A98" t="s">
        <v>45</v>
      </c>
      <c r="C98" s="8">
        <v>175.51413400360883</v>
      </c>
      <c r="D98" s="8">
        <v>64.026840185540848</v>
      </c>
      <c r="E98" s="8">
        <v>175.62000974154088</v>
      </c>
      <c r="F98" s="8">
        <v>65.359928900965556</v>
      </c>
      <c r="G98" s="8">
        <v>129.59985343930308</v>
      </c>
      <c r="H98" s="27">
        <v>610.12076627095917</v>
      </c>
      <c r="I98" s="32" t="s">
        <v>125</v>
      </c>
    </row>
    <row r="99" spans="1:9" x14ac:dyDescent="0.2">
      <c r="A99" t="s">
        <v>46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28">
        <v>0</v>
      </c>
    </row>
    <row r="100" spans="1:9" x14ac:dyDescent="0.2">
      <c r="A100" t="s">
        <v>156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28">
        <v>0</v>
      </c>
      <c r="I100" s="32" t="s">
        <v>129</v>
      </c>
    </row>
    <row r="101" spans="1:9" ht="15.75" x14ac:dyDescent="0.25">
      <c r="A101" t="s">
        <v>47</v>
      </c>
      <c r="C101" s="24" t="s">
        <v>123</v>
      </c>
      <c r="D101" s="24"/>
      <c r="E101" s="24"/>
      <c r="F101" s="24"/>
      <c r="G101" s="24"/>
      <c r="H101" s="24"/>
    </row>
    <row r="102" spans="1:9" x14ac:dyDescent="0.2">
      <c r="A102" t="s">
        <v>169</v>
      </c>
      <c r="C102" s="8" t="s">
        <v>158</v>
      </c>
      <c r="D102" s="8"/>
      <c r="E102" s="8"/>
      <c r="F102" s="8"/>
      <c r="G102" s="8"/>
      <c r="H102" s="27"/>
    </row>
    <row r="104" spans="1:9" x14ac:dyDescent="0.2">
      <c r="B104" s="7" t="s">
        <v>206</v>
      </c>
    </row>
    <row r="105" spans="1:9" x14ac:dyDescent="0.2">
      <c r="B105" s="31" t="s">
        <v>216</v>
      </c>
    </row>
    <row r="107" spans="1:9" x14ac:dyDescent="0.2">
      <c r="B107" s="80" t="s">
        <v>207</v>
      </c>
    </row>
  </sheetData>
  <phoneticPr fontId="25" type="noConversion"/>
  <pageMargins left="0.75" right="0.75" top="1" bottom="1" header="0.5" footer="0.5"/>
  <pageSetup paperSize="9" scale="85" fitToHeight="2" orientation="portrait" r:id="rId1"/>
  <headerFooter alignWithMargins="0">
    <oddHeader>&amp;L&amp;D&amp;C &amp;F  &amp;A&amp;R&amp;"Arial,Halvfet Kursiv"//Jorge Santos 2003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Intro</vt:lpstr>
      <vt:lpstr>Input</vt:lpstr>
      <vt:lpstr>License &amp; Reference</vt:lpstr>
      <vt:lpstr>Motor</vt:lpstr>
      <vt:lpstr>Motor (2)</vt:lpstr>
      <vt:lpstr>Sheet1</vt:lpstr>
      <vt:lpstr>Solutions</vt:lpstr>
      <vt:lpstr>Intro!Scientific_Name</vt:lpstr>
      <vt:lpstr>Intro!TABLE</vt:lpstr>
    </vt:vector>
  </TitlesOfParts>
  <Company>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Species Summary</dc:title>
  <dc:creator>IARM</dc:creator>
  <cp:lastModifiedBy>Ekanger Aysa Arylova</cp:lastModifiedBy>
  <cp:lastPrinted>2003-04-01T11:35:51Z</cp:lastPrinted>
  <dcterms:created xsi:type="dcterms:W3CDTF">2003-03-27T18:32:44Z</dcterms:created>
  <dcterms:modified xsi:type="dcterms:W3CDTF">2015-08-21T11:39:28Z</dcterms:modified>
</cp:coreProperties>
</file>