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homer.uit.no\aaa024\My Documents\Septentrio\Santos sin bok\FISH IT\"/>
    </mc:Choice>
  </mc:AlternateContent>
  <bookViews>
    <workbookView xWindow="0" yWindow="0" windowWidth="28800" windowHeight="14235"/>
  </bookViews>
  <sheets>
    <sheet name="Intro" sheetId="5" r:id="rId1"/>
    <sheet name="Parameters" sheetId="6" r:id="rId2"/>
    <sheet name="Simulations" sheetId="4" r:id="rId3"/>
    <sheet name="Design" sheetId="2" r:id="rId4"/>
    <sheet name="License &amp; Reference" sheetId="10" r:id="rId5"/>
    <sheet name="Sheet2" sheetId="11" r:id="rId6"/>
    <sheet name="Sheet3" sheetId="12" r:id="rId7"/>
    <sheet name="Sheet4" sheetId="3" r:id="rId8"/>
    <sheet name="motor1(shrimp)" sheetId="1" state="hidden" r:id="rId9"/>
  </sheets>
  <definedNames>
    <definedName name="aLW">'motor1(shrimp)'!$B$9</definedName>
    <definedName name="assesserr">'motor1(shrimp)'!$B$33</definedName>
    <definedName name="assesserrTvi">#REF!</definedName>
    <definedName name="B0Tvi">#REF!</definedName>
    <definedName name="bLW">'motor1(shrimp)'!$B$10</definedName>
    <definedName name="CostFArt">'motor1(shrimp)'!$B$44</definedName>
    <definedName name="CostFInd">'motor1(shrimp)'!$B$46</definedName>
    <definedName name="CostVArt">'motor1(shrimp)'!$B$43</definedName>
    <definedName name="CostVInd">'motor1(shrimp)'!$B$45</definedName>
    <definedName name="cvRec">'motor1(shrimp)'!$B$16</definedName>
    <definedName name="K">'motor1(shrimp)'!$B$6</definedName>
    <definedName name="KTvi">#REF!</definedName>
    <definedName name="L50Art">'motor1(shrimp)'!$B$30</definedName>
    <definedName name="L50ArtTvi">#REF!</definedName>
    <definedName name="Lmax">'motor1(shrimp)'!$B$5</definedName>
    <definedName name="M">'motor1(shrimp)'!$B$20</definedName>
    <definedName name="OtherSppInd">'motor1(shrimp)'!$B$40</definedName>
    <definedName name="priceTvi">#REF!</definedName>
    <definedName name="PriSkgArta">'motor1(shrimp)'!$B$36</definedName>
    <definedName name="PriSkgArtb">'motor1(shrimp)'!$B$37</definedName>
    <definedName name="PriSkgInda">'motor1(shrimp)'!$B$38</definedName>
    <definedName name="PriSkgIndb">'motor1(shrimp)'!$B$39</definedName>
    <definedName name="procerrorTvi">#REF!</definedName>
    <definedName name="qArtCV">'motor1(shrimp)'!$B$27</definedName>
    <definedName name="qArtCVTvi">#REF!</definedName>
    <definedName name="qArtinfl">'motor1(shrimp)'!$B$28</definedName>
    <definedName name="qArtinflTvi">#REF!</definedName>
    <definedName name="qArtTvi">#REF!</definedName>
    <definedName name="qIndCV">'motor1(shrimp)'!$B$22</definedName>
    <definedName name="qIndinfl">'motor1(shrimp)'!$B$23</definedName>
    <definedName name="Rec">'motor1(shrimp)'!$B$15</definedName>
    <definedName name="S50_">'motor1(shrimp)'!$B$12</definedName>
    <definedName name="sel_fact_c">#REF!</definedName>
    <definedName name="selFact">#REF!</definedName>
    <definedName name="solver_adj" localSheetId="8" hidden="1">'motor1(shrimp)'!$K$4</definedName>
    <definedName name="solver_cvg" localSheetId="8" hidden="1">0.0001</definedName>
    <definedName name="solver_drv" localSheetId="8" hidden="1">1</definedName>
    <definedName name="solver_est" localSheetId="8" hidden="1">1</definedName>
    <definedName name="solver_itr" localSheetId="8" hidden="1">100</definedName>
    <definedName name="solver_lhs1" localSheetId="8" hidden="1">'motor1(shrimp)'!$Q$16</definedName>
    <definedName name="solver_lin" localSheetId="8" hidden="1">2</definedName>
    <definedName name="solver_neg" localSheetId="8" hidden="1">2</definedName>
    <definedName name="solver_num" localSheetId="8" hidden="1">0</definedName>
    <definedName name="solver_nwt" localSheetId="8" hidden="1">1</definedName>
    <definedName name="solver_opt" localSheetId="8" hidden="1">'motor1(shrimp)'!$K$36</definedName>
    <definedName name="solver_pre" localSheetId="8" hidden="1">0.000001</definedName>
    <definedName name="solver_rel1" localSheetId="8" hidden="1">2</definedName>
    <definedName name="solver_rhs1" localSheetId="8" hidden="1">0</definedName>
    <definedName name="solver_scl" localSheetId="8" hidden="1">2</definedName>
    <definedName name="solver_sho" localSheetId="8" hidden="1">2</definedName>
    <definedName name="solver_tim" localSheetId="8" hidden="1">100</definedName>
    <definedName name="solver_tol" localSheetId="8" hidden="1">0.05</definedName>
    <definedName name="solver_typ" localSheetId="8" hidden="1">1</definedName>
    <definedName name="solver_val" localSheetId="8" hidden="1">0</definedName>
    <definedName name="t0">'motor1(shrimp)'!$B$7</definedName>
    <definedName name="tcArt">'motor1(shrimp)'!$B$29</definedName>
    <definedName name="tcInd">'motor1(shrimp)'!$B$24</definedName>
  </definedNames>
  <calcPr calcId="152511"/>
</workbook>
</file>

<file path=xl/calcChain.xml><?xml version="1.0" encoding="utf-8"?>
<calcChain xmlns="http://schemas.openxmlformats.org/spreadsheetml/2006/main">
  <c r="K4" i="1" l="1"/>
  <c r="M314" i="1" s="1"/>
  <c r="N121" i="4" s="1"/>
  <c r="K5" i="1"/>
  <c r="L314" i="1" s="1"/>
  <c r="M121" i="4" s="1"/>
  <c r="S5" i="1"/>
  <c r="S6" i="1"/>
  <c r="Q4" i="1"/>
  <c r="E189" i="1" s="1"/>
  <c r="S7" i="1"/>
  <c r="Q5" i="1"/>
  <c r="E190" i="1" s="1"/>
  <c r="S8" i="1"/>
  <c r="Q6" i="1"/>
  <c r="E143" i="1" s="1"/>
  <c r="S9" i="1"/>
  <c r="Q7" i="1"/>
  <c r="E156" i="1" s="1"/>
  <c r="S10" i="1"/>
  <c r="Q8" i="1"/>
  <c r="E85" i="1" s="1"/>
  <c r="S11" i="1"/>
  <c r="Q9" i="1"/>
  <c r="E146" i="1" s="1"/>
  <c r="S12" i="1"/>
  <c r="Q10" i="1"/>
  <c r="E255" i="1" s="1"/>
  <c r="S13" i="1"/>
  <c r="Q11" i="1"/>
  <c r="E112" i="1" s="1"/>
  <c r="S14" i="1"/>
  <c r="Q12" i="1"/>
  <c r="E173" i="1" s="1"/>
  <c r="S15" i="1"/>
  <c r="Q13" i="1"/>
  <c r="E66" i="1" s="1"/>
  <c r="B23" i="1"/>
  <c r="S4" i="1"/>
  <c r="BU57" i="1" s="1"/>
  <c r="BN57" i="1"/>
  <c r="Q14" i="1"/>
  <c r="Q15" i="1"/>
  <c r="E284" i="1" s="1"/>
  <c r="E105" i="1"/>
  <c r="E113" i="1"/>
  <c r="E137" i="1"/>
  <c r="E149" i="1"/>
  <c r="E152" i="1"/>
  <c r="E165" i="1"/>
  <c r="E167" i="1"/>
  <c r="E181" i="1"/>
  <c r="E183" i="1"/>
  <c r="E195" i="1"/>
  <c r="E197" i="1"/>
  <c r="E209" i="1"/>
  <c r="E224" i="1"/>
  <c r="E225" i="1"/>
  <c r="E228" i="1"/>
  <c r="E237" i="1"/>
  <c r="E248" i="1"/>
  <c r="E253" i="1"/>
  <c r="E263" i="1"/>
  <c r="E275" i="1"/>
  <c r="E277" i="1"/>
  <c r="E291" i="1"/>
  <c r="BQ57" i="1"/>
  <c r="BI57" i="1"/>
  <c r="B6" i="1"/>
  <c r="N6" i="1"/>
  <c r="N7" i="1"/>
  <c r="N8" i="1"/>
  <c r="R20" i="1"/>
  <c r="B20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G57" i="1"/>
  <c r="AF11" i="4"/>
  <c r="AJ11" i="4"/>
  <c r="AJ12" i="4" s="1"/>
  <c r="AJ13" i="4" s="1"/>
  <c r="AJ14" i="4" s="1"/>
  <c r="AJ15" i="4" s="1"/>
  <c r="AJ16" i="4" s="1"/>
  <c r="AJ17" i="4" s="1"/>
  <c r="AJ18" i="4" s="1"/>
  <c r="AJ19" i="4" s="1"/>
  <c r="AJ20" i="4" s="1"/>
  <c r="AJ21" i="4" s="1"/>
  <c r="AJ22" i="4" s="1"/>
  <c r="AJ23" i="4" s="1"/>
  <c r="J12" i="1"/>
  <c r="B45" i="1"/>
  <c r="L311" i="1" s="1"/>
  <c r="M118" i="4" s="1"/>
  <c r="B46" i="1"/>
  <c r="M317" i="1"/>
  <c r="N124" i="4" s="1"/>
  <c r="M319" i="1"/>
  <c r="N126" i="4" s="1"/>
  <c r="M322" i="1"/>
  <c r="N129" i="4" s="1"/>
  <c r="M324" i="1"/>
  <c r="N131" i="4" s="1"/>
  <c r="B129" i="4"/>
  <c r="C129" i="4"/>
  <c r="B130" i="4"/>
  <c r="C130" i="4"/>
  <c r="B131" i="4"/>
  <c r="C131" i="4"/>
  <c r="B132" i="4"/>
  <c r="C132" i="4"/>
  <c r="B133" i="4"/>
  <c r="C133" i="4"/>
  <c r="B134" i="4"/>
  <c r="C134" i="4"/>
  <c r="B135" i="4"/>
  <c r="C135" i="4"/>
  <c r="B136" i="4"/>
  <c r="C136" i="4"/>
  <c r="B137" i="4"/>
  <c r="C137" i="4"/>
  <c r="B138" i="4"/>
  <c r="C138" i="4"/>
  <c r="B139" i="4"/>
  <c r="C139" i="4"/>
  <c r="B140" i="4"/>
  <c r="C140" i="4"/>
  <c r="B141" i="4"/>
  <c r="C141" i="4"/>
  <c r="B142" i="4"/>
  <c r="C142" i="4"/>
  <c r="B143" i="4"/>
  <c r="C143" i="4"/>
  <c r="B144" i="4"/>
  <c r="C144" i="4"/>
  <c r="B145" i="4"/>
  <c r="C145" i="4"/>
  <c r="B146" i="4"/>
  <c r="C146" i="4"/>
  <c r="B147" i="4"/>
  <c r="C147" i="4"/>
  <c r="B148" i="4"/>
  <c r="C148" i="4"/>
  <c r="B149" i="4"/>
  <c r="C149" i="4"/>
  <c r="B150" i="4"/>
  <c r="C150" i="4"/>
  <c r="B151" i="4"/>
  <c r="C151" i="4"/>
  <c r="B152" i="4"/>
  <c r="C152" i="4"/>
  <c r="B153" i="4"/>
  <c r="C153" i="4"/>
  <c r="B154" i="4"/>
  <c r="C154" i="4"/>
  <c r="B155" i="4"/>
  <c r="C155" i="4"/>
  <c r="B156" i="4"/>
  <c r="C156" i="4"/>
  <c r="B157" i="4"/>
  <c r="C157" i="4"/>
  <c r="B158" i="4"/>
  <c r="C158" i="4"/>
  <c r="B159" i="4"/>
  <c r="C159" i="4"/>
  <c r="B160" i="4"/>
  <c r="C160" i="4"/>
  <c r="B161" i="4"/>
  <c r="C161" i="4"/>
  <c r="B162" i="4"/>
  <c r="C162" i="4"/>
  <c r="B163" i="4"/>
  <c r="C163" i="4"/>
  <c r="B164" i="4"/>
  <c r="C164" i="4"/>
  <c r="B165" i="4"/>
  <c r="C165" i="4"/>
  <c r="B166" i="4"/>
  <c r="C166" i="4"/>
  <c r="B167" i="4"/>
  <c r="C167" i="4"/>
  <c r="B168" i="4"/>
  <c r="C168" i="4"/>
  <c r="B169" i="4"/>
  <c r="C169" i="4"/>
  <c r="B170" i="4"/>
  <c r="C170" i="4"/>
  <c r="B171" i="4"/>
  <c r="C171" i="4"/>
  <c r="B172" i="4"/>
  <c r="C172" i="4"/>
  <c r="B173" i="4"/>
  <c r="C173" i="4"/>
  <c r="B174" i="4"/>
  <c r="C174" i="4"/>
  <c r="B175" i="4"/>
  <c r="C175" i="4"/>
  <c r="B176" i="4"/>
  <c r="C176" i="4"/>
  <c r="B177" i="4"/>
  <c r="C177" i="4"/>
  <c r="B178" i="4"/>
  <c r="C178" i="4"/>
  <c r="B179" i="4"/>
  <c r="C179" i="4"/>
  <c r="B180" i="4"/>
  <c r="C180" i="4"/>
  <c r="B181" i="4"/>
  <c r="C181" i="4"/>
  <c r="B182" i="4"/>
  <c r="C182" i="4"/>
  <c r="B183" i="4"/>
  <c r="C183" i="4"/>
  <c r="B184" i="4"/>
  <c r="C184" i="4"/>
  <c r="B185" i="4"/>
  <c r="C185" i="4"/>
  <c r="B186" i="4"/>
  <c r="C186" i="4"/>
  <c r="B187" i="4"/>
  <c r="C187" i="4"/>
  <c r="B188" i="4"/>
  <c r="C188" i="4"/>
  <c r="B189" i="4"/>
  <c r="C189" i="4"/>
  <c r="B190" i="4"/>
  <c r="C190" i="4"/>
  <c r="B191" i="4"/>
  <c r="C191" i="4"/>
  <c r="B192" i="4"/>
  <c r="C192" i="4"/>
  <c r="B193" i="4"/>
  <c r="C193" i="4"/>
  <c r="B194" i="4"/>
  <c r="C194" i="4"/>
  <c r="B195" i="4"/>
  <c r="C195" i="4"/>
  <c r="B196" i="4"/>
  <c r="C196" i="4"/>
  <c r="B197" i="4"/>
  <c r="C197" i="4"/>
  <c r="B198" i="4"/>
  <c r="C198" i="4"/>
  <c r="B199" i="4"/>
  <c r="C199" i="4"/>
  <c r="B200" i="4"/>
  <c r="C200" i="4"/>
  <c r="B201" i="4"/>
  <c r="C201" i="4"/>
  <c r="B202" i="4"/>
  <c r="C202" i="4"/>
  <c r="B203" i="4"/>
  <c r="C203" i="4"/>
  <c r="B204" i="4"/>
  <c r="C204" i="4"/>
  <c r="B205" i="4"/>
  <c r="C205" i="4"/>
  <c r="B206" i="4"/>
  <c r="C206" i="4"/>
  <c r="B207" i="4"/>
  <c r="C207" i="4"/>
  <c r="B208" i="4"/>
  <c r="C208" i="4"/>
  <c r="B209" i="4"/>
  <c r="C209" i="4"/>
  <c r="B210" i="4"/>
  <c r="C210" i="4"/>
  <c r="B211" i="4"/>
  <c r="C211" i="4"/>
  <c r="B212" i="4"/>
  <c r="C212" i="4"/>
  <c r="B213" i="4"/>
  <c r="C213" i="4"/>
  <c r="B214" i="4"/>
  <c r="C214" i="4"/>
  <c r="B215" i="4"/>
  <c r="C215" i="4"/>
  <c r="B216" i="4"/>
  <c r="C216" i="4"/>
  <c r="B217" i="4"/>
  <c r="C217" i="4"/>
  <c r="B218" i="4"/>
  <c r="C218" i="4"/>
  <c r="B219" i="4"/>
  <c r="C219" i="4"/>
  <c r="B220" i="4"/>
  <c r="C220" i="4"/>
  <c r="B221" i="4"/>
  <c r="C221" i="4"/>
  <c r="B222" i="4"/>
  <c r="C222" i="4"/>
  <c r="B223" i="4"/>
  <c r="C223" i="4"/>
  <c r="B224" i="4"/>
  <c r="C224" i="4"/>
  <c r="B225" i="4"/>
  <c r="C225" i="4"/>
  <c r="B226" i="4"/>
  <c r="C226" i="4"/>
  <c r="B227" i="4"/>
  <c r="C227" i="4"/>
  <c r="B228" i="4"/>
  <c r="C228" i="4"/>
  <c r="B229" i="4"/>
  <c r="C229" i="4"/>
  <c r="B230" i="4"/>
  <c r="C230" i="4"/>
  <c r="B231" i="4"/>
  <c r="C231" i="4"/>
  <c r="B232" i="4"/>
  <c r="C232" i="4"/>
  <c r="B233" i="4"/>
  <c r="C233" i="4"/>
  <c r="B234" i="4"/>
  <c r="C234" i="4"/>
  <c r="B235" i="4"/>
  <c r="C235" i="4"/>
  <c r="B236" i="4"/>
  <c r="C236" i="4"/>
  <c r="B237" i="4"/>
  <c r="C237" i="4"/>
  <c r="B238" i="4"/>
  <c r="C238" i="4"/>
  <c r="B239" i="4"/>
  <c r="C239" i="4"/>
  <c r="B240" i="4"/>
  <c r="C240" i="4"/>
  <c r="B241" i="4"/>
  <c r="C241" i="4"/>
  <c r="B242" i="4"/>
  <c r="C242" i="4"/>
  <c r="B243" i="4"/>
  <c r="C243" i="4"/>
  <c r="B244" i="4"/>
  <c r="C244" i="4"/>
  <c r="B245" i="4"/>
  <c r="C245" i="4"/>
  <c r="B246" i="4"/>
  <c r="C246" i="4"/>
  <c r="B247" i="4"/>
  <c r="C247" i="4"/>
  <c r="B248" i="4"/>
  <c r="C248" i="4"/>
  <c r="B249" i="4"/>
  <c r="C249" i="4"/>
  <c r="B250" i="4"/>
  <c r="C250" i="4"/>
  <c r="B251" i="4"/>
  <c r="C251" i="4"/>
  <c r="B252" i="4"/>
  <c r="C252" i="4"/>
  <c r="B253" i="4"/>
  <c r="C253" i="4"/>
  <c r="B254" i="4"/>
  <c r="C254" i="4"/>
  <c r="B255" i="4"/>
  <c r="C255" i="4"/>
  <c r="B256" i="4"/>
  <c r="C256" i="4"/>
  <c r="B257" i="4"/>
  <c r="C257" i="4"/>
  <c r="B258" i="4"/>
  <c r="C258" i="4"/>
  <c r="B259" i="4"/>
  <c r="C259" i="4"/>
  <c r="B260" i="4"/>
  <c r="C260" i="4"/>
  <c r="B261" i="4"/>
  <c r="C261" i="4"/>
  <c r="B262" i="4"/>
  <c r="C262" i="4"/>
  <c r="B263" i="4"/>
  <c r="C263" i="4"/>
  <c r="B264" i="4"/>
  <c r="C264" i="4"/>
  <c r="B265" i="4"/>
  <c r="C265" i="4"/>
  <c r="B266" i="4"/>
  <c r="C266" i="4"/>
  <c r="B267" i="4"/>
  <c r="C267" i="4"/>
  <c r="B268" i="4"/>
  <c r="C268" i="4"/>
  <c r="B269" i="4"/>
  <c r="C269" i="4"/>
  <c r="B270" i="4"/>
  <c r="C270" i="4"/>
  <c r="B271" i="4"/>
  <c r="C271" i="4"/>
  <c r="B272" i="4"/>
  <c r="C272" i="4"/>
  <c r="B273" i="4"/>
  <c r="C273" i="4"/>
  <c r="B274" i="4"/>
  <c r="C274" i="4"/>
  <c r="B275" i="4"/>
  <c r="C275" i="4"/>
  <c r="B276" i="4"/>
  <c r="C276" i="4"/>
  <c r="B277" i="4"/>
  <c r="C277" i="4"/>
  <c r="B278" i="4"/>
  <c r="C278" i="4"/>
  <c r="B279" i="4"/>
  <c r="C279" i="4"/>
  <c r="B280" i="4"/>
  <c r="C280" i="4"/>
  <c r="B281" i="4"/>
  <c r="C281" i="4"/>
  <c r="B282" i="4"/>
  <c r="C282" i="4"/>
  <c r="B283" i="4"/>
  <c r="C283" i="4"/>
  <c r="B284" i="4"/>
  <c r="C284" i="4"/>
  <c r="B285" i="4"/>
  <c r="C285" i="4"/>
  <c r="B286" i="4"/>
  <c r="C286" i="4"/>
  <c r="B287" i="4"/>
  <c r="C287" i="4"/>
  <c r="B288" i="4"/>
  <c r="C288" i="4"/>
  <c r="B289" i="4"/>
  <c r="C289" i="4"/>
  <c r="B290" i="4"/>
  <c r="C290" i="4"/>
  <c r="B291" i="4"/>
  <c r="C291" i="4"/>
  <c r="B292" i="4"/>
  <c r="C292" i="4"/>
  <c r="B293" i="4"/>
  <c r="C293" i="4"/>
  <c r="B294" i="4"/>
  <c r="C294" i="4"/>
  <c r="B295" i="4"/>
  <c r="C295" i="4"/>
  <c r="B296" i="4"/>
  <c r="C296" i="4"/>
  <c r="B297" i="4"/>
  <c r="C297" i="4"/>
  <c r="B298" i="4"/>
  <c r="C298" i="4"/>
  <c r="B299" i="4"/>
  <c r="C299" i="4"/>
  <c r="B300" i="4"/>
  <c r="C300" i="4"/>
  <c r="B301" i="4"/>
  <c r="C301" i="4"/>
  <c r="B302" i="4"/>
  <c r="C302" i="4"/>
  <c r="B303" i="4"/>
  <c r="C303" i="4"/>
  <c r="B304" i="4"/>
  <c r="C304" i="4"/>
  <c r="B305" i="4"/>
  <c r="C305" i="4"/>
  <c r="B306" i="4"/>
  <c r="C306" i="4"/>
  <c r="B307" i="4"/>
  <c r="C307" i="4"/>
  <c r="B308" i="4"/>
  <c r="C308" i="4"/>
  <c r="B309" i="4"/>
  <c r="C309" i="4"/>
  <c r="B310" i="4"/>
  <c r="C310" i="4"/>
  <c r="B311" i="4"/>
  <c r="C311" i="4"/>
  <c r="B312" i="4"/>
  <c r="C312" i="4"/>
  <c r="B313" i="4"/>
  <c r="C313" i="4"/>
  <c r="B314" i="4"/>
  <c r="C314" i="4"/>
  <c r="B315" i="4"/>
  <c r="C315" i="4"/>
  <c r="B316" i="4"/>
  <c r="C316" i="4"/>
  <c r="B317" i="4"/>
  <c r="C317" i="4"/>
  <c r="B318" i="4"/>
  <c r="C318" i="4"/>
  <c r="B319" i="4"/>
  <c r="C319" i="4"/>
  <c r="B320" i="4"/>
  <c r="C320" i="4"/>
  <c r="B321" i="4"/>
  <c r="C321" i="4"/>
  <c r="B322" i="4"/>
  <c r="C322" i="4"/>
  <c r="B323" i="4"/>
  <c r="C323" i="4"/>
  <c r="B324" i="4"/>
  <c r="C324" i="4"/>
  <c r="B325" i="4"/>
  <c r="C325" i="4"/>
  <c r="B326" i="4"/>
  <c r="C326" i="4"/>
  <c r="B327" i="4"/>
  <c r="C327" i="4"/>
  <c r="B328" i="4"/>
  <c r="C328" i="4"/>
  <c r="B329" i="4"/>
  <c r="C329" i="4"/>
  <c r="B330" i="4"/>
  <c r="C330" i="4"/>
  <c r="B331" i="4"/>
  <c r="C331" i="4"/>
  <c r="B332" i="4"/>
  <c r="C332" i="4"/>
  <c r="B333" i="4"/>
  <c r="C333" i="4"/>
  <c r="B334" i="4"/>
  <c r="C334" i="4"/>
  <c r="B335" i="4"/>
  <c r="C335" i="4"/>
  <c r="B336" i="4"/>
  <c r="C336" i="4"/>
  <c r="B337" i="4"/>
  <c r="C337" i="4"/>
  <c r="B338" i="4"/>
  <c r="C338" i="4"/>
  <c r="B339" i="4"/>
  <c r="C339" i="4"/>
  <c r="B340" i="4"/>
  <c r="C340" i="4"/>
  <c r="B341" i="4"/>
  <c r="C341" i="4"/>
  <c r="B342" i="4"/>
  <c r="C342" i="4"/>
  <c r="B343" i="4"/>
  <c r="C343" i="4"/>
  <c r="B344" i="4"/>
  <c r="C344" i="4"/>
  <c r="B345" i="4"/>
  <c r="C345" i="4"/>
  <c r="B346" i="4"/>
  <c r="C346" i="4"/>
  <c r="B347" i="4"/>
  <c r="C347" i="4"/>
  <c r="B348" i="4"/>
  <c r="C348" i="4"/>
  <c r="B349" i="4"/>
  <c r="C349" i="4"/>
  <c r="B350" i="4"/>
  <c r="C350" i="4"/>
  <c r="B351" i="4"/>
  <c r="C351" i="4"/>
  <c r="B352" i="4"/>
  <c r="C352" i="4"/>
  <c r="B353" i="4"/>
  <c r="C353" i="4"/>
  <c r="B354" i="4"/>
  <c r="C354" i="4"/>
  <c r="B355" i="4"/>
  <c r="C355" i="4"/>
  <c r="B356" i="4"/>
  <c r="C356" i="4"/>
  <c r="B357" i="4"/>
  <c r="C357" i="4"/>
  <c r="B358" i="4"/>
  <c r="C358" i="4"/>
  <c r="B359" i="4"/>
  <c r="C359" i="4"/>
  <c r="B360" i="4"/>
  <c r="C360" i="4"/>
  <c r="B361" i="4"/>
  <c r="C361" i="4"/>
  <c r="B362" i="4"/>
  <c r="C362" i="4"/>
  <c r="B363" i="4"/>
  <c r="C363" i="4"/>
  <c r="B364" i="4"/>
  <c r="C364" i="4"/>
  <c r="B365" i="4"/>
  <c r="C365" i="4"/>
  <c r="B366" i="4"/>
  <c r="C366" i="4"/>
  <c r="B367" i="4"/>
  <c r="C367" i="4"/>
  <c r="C128" i="4"/>
  <c r="B128" i="4"/>
  <c r="AC12" i="4"/>
  <c r="AD12" i="4" s="1"/>
  <c r="AC13" i="4"/>
  <c r="AD13" i="4" s="1"/>
  <c r="AC14" i="4"/>
  <c r="AD14" i="4" s="1"/>
  <c r="AC15" i="4"/>
  <c r="AD15" i="4" s="1"/>
  <c r="AC16" i="4"/>
  <c r="AD16" i="4" s="1"/>
  <c r="AC17" i="4"/>
  <c r="AD17" i="4" s="1"/>
  <c r="AC18" i="4"/>
  <c r="AD18" i="4" s="1"/>
  <c r="AC19" i="4"/>
  <c r="AD19" i="4" s="1"/>
  <c r="AC20" i="4"/>
  <c r="AD20" i="4" s="1"/>
  <c r="AC21" i="4"/>
  <c r="AD21" i="4" s="1"/>
  <c r="AC22" i="4"/>
  <c r="AD22" i="4" s="1"/>
  <c r="AC23" i="4"/>
  <c r="AD23" i="4" s="1"/>
  <c r="AC11" i="4"/>
  <c r="AD11" i="4" s="1"/>
  <c r="C45" i="4"/>
  <c r="C28" i="4"/>
  <c r="B44" i="1"/>
  <c r="D309" i="1"/>
  <c r="E309" i="1"/>
  <c r="C309" i="1"/>
  <c r="DL50" i="1"/>
  <c r="E53" i="1"/>
  <c r="AF53" i="1" s="1"/>
  <c r="BH53" i="1" s="1"/>
  <c r="CJ53" i="1" s="1"/>
  <c r="DL53" i="1" s="1"/>
  <c r="F53" i="1"/>
  <c r="AG53" i="1" s="1"/>
  <c r="BI53" i="1" s="1"/>
  <c r="CK53" i="1" s="1"/>
  <c r="DM53" i="1" s="1"/>
  <c r="G53" i="1"/>
  <c r="AH53" i="1" s="1"/>
  <c r="BJ53" i="1" s="1"/>
  <c r="CL53" i="1" s="1"/>
  <c r="DN53" i="1" s="1"/>
  <c r="H53" i="1"/>
  <c r="AI53" i="1"/>
  <c r="BK53" i="1"/>
  <c r="CM53" i="1" s="1"/>
  <c r="DO53" i="1" s="1"/>
  <c r="I53" i="1"/>
  <c r="AJ53" i="1" s="1"/>
  <c r="BL53" i="1" s="1"/>
  <c r="CN53" i="1" s="1"/>
  <c r="DP53" i="1" s="1"/>
  <c r="J53" i="1"/>
  <c r="AK53" i="1" s="1"/>
  <c r="BM53" i="1" s="1"/>
  <c r="CO53" i="1" s="1"/>
  <c r="DQ53" i="1" s="1"/>
  <c r="K53" i="1"/>
  <c r="AL53" i="1" s="1"/>
  <c r="BN53" i="1" s="1"/>
  <c r="CP53" i="1" s="1"/>
  <c r="DR53" i="1" s="1"/>
  <c r="L53" i="1"/>
  <c r="AM53" i="1"/>
  <c r="BO53" i="1"/>
  <c r="CQ53" i="1" s="1"/>
  <c r="DS53" i="1" s="1"/>
  <c r="M53" i="1"/>
  <c r="AN53" i="1" s="1"/>
  <c r="BP53" i="1" s="1"/>
  <c r="CR53" i="1" s="1"/>
  <c r="DT53" i="1" s="1"/>
  <c r="N53" i="1"/>
  <c r="AO53" i="1" s="1"/>
  <c r="BQ53" i="1" s="1"/>
  <c r="CS53" i="1" s="1"/>
  <c r="DU53" i="1" s="1"/>
  <c r="O53" i="1"/>
  <c r="AP53" i="1" s="1"/>
  <c r="BR53" i="1" s="1"/>
  <c r="CT53" i="1" s="1"/>
  <c r="DV53" i="1" s="1"/>
  <c r="P53" i="1"/>
  <c r="AQ53" i="1"/>
  <c r="BS53" i="1"/>
  <c r="CU53" i="1" s="1"/>
  <c r="DW53" i="1" s="1"/>
  <c r="Q53" i="1"/>
  <c r="AR53" i="1" s="1"/>
  <c r="BT53" i="1" s="1"/>
  <c r="CV53" i="1" s="1"/>
  <c r="DX53" i="1" s="1"/>
  <c r="R53" i="1"/>
  <c r="AS53" i="1" s="1"/>
  <c r="BU53" i="1" s="1"/>
  <c r="CW53" i="1" s="1"/>
  <c r="DY53" i="1" s="1"/>
  <c r="S53" i="1"/>
  <c r="AT53" i="1" s="1"/>
  <c r="BV53" i="1" s="1"/>
  <c r="CX53" i="1" s="1"/>
  <c r="DZ53" i="1" s="1"/>
  <c r="T53" i="1"/>
  <c r="AU53" i="1"/>
  <c r="BW53" i="1"/>
  <c r="CY53" i="1" s="1"/>
  <c r="EA53" i="1" s="1"/>
  <c r="U53" i="1"/>
  <c r="AV53" i="1" s="1"/>
  <c r="BX53" i="1" s="1"/>
  <c r="CZ53" i="1" s="1"/>
  <c r="EB53" i="1" s="1"/>
  <c r="V53" i="1"/>
  <c r="AW53" i="1" s="1"/>
  <c r="BY53" i="1" s="1"/>
  <c r="DA53" i="1" s="1"/>
  <c r="EC53" i="1" s="1"/>
  <c r="B9" i="1"/>
  <c r="M54" i="1" s="1"/>
  <c r="AN54" i="1" s="1"/>
  <c r="E54" i="1"/>
  <c r="H54" i="1"/>
  <c r="AI54" i="1" s="1"/>
  <c r="AI55" i="1" s="1"/>
  <c r="P54" i="1"/>
  <c r="AQ54" i="1"/>
  <c r="DL55" i="1"/>
  <c r="DM55" i="1"/>
  <c r="DN55" i="1"/>
  <c r="DO55" i="1"/>
  <c r="DP55" i="1"/>
  <c r="DQ55" i="1"/>
  <c r="DR55" i="1"/>
  <c r="DS55" i="1"/>
  <c r="DT55" i="1"/>
  <c r="DU55" i="1"/>
  <c r="DV55" i="1"/>
  <c r="DW55" i="1"/>
  <c r="DX55" i="1"/>
  <c r="DY55" i="1"/>
  <c r="DZ55" i="1"/>
  <c r="EA55" i="1"/>
  <c r="EB55" i="1"/>
  <c r="EC55" i="1"/>
  <c r="EE55" i="1"/>
  <c r="CJ56" i="1"/>
  <c r="DL56" i="1"/>
  <c r="CK56" i="1"/>
  <c r="DM56" i="1" s="1"/>
  <c r="CL56" i="1"/>
  <c r="DN56" i="1"/>
  <c r="CM56" i="1"/>
  <c r="DO56" i="1" s="1"/>
  <c r="CN56" i="1"/>
  <c r="DP56" i="1"/>
  <c r="CO56" i="1"/>
  <c r="DQ56" i="1" s="1"/>
  <c r="CP56" i="1"/>
  <c r="DR56" i="1"/>
  <c r="CQ56" i="1"/>
  <c r="DS56" i="1" s="1"/>
  <c r="CR56" i="1"/>
  <c r="DT56" i="1"/>
  <c r="CS56" i="1"/>
  <c r="DU56" i="1" s="1"/>
  <c r="CT56" i="1"/>
  <c r="DV56" i="1"/>
  <c r="CU56" i="1"/>
  <c r="DW56" i="1" s="1"/>
  <c r="CV56" i="1"/>
  <c r="DX56" i="1"/>
  <c r="CW56" i="1"/>
  <c r="DY56" i="1" s="1"/>
  <c r="CX56" i="1"/>
  <c r="DZ56" i="1"/>
  <c r="CY56" i="1"/>
  <c r="EA56" i="1" s="1"/>
  <c r="CZ56" i="1"/>
  <c r="EB56" i="1"/>
  <c r="DA56" i="1"/>
  <c r="EC56" i="1" s="1"/>
  <c r="EE56" i="1"/>
  <c r="EF56" i="1"/>
  <c r="EG56" i="1"/>
  <c r="EH56" i="1"/>
  <c r="AE51" i="1"/>
  <c r="BG51" i="1"/>
  <c r="CI51" i="1" s="1"/>
  <c r="DK51" i="1" s="1"/>
  <c r="AE52" i="1"/>
  <c r="BG52" i="1"/>
  <c r="CI52" i="1" s="1"/>
  <c r="DK52" i="1" s="1"/>
  <c r="AE53" i="1"/>
  <c r="BG53" i="1"/>
  <c r="CI53" i="1" s="1"/>
  <c r="DK53" i="1" s="1"/>
  <c r="AE54" i="1"/>
  <c r="BG54" i="1"/>
  <c r="CI54" i="1" s="1"/>
  <c r="DK54" i="1" s="1"/>
  <c r="DK50" i="1"/>
  <c r="R16" i="1"/>
  <c r="B21" i="1"/>
  <c r="B26" i="1"/>
  <c r="BG55" i="1"/>
  <c r="D57" i="1"/>
  <c r="W57" i="1"/>
  <c r="AX57" i="1"/>
  <c r="AY57" i="1"/>
  <c r="BO57" i="1"/>
  <c r="BT57" i="1"/>
  <c r="BV57" i="1"/>
  <c r="BR57" i="1"/>
  <c r="BS54" i="1"/>
  <c r="AQ55" i="1"/>
  <c r="BP54" i="1"/>
  <c r="AN55" i="1"/>
  <c r="BK54" i="1"/>
  <c r="AF54" i="1"/>
  <c r="BH54" i="1" s="1"/>
  <c r="CJ54" i="1" s="1"/>
  <c r="DL54" i="1" s="1"/>
  <c r="G54" i="1"/>
  <c r="AH54" i="1"/>
  <c r="K54" i="1"/>
  <c r="AL54" i="1"/>
  <c r="O54" i="1"/>
  <c r="AP54" i="1"/>
  <c r="S54" i="1"/>
  <c r="AT54" i="1"/>
  <c r="F54" i="1"/>
  <c r="J54" i="1"/>
  <c r="N54" i="1"/>
  <c r="AO54" i="1"/>
  <c r="R54" i="1"/>
  <c r="AS54" i="1" s="1"/>
  <c r="V54" i="1"/>
  <c r="AW54" i="1"/>
  <c r="L54" i="1"/>
  <c r="AM54" i="1" s="1"/>
  <c r="T54" i="1"/>
  <c r="AU54" i="1"/>
  <c r="BW54" i="1" s="1"/>
  <c r="BW55" i="1" s="1"/>
  <c r="I54" i="1"/>
  <c r="AJ54" i="1" s="1"/>
  <c r="Q54" i="1"/>
  <c r="AR54" i="1"/>
  <c r="D58" i="1"/>
  <c r="D60" i="1"/>
  <c r="D59" i="1"/>
  <c r="D61" i="1"/>
  <c r="D65" i="1"/>
  <c r="D66" i="1"/>
  <c r="D63" i="1"/>
  <c r="D68" i="1"/>
  <c r="R21" i="1"/>
  <c r="D62" i="1"/>
  <c r="D67" i="1"/>
  <c r="D64" i="1"/>
  <c r="L317" i="1"/>
  <c r="M124" i="4" s="1"/>
  <c r="B24" i="1"/>
  <c r="B29" i="1"/>
  <c r="E73" i="1"/>
  <c r="E63" i="1"/>
  <c r="AO55" i="1"/>
  <c r="BQ54" i="1"/>
  <c r="BP55" i="1"/>
  <c r="CR54" i="1"/>
  <c r="DT54" i="1"/>
  <c r="H51" i="1"/>
  <c r="AI51" i="1" s="1"/>
  <c r="BK51" i="1" s="1"/>
  <c r="CM51" i="1" s="1"/>
  <c r="K51" i="1"/>
  <c r="AL51" i="1"/>
  <c r="BN51" i="1" s="1"/>
  <c r="O51" i="1"/>
  <c r="AP51" i="1" s="1"/>
  <c r="S51" i="1"/>
  <c r="AT51" i="1"/>
  <c r="G51" i="1"/>
  <c r="AH51" i="1" s="1"/>
  <c r="BJ51" i="1" s="1"/>
  <c r="I51" i="1"/>
  <c r="AJ51" i="1"/>
  <c r="M51" i="1"/>
  <c r="AN51" i="1" s="1"/>
  <c r="Q51" i="1"/>
  <c r="AR51" i="1"/>
  <c r="U51" i="1"/>
  <c r="AV51" i="1" s="1"/>
  <c r="N51" i="1"/>
  <c r="AO51" i="1"/>
  <c r="V51" i="1"/>
  <c r="AW51" i="1" s="1"/>
  <c r="L51" i="1"/>
  <c r="AM51" i="1"/>
  <c r="BO51" i="1" s="1"/>
  <c r="R51" i="1"/>
  <c r="AS51" i="1" s="1"/>
  <c r="J51" i="1"/>
  <c r="AK51" i="1"/>
  <c r="BM51" i="1" s="1"/>
  <c r="P51" i="1"/>
  <c r="AQ51" i="1" s="1"/>
  <c r="F51" i="1"/>
  <c r="AG51" i="1"/>
  <c r="T51" i="1"/>
  <c r="AU51" i="1" s="1"/>
  <c r="BW51" i="1" s="1"/>
  <c r="CY51" i="1" s="1"/>
  <c r="E51" i="1"/>
  <c r="AF51" i="1"/>
  <c r="BH51" i="1" s="1"/>
  <c r="CJ51" i="1" s="1"/>
  <c r="BO54" i="1"/>
  <c r="AM55" i="1"/>
  <c r="AL55" i="1"/>
  <c r="BN54" i="1"/>
  <c r="D69" i="1"/>
  <c r="D72" i="1"/>
  <c r="D71" i="1"/>
  <c r="D74" i="1"/>
  <c r="D76" i="1"/>
  <c r="D78" i="1"/>
  <c r="D73" i="1"/>
  <c r="D75" i="1"/>
  <c r="D77" i="1"/>
  <c r="D79" i="1"/>
  <c r="R22" i="1"/>
  <c r="D70" i="1"/>
  <c r="D80" i="1"/>
  <c r="BT54" i="1"/>
  <c r="AR55" i="1"/>
  <c r="AW55" i="1"/>
  <c r="BY54" i="1"/>
  <c r="AG54" i="1"/>
  <c r="CU54" i="1"/>
  <c r="DW54" i="1" s="1"/>
  <c r="BS55" i="1"/>
  <c r="AU55" i="1"/>
  <c r="BL54" i="1"/>
  <c r="AJ55" i="1"/>
  <c r="AS55" i="1"/>
  <c r="BU54" i="1"/>
  <c r="AT55" i="1"/>
  <c r="BV54" i="1"/>
  <c r="CP54" i="1"/>
  <c r="DR54" i="1" s="1"/>
  <c r="BN55" i="1"/>
  <c r="BQ51" i="1"/>
  <c r="CS51" i="1" s="1"/>
  <c r="DU51" i="1" s="1"/>
  <c r="CP51" i="1"/>
  <c r="DR51" i="1" s="1"/>
  <c r="BY55" i="1"/>
  <c r="DA54" i="1"/>
  <c r="EC54" i="1"/>
  <c r="D82" i="1"/>
  <c r="D84" i="1"/>
  <c r="D81" i="1"/>
  <c r="D86" i="1"/>
  <c r="D88" i="1"/>
  <c r="D90" i="1"/>
  <c r="D92" i="1"/>
  <c r="D87" i="1"/>
  <c r="D85" i="1"/>
  <c r="D89" i="1"/>
  <c r="D91" i="1"/>
  <c r="R23" i="1"/>
  <c r="D83" i="1"/>
  <c r="EA51" i="1"/>
  <c r="BU51" i="1"/>
  <c r="CW51" i="1" s="1"/>
  <c r="DY51" i="1" s="1"/>
  <c r="BX51" i="1"/>
  <c r="CZ51" i="1"/>
  <c r="EB51" i="1" s="1"/>
  <c r="CL51" i="1"/>
  <c r="DN51" i="1"/>
  <c r="DO51" i="1"/>
  <c r="CY54" i="1"/>
  <c r="EA54" i="1" s="1"/>
  <c r="BI51" i="1"/>
  <c r="CK51" i="1" s="1"/>
  <c r="DM51" i="1" s="1"/>
  <c r="CQ51" i="1"/>
  <c r="DS51" i="1"/>
  <c r="BT51" i="1"/>
  <c r="CV51" i="1" s="1"/>
  <c r="DX51" i="1"/>
  <c r="BV51" i="1"/>
  <c r="CX51" i="1"/>
  <c r="DZ51" i="1" s="1"/>
  <c r="BL55" i="1"/>
  <c r="CN54" i="1"/>
  <c r="DP54" i="1" s="1"/>
  <c r="AG55" i="1"/>
  <c r="BI54" i="1"/>
  <c r="BT55" i="1"/>
  <c r="CV54" i="1"/>
  <c r="DX54" i="1"/>
  <c r="DL51" i="1"/>
  <c r="CO51" i="1"/>
  <c r="DQ51" i="1"/>
  <c r="BL51" i="1"/>
  <c r="CN51" i="1" s="1"/>
  <c r="DP51" i="1"/>
  <c r="BQ55" i="1"/>
  <c r="CS54" i="1"/>
  <c r="DU54" i="1" s="1"/>
  <c r="CW54" i="1"/>
  <c r="DY54" i="1"/>
  <c r="BU55" i="1"/>
  <c r="CX54" i="1"/>
  <c r="DZ54" i="1" s="1"/>
  <c r="BV55" i="1"/>
  <c r="CQ54" i="1"/>
  <c r="DS54" i="1"/>
  <c r="BO55" i="1"/>
  <c r="BS51" i="1"/>
  <c r="CU51" i="1" s="1"/>
  <c r="DW51" i="1" s="1"/>
  <c r="BY51" i="1"/>
  <c r="DA51" i="1"/>
  <c r="EC51" i="1" s="1"/>
  <c r="BP51" i="1"/>
  <c r="CR51" i="1"/>
  <c r="DT51" i="1"/>
  <c r="BR51" i="1"/>
  <c r="CT51" i="1"/>
  <c r="DV51" i="1"/>
  <c r="D93" i="1"/>
  <c r="D94" i="1"/>
  <c r="D98" i="1"/>
  <c r="D100" i="1"/>
  <c r="D95" i="1"/>
  <c r="D96" i="1"/>
  <c r="D104" i="1"/>
  <c r="D102" i="1"/>
  <c r="D103" i="1"/>
  <c r="D99" i="1"/>
  <c r="R24" i="1"/>
  <c r="D101" i="1"/>
  <c r="D97" i="1"/>
  <c r="BI55" i="1"/>
  <c r="CK54" i="1"/>
  <c r="DM54" i="1" s="1"/>
  <c r="D109" i="1"/>
  <c r="D110" i="1"/>
  <c r="D107" i="1"/>
  <c r="D108" i="1"/>
  <c r="D115" i="1"/>
  <c r="D105" i="1"/>
  <c r="D111" i="1"/>
  <c r="D112" i="1"/>
  <c r="R25" i="1"/>
  <c r="D114" i="1"/>
  <c r="D116" i="1"/>
  <c r="D106" i="1"/>
  <c r="D113" i="1"/>
  <c r="D118" i="1"/>
  <c r="D120" i="1"/>
  <c r="D122" i="1"/>
  <c r="D124" i="1"/>
  <c r="D126" i="1"/>
  <c r="D128" i="1"/>
  <c r="D119" i="1"/>
  <c r="D123" i="1"/>
  <c r="R26" i="1"/>
  <c r="D125" i="1"/>
  <c r="D117" i="1"/>
  <c r="D121" i="1"/>
  <c r="D127" i="1"/>
  <c r="D129" i="1"/>
  <c r="D131" i="1"/>
  <c r="D133" i="1"/>
  <c r="D132" i="1"/>
  <c r="D138" i="1"/>
  <c r="D139" i="1"/>
  <c r="D134" i="1"/>
  <c r="D136" i="1"/>
  <c r="D137" i="1"/>
  <c r="D135" i="1"/>
  <c r="R27" i="1"/>
  <c r="D140" i="1"/>
  <c r="D130" i="1"/>
  <c r="D143" i="1"/>
  <c r="D144" i="1"/>
  <c r="D151" i="1"/>
  <c r="D152" i="1"/>
  <c r="D141" i="1"/>
  <c r="D142" i="1"/>
  <c r="D149" i="1"/>
  <c r="D150" i="1"/>
  <c r="R28" i="1"/>
  <c r="D148" i="1"/>
  <c r="D147" i="1"/>
  <c r="D146" i="1"/>
  <c r="D145" i="1"/>
  <c r="D153" i="1"/>
  <c r="D155" i="1"/>
  <c r="D157" i="1"/>
  <c r="D156" i="1"/>
  <c r="D160" i="1"/>
  <c r="D161" i="1"/>
  <c r="D158" i="1"/>
  <c r="D159" i="1"/>
  <c r="R29" i="1"/>
  <c r="D164" i="1"/>
  <c r="D162" i="1"/>
  <c r="D154" i="1"/>
  <c r="D163" i="1"/>
  <c r="D165" i="1"/>
  <c r="D166" i="1"/>
  <c r="D173" i="1"/>
  <c r="D174" i="1"/>
  <c r="D171" i="1"/>
  <c r="D172" i="1"/>
  <c r="D167" i="1"/>
  <c r="D168" i="1"/>
  <c r="D170" i="1"/>
  <c r="D176" i="1"/>
  <c r="D169" i="1"/>
  <c r="R30" i="1"/>
  <c r="R31" i="1" s="1"/>
  <c r="D189" i="1" s="1"/>
  <c r="D175" i="1"/>
  <c r="D181" i="1"/>
  <c r="D187" i="1"/>
  <c r="D188" i="1"/>
  <c r="D192" i="1"/>
  <c r="D199" i="1"/>
  <c r="L315" i="1" l="1"/>
  <c r="M122" i="4" s="1"/>
  <c r="BP57" i="1"/>
  <c r="BW57" i="1"/>
  <c r="L312" i="1"/>
  <c r="M119" i="4" s="1"/>
  <c r="E293" i="1"/>
  <c r="E231" i="1"/>
  <c r="E212" i="1"/>
  <c r="E135" i="1"/>
  <c r="E246" i="1"/>
  <c r="BL57" i="1"/>
  <c r="BS57" i="1"/>
  <c r="L328" i="1"/>
  <c r="M135" i="4" s="1"/>
  <c r="BM57" i="1"/>
  <c r="E266" i="1"/>
  <c r="BJ57" i="1"/>
  <c r="CA57" i="1" s="1"/>
  <c r="BX57" i="1"/>
  <c r="BK57" i="1"/>
  <c r="BY57" i="1"/>
  <c r="E216" i="1"/>
  <c r="L323" i="1"/>
  <c r="M130" i="4" s="1"/>
  <c r="M327" i="1"/>
  <c r="N134" i="4" s="1"/>
  <c r="L322" i="1"/>
  <c r="M129" i="4" s="1"/>
  <c r="M316" i="1"/>
  <c r="N123" i="4" s="1"/>
  <c r="M311" i="1"/>
  <c r="N118" i="4" s="1"/>
  <c r="E285" i="1"/>
  <c r="E269" i="1"/>
  <c r="E261" i="1"/>
  <c r="E245" i="1"/>
  <c r="E229" i="1"/>
  <c r="E217" i="1"/>
  <c r="E205" i="1"/>
  <c r="E176" i="1"/>
  <c r="E159" i="1"/>
  <c r="E145" i="1"/>
  <c r="E129" i="1"/>
  <c r="E95" i="1"/>
  <c r="L325" i="1"/>
  <c r="M132" i="4" s="1"/>
  <c r="M325" i="1"/>
  <c r="N132" i="4" s="1"/>
  <c r="L320" i="1"/>
  <c r="M127" i="4" s="1"/>
  <c r="E267" i="1"/>
  <c r="E239" i="1"/>
  <c r="E203" i="1"/>
  <c r="E157" i="1"/>
  <c r="E121" i="1"/>
  <c r="E68" i="1"/>
  <c r="E116" i="1"/>
  <c r="E140" i="1"/>
  <c r="E200" i="1"/>
  <c r="E272" i="1"/>
  <c r="E80" i="1"/>
  <c r="E92" i="1"/>
  <c r="E164" i="1"/>
  <c r="E188" i="1"/>
  <c r="E236" i="1"/>
  <c r="E260" i="1"/>
  <c r="E296" i="1"/>
  <c r="E104" i="1"/>
  <c r="E128" i="1"/>
  <c r="E65" i="1"/>
  <c r="E89" i="1"/>
  <c r="E161" i="1"/>
  <c r="E185" i="1"/>
  <c r="E233" i="1"/>
  <c r="E257" i="1"/>
  <c r="E101" i="1"/>
  <c r="E125" i="1"/>
  <c r="E221" i="1"/>
  <c r="E281" i="1"/>
  <c r="E87" i="1"/>
  <c r="E99" i="1"/>
  <c r="E123" i="1"/>
  <c r="E219" i="1"/>
  <c r="E279" i="1"/>
  <c r="E75" i="1"/>
  <c r="E147" i="1"/>
  <c r="E171" i="1"/>
  <c r="E207" i="1"/>
  <c r="E243" i="1"/>
  <c r="E111" i="1"/>
  <c r="E97" i="1"/>
  <c r="E169" i="1"/>
  <c r="E241" i="1"/>
  <c r="E265" i="1"/>
  <c r="E109" i="1"/>
  <c r="E133" i="1"/>
  <c r="E193" i="1"/>
  <c r="E289" i="1"/>
  <c r="E61" i="1"/>
  <c r="E59" i="1"/>
  <c r="E71" i="1"/>
  <c r="E107" i="1"/>
  <c r="E131" i="1"/>
  <c r="E191" i="1"/>
  <c r="E227" i="1"/>
  <c r="E287" i="1"/>
  <c r="E155" i="1"/>
  <c r="E179" i="1"/>
  <c r="E215" i="1"/>
  <c r="E251" i="1"/>
  <c r="E119" i="1"/>
  <c r="E57" i="1"/>
  <c r="Z57" i="1" s="1" a="1"/>
  <c r="Z57" i="1" s="1"/>
  <c r="E153" i="1"/>
  <c r="E177" i="1"/>
  <c r="E213" i="1"/>
  <c r="E249" i="1"/>
  <c r="E117" i="1"/>
  <c r="E141" i="1"/>
  <c r="E201" i="1"/>
  <c r="E273" i="1"/>
  <c r="E81" i="1"/>
  <c r="E93" i="1"/>
  <c r="M312" i="1"/>
  <c r="N119" i="4" s="1"/>
  <c r="M315" i="1"/>
  <c r="N122" i="4" s="1"/>
  <c r="L318" i="1"/>
  <c r="M125" i="4" s="1"/>
  <c r="M320" i="1"/>
  <c r="N127" i="4" s="1"/>
  <c r="M323" i="1"/>
  <c r="N130" i="4" s="1"/>
  <c r="L326" i="1"/>
  <c r="M133" i="4" s="1"/>
  <c r="M328" i="1"/>
  <c r="N135" i="4" s="1"/>
  <c r="L329" i="1"/>
  <c r="M136" i="4" s="1"/>
  <c r="L321" i="1"/>
  <c r="M128" i="4" s="1"/>
  <c r="L313" i="1"/>
  <c r="M120" i="4" s="1"/>
  <c r="M310" i="1"/>
  <c r="N117" i="4" s="1"/>
  <c r="M313" i="1"/>
  <c r="N120" i="4" s="1"/>
  <c r="L316" i="1"/>
  <c r="M123" i="4" s="1"/>
  <c r="M318" i="1"/>
  <c r="N125" i="4" s="1"/>
  <c r="M321" i="1"/>
  <c r="N128" i="4" s="1"/>
  <c r="L324" i="1"/>
  <c r="M131" i="4" s="1"/>
  <c r="M326" i="1"/>
  <c r="N133" i="4" s="1"/>
  <c r="M329" i="1"/>
  <c r="N136" i="4" s="1"/>
  <c r="L327" i="1"/>
  <c r="M134" i="4" s="1"/>
  <c r="L319" i="1"/>
  <c r="M126" i="4" s="1"/>
  <c r="E78" i="1"/>
  <c r="E206" i="1"/>
  <c r="L52" i="1"/>
  <c r="AM52" i="1" s="1"/>
  <c r="BO52" i="1" s="1"/>
  <c r="CQ52" i="1" s="1"/>
  <c r="DS52" i="1" s="1"/>
  <c r="G52" i="1"/>
  <c r="AH52" i="1" s="1"/>
  <c r="BJ52" i="1" s="1"/>
  <c r="S52" i="1"/>
  <c r="AT52" i="1" s="1"/>
  <c r="BV52" i="1" s="1"/>
  <c r="CX52" i="1" s="1"/>
  <c r="DZ52" i="1" s="1"/>
  <c r="P52" i="1"/>
  <c r="AQ52" i="1" s="1"/>
  <c r="BS52" i="1" s="1"/>
  <c r="CU52" i="1" s="1"/>
  <c r="DW52" i="1" s="1"/>
  <c r="H52" i="1"/>
  <c r="AI52" i="1" s="1"/>
  <c r="BK52" i="1" s="1"/>
  <c r="CM52" i="1" s="1"/>
  <c r="DO52" i="1" s="1"/>
  <c r="E52" i="1"/>
  <c r="AF52" i="1" s="1"/>
  <c r="BH52" i="1" s="1"/>
  <c r="CJ52" i="1" s="1"/>
  <c r="DL52" i="1" s="1"/>
  <c r="J52" i="1"/>
  <c r="AK52" i="1" s="1"/>
  <c r="BM52" i="1" s="1"/>
  <c r="CO52" i="1" s="1"/>
  <c r="DQ52" i="1" s="1"/>
  <c r="Q52" i="1"/>
  <c r="AR52" i="1" s="1"/>
  <c r="BT52" i="1" s="1"/>
  <c r="CV52" i="1" s="1"/>
  <c r="DX52" i="1" s="1"/>
  <c r="E211" i="1"/>
  <c r="E223" i="1"/>
  <c r="E271" i="1"/>
  <c r="I52" i="1"/>
  <c r="AJ52" i="1" s="1"/>
  <c r="BL52" i="1" s="1"/>
  <c r="CN52" i="1" s="1"/>
  <c r="DP52" i="1" s="1"/>
  <c r="AF12" i="4"/>
  <c r="AF13" i="4" s="1"/>
  <c r="AF14" i="4" s="1"/>
  <c r="AF15" i="4" s="1"/>
  <c r="AF16" i="4" s="1"/>
  <c r="AF17" i="4" s="1"/>
  <c r="AF18" i="4" s="1"/>
  <c r="AF19" i="4" s="1"/>
  <c r="AF20" i="4" s="1"/>
  <c r="AF21" i="4" s="1"/>
  <c r="AF22" i="4" s="1"/>
  <c r="AF23" i="4" s="1"/>
  <c r="AG11" i="4"/>
  <c r="AH11" i="4" s="1"/>
  <c r="AT116" i="4" s="1"/>
  <c r="AT117" i="4" s="1"/>
  <c r="AT118" i="4" s="1"/>
  <c r="AT119" i="4" s="1"/>
  <c r="AT120" i="4" s="1"/>
  <c r="AT121" i="4" s="1"/>
  <c r="AT122" i="4" s="1"/>
  <c r="AT123" i="4" s="1"/>
  <c r="AT124" i="4" s="1"/>
  <c r="AT125" i="4" s="1"/>
  <c r="AT126" i="4" s="1"/>
  <c r="AT127" i="4" s="1"/>
  <c r="AT128" i="4" s="1"/>
  <c r="AT129" i="4" s="1"/>
  <c r="AT130" i="4" s="1"/>
  <c r="AT131" i="4" s="1"/>
  <c r="AT132" i="4" s="1"/>
  <c r="AT133" i="4" s="1"/>
  <c r="AT134" i="4" s="1"/>
  <c r="AT135" i="4" s="1"/>
  <c r="AT136" i="4" s="1"/>
  <c r="AT137" i="4" s="1"/>
  <c r="AT138" i="4" s="1"/>
  <c r="AT139" i="4" s="1"/>
  <c r="AT140" i="4" s="1"/>
  <c r="AT141" i="4" s="1"/>
  <c r="AT142" i="4" s="1"/>
  <c r="AT143" i="4" s="1"/>
  <c r="AT144" i="4" s="1"/>
  <c r="AT145" i="4" s="1"/>
  <c r="AT146" i="4" s="1"/>
  <c r="AT147" i="4" s="1"/>
  <c r="AT148" i="4" s="1"/>
  <c r="AT149" i="4" s="1"/>
  <c r="AT150" i="4" s="1"/>
  <c r="AT151" i="4" s="1"/>
  <c r="AT152" i="4" s="1"/>
  <c r="AT153" i="4" s="1"/>
  <c r="AT154" i="4" s="1"/>
  <c r="AT155" i="4" s="1"/>
  <c r="AT156" i="4" s="1"/>
  <c r="AT157" i="4" s="1"/>
  <c r="AT158" i="4" s="1"/>
  <c r="AT159" i="4" s="1"/>
  <c r="AT160" i="4" s="1"/>
  <c r="AT161" i="4" s="1"/>
  <c r="AT162" i="4" s="1"/>
  <c r="AT163" i="4" s="1"/>
  <c r="AT164" i="4" s="1"/>
  <c r="AT165" i="4" s="1"/>
  <c r="AT166" i="4" s="1"/>
  <c r="AT167" i="4" s="1"/>
  <c r="AT168" i="4" s="1"/>
  <c r="AT169" i="4" s="1"/>
  <c r="AT170" i="4" s="1"/>
  <c r="AT171" i="4" s="1"/>
  <c r="AT172" i="4" s="1"/>
  <c r="AT173" i="4" s="1"/>
  <c r="AT174" i="4" s="1"/>
  <c r="AT175" i="4" s="1"/>
  <c r="AT176" i="4" s="1"/>
  <c r="AT177" i="4" s="1"/>
  <c r="AT178" i="4" s="1"/>
  <c r="AT179" i="4" s="1"/>
  <c r="AT180" i="4" s="1"/>
  <c r="AT181" i="4" s="1"/>
  <c r="AT182" i="4" s="1"/>
  <c r="AT183" i="4" s="1"/>
  <c r="AT184" i="4" s="1"/>
  <c r="AT185" i="4" s="1"/>
  <c r="AT186" i="4" s="1"/>
  <c r="AT187" i="4" s="1"/>
  <c r="AT188" i="4" s="1"/>
  <c r="AT189" i="4" s="1"/>
  <c r="AT190" i="4" s="1"/>
  <c r="AT191" i="4" s="1"/>
  <c r="AT192" i="4" s="1"/>
  <c r="AT193" i="4" s="1"/>
  <c r="AT194" i="4" s="1"/>
  <c r="AT195" i="4" s="1"/>
  <c r="AT196" i="4" s="1"/>
  <c r="AT197" i="4" s="1"/>
  <c r="AT198" i="4" s="1"/>
  <c r="AT199" i="4" s="1"/>
  <c r="AT200" i="4" s="1"/>
  <c r="AT201" i="4" s="1"/>
  <c r="AT202" i="4" s="1"/>
  <c r="AT203" i="4" s="1"/>
  <c r="AT204" i="4" s="1"/>
  <c r="AT205" i="4" s="1"/>
  <c r="AT206" i="4" s="1"/>
  <c r="AT207" i="4" s="1"/>
  <c r="AT208" i="4" s="1"/>
  <c r="AT209" i="4" s="1"/>
  <c r="AT210" i="4" s="1"/>
  <c r="AT211" i="4" s="1"/>
  <c r="AT212" i="4" s="1"/>
  <c r="AT213" i="4" s="1"/>
  <c r="AT214" i="4" s="1"/>
  <c r="AT215" i="4" s="1"/>
  <c r="AT216" i="4" s="1"/>
  <c r="AT217" i="4" s="1"/>
  <c r="AT218" i="4" s="1"/>
  <c r="AT219" i="4" s="1"/>
  <c r="AT220" i="4" s="1"/>
  <c r="AT221" i="4" s="1"/>
  <c r="AT222" i="4" s="1"/>
  <c r="AT223" i="4" s="1"/>
  <c r="AT224" i="4" s="1"/>
  <c r="AT225" i="4" s="1"/>
  <c r="AT226" i="4" s="1"/>
  <c r="AT227" i="4" s="1"/>
  <c r="AT228" i="4" s="1"/>
  <c r="AT229" i="4" s="1"/>
  <c r="AT230" i="4" s="1"/>
  <c r="AT231" i="4" s="1"/>
  <c r="AT232" i="4" s="1"/>
  <c r="AT233" i="4" s="1"/>
  <c r="AT234" i="4" s="1"/>
  <c r="AT235" i="4" s="1"/>
  <c r="AT236" i="4" s="1"/>
  <c r="AT237" i="4" s="1"/>
  <c r="AT238" i="4" s="1"/>
  <c r="AT239" i="4" s="1"/>
  <c r="AT240" i="4" s="1"/>
  <c r="AT241" i="4" s="1"/>
  <c r="AT242" i="4" s="1"/>
  <c r="AT243" i="4" s="1"/>
  <c r="AT244" i="4" s="1"/>
  <c r="AT245" i="4" s="1"/>
  <c r="AT246" i="4" s="1"/>
  <c r="AT247" i="4" s="1"/>
  <c r="AT248" i="4" s="1"/>
  <c r="AT249" i="4" s="1"/>
  <c r="AT250" i="4" s="1"/>
  <c r="AT251" i="4" s="1"/>
  <c r="AT252" i="4" s="1"/>
  <c r="AT253" i="4" s="1"/>
  <c r="AT254" i="4" s="1"/>
  <c r="AT255" i="4" s="1"/>
  <c r="AT256" i="4" s="1"/>
  <c r="AT257" i="4" s="1"/>
  <c r="AT258" i="4" s="1"/>
  <c r="AT259" i="4" s="1"/>
  <c r="AT260" i="4" s="1"/>
  <c r="AT261" i="4" s="1"/>
  <c r="AT262" i="4" s="1"/>
  <c r="AT263" i="4" s="1"/>
  <c r="AT264" i="4" s="1"/>
  <c r="AT265" i="4" s="1"/>
  <c r="AT266" i="4" s="1"/>
  <c r="AT267" i="4" s="1"/>
  <c r="AT268" i="4" s="1"/>
  <c r="AT269" i="4" s="1"/>
  <c r="AT270" i="4" s="1"/>
  <c r="AT271" i="4" s="1"/>
  <c r="AT272" i="4" s="1"/>
  <c r="AT273" i="4" s="1"/>
  <c r="AT274" i="4" s="1"/>
  <c r="AT275" i="4" s="1"/>
  <c r="AT276" i="4" s="1"/>
  <c r="AT277" i="4" s="1"/>
  <c r="AT278" i="4" s="1"/>
  <c r="AT279" i="4" s="1"/>
  <c r="AT280" i="4" s="1"/>
  <c r="AT281" i="4" s="1"/>
  <c r="AT282" i="4" s="1"/>
  <c r="AT283" i="4" s="1"/>
  <c r="AT284" i="4" s="1"/>
  <c r="AT285" i="4" s="1"/>
  <c r="AT286" i="4" s="1"/>
  <c r="AT287" i="4" s="1"/>
  <c r="AT288" i="4" s="1"/>
  <c r="AT289" i="4" s="1"/>
  <c r="AT290" i="4" s="1"/>
  <c r="AT291" i="4" s="1"/>
  <c r="AT292" i="4" s="1"/>
  <c r="AT293" i="4" s="1"/>
  <c r="AT294" i="4" s="1"/>
  <c r="AT295" i="4" s="1"/>
  <c r="AT296" i="4" s="1"/>
  <c r="AT297" i="4" s="1"/>
  <c r="AT298" i="4" s="1"/>
  <c r="AT299" i="4" s="1"/>
  <c r="AT300" i="4" s="1"/>
  <c r="AT301" i="4" s="1"/>
  <c r="AT302" i="4" s="1"/>
  <c r="AT303" i="4" s="1"/>
  <c r="AT304" i="4" s="1"/>
  <c r="AT305" i="4" s="1"/>
  <c r="AT306" i="4" s="1"/>
  <c r="AT307" i="4" s="1"/>
  <c r="AT308" i="4" s="1"/>
  <c r="AT309" i="4" s="1"/>
  <c r="AT310" i="4" s="1"/>
  <c r="AT311" i="4" s="1"/>
  <c r="AT312" i="4" s="1"/>
  <c r="AT313" i="4" s="1"/>
  <c r="AT314" i="4" s="1"/>
  <c r="AT315" i="4" s="1"/>
  <c r="AT316" i="4" s="1"/>
  <c r="AT317" i="4" s="1"/>
  <c r="AT318" i="4" s="1"/>
  <c r="AT319" i="4" s="1"/>
  <c r="AT320" i="4" s="1"/>
  <c r="AT321" i="4" s="1"/>
  <c r="AT322" i="4" s="1"/>
  <c r="AT323" i="4" s="1"/>
  <c r="AT324" i="4" s="1"/>
  <c r="AT325" i="4" s="1"/>
  <c r="AT326" i="4" s="1"/>
  <c r="AT327" i="4" s="1"/>
  <c r="AT328" i="4" s="1"/>
  <c r="AT329" i="4" s="1"/>
  <c r="AT330" i="4" s="1"/>
  <c r="AT331" i="4" s="1"/>
  <c r="AT332" i="4" s="1"/>
  <c r="AT333" i="4" s="1"/>
  <c r="AT334" i="4" s="1"/>
  <c r="AT335" i="4" s="1"/>
  <c r="AT336" i="4" s="1"/>
  <c r="AT337" i="4" s="1"/>
  <c r="AT338" i="4" s="1"/>
  <c r="AT339" i="4" s="1"/>
  <c r="AT340" i="4" s="1"/>
  <c r="AT341" i="4" s="1"/>
  <c r="AT342" i="4" s="1"/>
  <c r="AT343" i="4" s="1"/>
  <c r="AT344" i="4" s="1"/>
  <c r="AT345" i="4" s="1"/>
  <c r="AT346" i="4" s="1"/>
  <c r="AT347" i="4" s="1"/>
  <c r="AT348" i="4" s="1"/>
  <c r="AT349" i="4" s="1"/>
  <c r="AT350" i="4" s="1"/>
  <c r="AT351" i="4" s="1"/>
  <c r="AT352" i="4" s="1"/>
  <c r="AT353" i="4" s="1"/>
  <c r="AT354" i="4" s="1"/>
  <c r="AT355" i="4" s="1"/>
  <c r="AT356" i="4" s="1"/>
  <c r="AT357" i="4" s="1"/>
  <c r="AT358" i="4" s="1"/>
  <c r="AT359" i="4" s="1"/>
  <c r="AT360" i="4" s="1"/>
  <c r="AT361" i="4" s="1"/>
  <c r="AT362" i="4" s="1"/>
  <c r="AT363" i="4" s="1"/>
  <c r="AT364" i="4" s="1"/>
  <c r="AT365" i="4" s="1"/>
  <c r="AT366" i="4" s="1"/>
  <c r="AT367" i="4" s="1"/>
  <c r="N52" i="1"/>
  <c r="AO52" i="1" s="1"/>
  <c r="BQ52" i="1" s="1"/>
  <c r="CS52" i="1" s="1"/>
  <c r="DU52" i="1" s="1"/>
  <c r="E240" i="1"/>
  <c r="K6" i="1"/>
  <c r="K7" i="1" s="1"/>
  <c r="K8" i="1" s="1"/>
  <c r="Q20" i="1" s="1"/>
  <c r="C59" i="1" s="1"/>
  <c r="E79" i="1"/>
  <c r="E127" i="1"/>
  <c r="E175" i="1"/>
  <c r="E247" i="1"/>
  <c r="E115" i="1"/>
  <c r="E163" i="1"/>
  <c r="E235" i="1"/>
  <c r="E103" i="1"/>
  <c r="E259" i="1"/>
  <c r="E139" i="1"/>
  <c r="E199" i="1"/>
  <c r="E295" i="1"/>
  <c r="E283" i="1"/>
  <c r="E151" i="1"/>
  <c r="C65" i="1"/>
  <c r="E187" i="1"/>
  <c r="E90" i="1"/>
  <c r="E150" i="1"/>
  <c r="E210" i="1"/>
  <c r="E174" i="1"/>
  <c r="E222" i="1"/>
  <c r="E294" i="1"/>
  <c r="E114" i="1"/>
  <c r="E162" i="1"/>
  <c r="E234" i="1"/>
  <c r="E198" i="1"/>
  <c r="E102" i="1"/>
  <c r="E258" i="1"/>
  <c r="E270" i="1"/>
  <c r="E126" i="1"/>
  <c r="E282" i="1"/>
  <c r="E64" i="1"/>
  <c r="E100" i="1"/>
  <c r="E148" i="1"/>
  <c r="E196" i="1"/>
  <c r="E208" i="1"/>
  <c r="E268" i="1"/>
  <c r="E280" i="1"/>
  <c r="E76" i="1"/>
  <c r="E136" i="1"/>
  <c r="E184" i="1"/>
  <c r="E256" i="1"/>
  <c r="E160" i="1"/>
  <c r="E172" i="1"/>
  <c r="E220" i="1"/>
  <c r="E62" i="1"/>
  <c r="E74" i="1"/>
  <c r="E86" i="1"/>
  <c r="E122" i="1"/>
  <c r="E170" i="1"/>
  <c r="E242" i="1"/>
  <c r="E110" i="1"/>
  <c r="E158" i="1"/>
  <c r="E218" i="1"/>
  <c r="E230" i="1"/>
  <c r="E290" i="1"/>
  <c r="E182" i="1"/>
  <c r="E278" i="1"/>
  <c r="E98" i="1"/>
  <c r="E194" i="1"/>
  <c r="E254" i="1"/>
  <c r="E60" i="1"/>
  <c r="E96" i="1"/>
  <c r="E144" i="1"/>
  <c r="E192" i="1"/>
  <c r="E204" i="1"/>
  <c r="E264" i="1"/>
  <c r="E276" i="1"/>
  <c r="E132" i="1"/>
  <c r="E180" i="1"/>
  <c r="E252" i="1"/>
  <c r="E108" i="1"/>
  <c r="E120" i="1"/>
  <c r="E84" i="1"/>
  <c r="E58" i="1"/>
  <c r="E82" i="1"/>
  <c r="E118" i="1"/>
  <c r="E166" i="1"/>
  <c r="E238" i="1"/>
  <c r="E106" i="1"/>
  <c r="E154" i="1"/>
  <c r="E214" i="1"/>
  <c r="E226" i="1"/>
  <c r="E286" i="1"/>
  <c r="E142" i="1"/>
  <c r="E202" i="1"/>
  <c r="E70" i="1"/>
  <c r="E178" i="1"/>
  <c r="E274" i="1"/>
  <c r="S16" i="1"/>
  <c r="E138" i="1"/>
  <c r="E288" i="1"/>
  <c r="E250" i="1"/>
  <c r="E244" i="1"/>
  <c r="E232" i="1"/>
  <c r="E168" i="1"/>
  <c r="E130" i="1"/>
  <c r="E124" i="1"/>
  <c r="E94" i="1"/>
  <c r="E88" i="1"/>
  <c r="E186" i="1"/>
  <c r="Q16" i="1"/>
  <c r="E292" i="1"/>
  <c r="E262" i="1"/>
  <c r="E134" i="1"/>
  <c r="T52" i="1"/>
  <c r="AU52" i="1" s="1"/>
  <c r="BW52" i="1" s="1"/>
  <c r="R52" i="1"/>
  <c r="AS52" i="1" s="1"/>
  <c r="BU52" i="1" s="1"/>
  <c r="CW52" i="1" s="1"/>
  <c r="DY52" i="1" s="1"/>
  <c r="O52" i="1"/>
  <c r="AP52" i="1" s="1"/>
  <c r="BR52" i="1" s="1"/>
  <c r="CT52" i="1" s="1"/>
  <c r="DV52" i="1" s="1"/>
  <c r="U52" i="1"/>
  <c r="AV52" i="1" s="1"/>
  <c r="BX52" i="1" s="1"/>
  <c r="CZ52" i="1" s="1"/>
  <c r="EB52" i="1" s="1"/>
  <c r="F52" i="1"/>
  <c r="AG52" i="1" s="1"/>
  <c r="BI52" i="1" s="1"/>
  <c r="V52" i="1"/>
  <c r="AW52" i="1" s="1"/>
  <c r="BY52" i="1" s="1"/>
  <c r="DA52" i="1" s="1"/>
  <c r="EC52" i="1" s="1"/>
  <c r="K52" i="1"/>
  <c r="AL52" i="1" s="1"/>
  <c r="BN52" i="1" s="1"/>
  <c r="CP52" i="1" s="1"/>
  <c r="DR52" i="1" s="1"/>
  <c r="M52" i="1"/>
  <c r="AN52" i="1" s="1"/>
  <c r="BP52" i="1" s="1"/>
  <c r="CR52" i="1" s="1"/>
  <c r="DT52" i="1" s="1"/>
  <c r="E83" i="1"/>
  <c r="D194" i="1"/>
  <c r="D198" i="1"/>
  <c r="R32" i="1"/>
  <c r="D195" i="1"/>
  <c r="D200" i="1"/>
  <c r="D197" i="1"/>
  <c r="D190" i="1"/>
  <c r="D196" i="1"/>
  <c r="D193" i="1"/>
  <c r="D191" i="1"/>
  <c r="D180" i="1"/>
  <c r="D185" i="1"/>
  <c r="D179" i="1"/>
  <c r="D182" i="1"/>
  <c r="D186" i="1"/>
  <c r="D177" i="1"/>
  <c r="D184" i="1"/>
  <c r="D178" i="1"/>
  <c r="D183" i="1"/>
  <c r="CY52" i="1"/>
  <c r="EA52" i="1" s="1"/>
  <c r="AK54" i="1"/>
  <c r="AP55" i="1"/>
  <c r="BR54" i="1"/>
  <c r="AH55" i="1"/>
  <c r="BJ54" i="1"/>
  <c r="CM54" i="1"/>
  <c r="DO54" i="1" s="1"/>
  <c r="BK55" i="1"/>
  <c r="M141" i="4"/>
  <c r="U54" i="1"/>
  <c r="L310" i="1"/>
  <c r="M117" i="4" s="1"/>
  <c r="E91" i="1"/>
  <c r="E77" i="1"/>
  <c r="E72" i="1"/>
  <c r="E69" i="1"/>
  <c r="E67" i="1"/>
  <c r="AG12" i="4"/>
  <c r="AG13" i="4" s="1"/>
  <c r="AG14" i="4" s="1"/>
  <c r="AG15" i="4" s="1"/>
  <c r="AG16" i="4" s="1"/>
  <c r="AG17" i="4" s="1"/>
  <c r="AG18" i="4" s="1"/>
  <c r="AG19" i="4" s="1"/>
  <c r="AG20" i="4" s="1"/>
  <c r="AG21" i="4" s="1"/>
  <c r="AG22" i="4" s="1"/>
  <c r="AG23" i="4" s="1"/>
  <c r="CJ39" i="1" l="1"/>
  <c r="AH12" i="4"/>
  <c r="AH13" i="4" s="1"/>
  <c r="AH14" i="4" s="1"/>
  <c r="AH15" i="4" s="1"/>
  <c r="AH16" i="4" s="1"/>
  <c r="AH17" i="4" s="1"/>
  <c r="AH18" i="4" s="1"/>
  <c r="AH19" i="4" s="1"/>
  <c r="AH20" i="4" s="1"/>
  <c r="AH21" i="4" s="1"/>
  <c r="AH22" i="4" s="1"/>
  <c r="AH23" i="4" s="1"/>
  <c r="N141" i="4"/>
  <c r="BZ57" i="1"/>
  <c r="X57" i="1"/>
  <c r="C63" i="1"/>
  <c r="F63" i="1" s="1"/>
  <c r="AG63" i="1" s="1"/>
  <c r="BJ59" i="1"/>
  <c r="BJ70" i="1"/>
  <c r="BJ66" i="1"/>
  <c r="BJ75" i="1"/>
  <c r="BJ61" i="1"/>
  <c r="BJ83" i="1"/>
  <c r="BJ85" i="1"/>
  <c r="BJ93" i="1"/>
  <c r="BJ88" i="1"/>
  <c r="BJ101" i="1"/>
  <c r="BJ110" i="1"/>
  <c r="BJ104" i="1"/>
  <c r="BJ116" i="1"/>
  <c r="BJ100" i="1"/>
  <c r="BJ130" i="1"/>
  <c r="BJ117" i="1"/>
  <c r="BJ112" i="1"/>
  <c r="BJ140" i="1"/>
  <c r="BJ154" i="1"/>
  <c r="BJ106" i="1"/>
  <c r="BJ122" i="1"/>
  <c r="BJ142" i="1"/>
  <c r="BJ90" i="1"/>
  <c r="BJ161" i="1"/>
  <c r="BJ174" i="1"/>
  <c r="BJ159" i="1"/>
  <c r="BJ177" i="1"/>
  <c r="BJ184" i="1"/>
  <c r="BJ193" i="1"/>
  <c r="BJ170" i="1"/>
  <c r="BJ197" i="1"/>
  <c r="BJ163" i="1"/>
  <c r="BJ190" i="1"/>
  <c r="BJ202" i="1"/>
  <c r="BJ210" i="1"/>
  <c r="BJ219" i="1"/>
  <c r="BJ226" i="1"/>
  <c r="BJ234" i="1"/>
  <c r="BJ243" i="1"/>
  <c r="BJ250" i="1"/>
  <c r="BJ258" i="1"/>
  <c r="BJ267" i="1"/>
  <c r="BJ194" i="1"/>
  <c r="BJ227" i="1"/>
  <c r="BJ261" i="1"/>
  <c r="BJ276" i="1"/>
  <c r="BJ284" i="1"/>
  <c r="BJ293" i="1"/>
  <c r="BJ207" i="1"/>
  <c r="BJ242" i="1"/>
  <c r="BJ214" i="1"/>
  <c r="BJ183" i="1"/>
  <c r="BJ220" i="1"/>
  <c r="BJ246" i="1"/>
  <c r="BJ272" i="1"/>
  <c r="BJ285" i="1"/>
  <c r="BJ288" i="1"/>
  <c r="BJ292" i="1"/>
  <c r="BJ290" i="1"/>
  <c r="BJ248" i="1"/>
  <c r="BJ259" i="1"/>
  <c r="BJ60" i="1"/>
  <c r="BJ73" i="1"/>
  <c r="BJ65" i="1"/>
  <c r="BJ77" i="1"/>
  <c r="BJ68" i="1"/>
  <c r="BJ72" i="1"/>
  <c r="BJ87" i="1"/>
  <c r="BJ94" i="1"/>
  <c r="BJ92" i="1"/>
  <c r="BJ96" i="1"/>
  <c r="BJ111" i="1"/>
  <c r="BJ108" i="1"/>
  <c r="BJ119" i="1"/>
  <c r="BJ125" i="1"/>
  <c r="BJ132" i="1"/>
  <c r="BJ120" i="1"/>
  <c r="BJ124" i="1"/>
  <c r="BJ144" i="1"/>
  <c r="BJ156" i="1"/>
  <c r="BJ113" i="1"/>
  <c r="BJ126" i="1"/>
  <c r="BJ143" i="1"/>
  <c r="BJ135" i="1"/>
  <c r="BJ162" i="1"/>
  <c r="BJ175" i="1"/>
  <c r="BJ160" i="1"/>
  <c r="BJ178" i="1"/>
  <c r="BJ186" i="1"/>
  <c r="BJ195" i="1"/>
  <c r="BJ176" i="1"/>
  <c r="BJ131" i="1"/>
  <c r="BJ164" i="1"/>
  <c r="BJ196" i="1"/>
  <c r="BJ204" i="1"/>
  <c r="BJ212" i="1"/>
  <c r="BJ221" i="1"/>
  <c r="BJ228" i="1"/>
  <c r="BJ236" i="1"/>
  <c r="BJ245" i="1"/>
  <c r="BJ252" i="1"/>
  <c r="BJ260" i="1"/>
  <c r="BJ155" i="1"/>
  <c r="BJ200" i="1"/>
  <c r="BJ235" i="1"/>
  <c r="BJ262" i="1"/>
  <c r="BJ278" i="1"/>
  <c r="BJ287" i="1"/>
  <c r="BJ295" i="1"/>
  <c r="BJ216" i="1"/>
  <c r="BJ169" i="1"/>
  <c r="BJ222" i="1"/>
  <c r="BJ192" i="1"/>
  <c r="BJ229" i="1"/>
  <c r="BJ255" i="1"/>
  <c r="BJ251" i="1"/>
  <c r="BJ286" i="1"/>
  <c r="BJ296" i="1"/>
  <c r="BJ231" i="1"/>
  <c r="CL52" i="1"/>
  <c r="DN52" i="1" s="1"/>
  <c r="BJ257" i="1"/>
  <c r="BJ58" i="1"/>
  <c r="CL58" i="1" s="1"/>
  <c r="BJ63" i="1"/>
  <c r="BJ67" i="1"/>
  <c r="BJ69" i="1"/>
  <c r="BJ80" i="1"/>
  <c r="BJ91" i="1"/>
  <c r="BJ99" i="1"/>
  <c r="BJ103" i="1"/>
  <c r="BJ123" i="1"/>
  <c r="BJ107" i="1"/>
  <c r="BJ139" i="1"/>
  <c r="BJ102" i="1"/>
  <c r="BJ138" i="1"/>
  <c r="BJ157" i="1"/>
  <c r="BJ147" i="1"/>
  <c r="BJ182" i="1"/>
  <c r="BJ148" i="1"/>
  <c r="BJ152" i="1"/>
  <c r="BJ201" i="1"/>
  <c r="BJ217" i="1"/>
  <c r="BJ232" i="1"/>
  <c r="BJ249" i="1"/>
  <c r="BJ265" i="1"/>
  <c r="BJ218" i="1"/>
  <c r="BJ274" i="1"/>
  <c r="BJ291" i="1"/>
  <c r="BJ233" i="1"/>
  <c r="BJ168" i="1"/>
  <c r="BJ238" i="1"/>
  <c r="BJ277" i="1"/>
  <c r="BJ283" i="1"/>
  <c r="BJ275" i="1"/>
  <c r="BJ71" i="1"/>
  <c r="BJ79" i="1"/>
  <c r="BJ74" i="1"/>
  <c r="BJ97" i="1"/>
  <c r="BJ109" i="1"/>
  <c r="BJ64" i="1"/>
  <c r="BJ76" i="1"/>
  <c r="BJ95" i="1"/>
  <c r="BJ98" i="1"/>
  <c r="BJ121" i="1"/>
  <c r="BJ134" i="1"/>
  <c r="BJ133" i="1"/>
  <c r="BJ158" i="1"/>
  <c r="BJ137" i="1"/>
  <c r="BJ141" i="1"/>
  <c r="BJ146" i="1"/>
  <c r="BJ180" i="1"/>
  <c r="BJ149" i="1"/>
  <c r="BJ199" i="1"/>
  <c r="BJ215" i="1"/>
  <c r="BJ230" i="1"/>
  <c r="BJ247" i="1"/>
  <c r="BJ263" i="1"/>
  <c r="BJ273" i="1"/>
  <c r="BJ289" i="1"/>
  <c r="BJ224" i="1"/>
  <c r="BJ165" i="1"/>
  <c r="BJ269" i="1"/>
  <c r="BJ268" i="1"/>
  <c r="BJ127" i="1"/>
  <c r="BJ84" i="1"/>
  <c r="BJ145" i="1"/>
  <c r="BJ115" i="1"/>
  <c r="BJ150" i="1"/>
  <c r="BJ166" i="1"/>
  <c r="BJ172" i="1"/>
  <c r="BJ188" i="1"/>
  <c r="BJ179" i="1"/>
  <c r="BJ181" i="1"/>
  <c r="BJ206" i="1"/>
  <c r="BJ223" i="1"/>
  <c r="BJ239" i="1"/>
  <c r="BJ254" i="1"/>
  <c r="BJ171" i="1"/>
  <c r="BJ244" i="1"/>
  <c r="BJ280" i="1"/>
  <c r="BJ136" i="1"/>
  <c r="BJ205" i="1"/>
  <c r="BJ203" i="1"/>
  <c r="BJ264" i="1"/>
  <c r="BJ294" i="1"/>
  <c r="BJ240" i="1"/>
  <c r="BJ266" i="1"/>
  <c r="BJ62" i="1"/>
  <c r="BJ78" i="1"/>
  <c r="BJ82" i="1"/>
  <c r="BJ81" i="1"/>
  <c r="BJ105" i="1"/>
  <c r="BJ114" i="1"/>
  <c r="BJ129" i="1"/>
  <c r="BJ86" i="1"/>
  <c r="BJ153" i="1"/>
  <c r="BJ118" i="1"/>
  <c r="BJ151" i="1"/>
  <c r="BJ167" i="1"/>
  <c r="BJ173" i="1"/>
  <c r="BJ191" i="1"/>
  <c r="BJ187" i="1"/>
  <c r="BJ189" i="1"/>
  <c r="BJ208" i="1"/>
  <c r="BJ225" i="1"/>
  <c r="BJ241" i="1"/>
  <c r="BJ256" i="1"/>
  <c r="BJ185" i="1"/>
  <c r="BJ253" i="1"/>
  <c r="BJ282" i="1"/>
  <c r="BJ198" i="1"/>
  <c r="BJ213" i="1"/>
  <c r="BJ211" i="1"/>
  <c r="BJ271" i="1"/>
  <c r="BJ279" i="1"/>
  <c r="BJ281" i="1"/>
  <c r="BJ270" i="1"/>
  <c r="BJ89" i="1"/>
  <c r="BJ128" i="1"/>
  <c r="BJ209" i="1"/>
  <c r="BJ237" i="1"/>
  <c r="C64" i="1"/>
  <c r="F64" i="1" s="1"/>
  <c r="DM64" i="1" s="1"/>
  <c r="C67" i="1"/>
  <c r="F67" i="1" s="1"/>
  <c r="AG67" i="1" s="1"/>
  <c r="C66" i="1"/>
  <c r="F66" i="1" s="1"/>
  <c r="DM66" i="1" s="1"/>
  <c r="C68" i="1"/>
  <c r="F68" i="1" s="1"/>
  <c r="AG68" i="1" s="1"/>
  <c r="Q21" i="1"/>
  <c r="C58" i="1"/>
  <c r="F58" i="1" s="1"/>
  <c r="DM58" i="1" s="1"/>
  <c r="C62" i="1"/>
  <c r="F62" i="1" s="1"/>
  <c r="AG62" i="1" s="1"/>
  <c r="C60" i="1"/>
  <c r="F60" i="1" s="1"/>
  <c r="C57" i="1"/>
  <c r="C61" i="1"/>
  <c r="F61" i="1" s="1"/>
  <c r="DM61" i="1" s="1"/>
  <c r="F65" i="1"/>
  <c r="DM65" i="1" s="1"/>
  <c r="F59" i="1"/>
  <c r="DM59" i="1" s="1"/>
  <c r="BI62" i="1"/>
  <c r="BI65" i="1"/>
  <c r="BI66" i="1"/>
  <c r="BI78" i="1"/>
  <c r="BI81" i="1"/>
  <c r="BI68" i="1"/>
  <c r="BI88" i="1"/>
  <c r="BI89" i="1"/>
  <c r="BI100" i="1"/>
  <c r="BI93" i="1"/>
  <c r="BI117" i="1"/>
  <c r="BI87" i="1"/>
  <c r="BI126" i="1"/>
  <c r="BI94" i="1"/>
  <c r="BI95" i="1"/>
  <c r="BI119" i="1"/>
  <c r="BI147" i="1"/>
  <c r="BI157" i="1"/>
  <c r="BI140" i="1"/>
  <c r="BI99" i="1"/>
  <c r="BI136" i="1"/>
  <c r="BI164" i="1"/>
  <c r="BI127" i="1"/>
  <c r="BI162" i="1"/>
  <c r="BI175" i="1"/>
  <c r="BI183" i="1"/>
  <c r="BI190" i="1"/>
  <c r="BI144" i="1"/>
  <c r="BI186" i="1"/>
  <c r="BI59" i="1"/>
  <c r="BI63" i="1"/>
  <c r="BI67" i="1"/>
  <c r="BI71" i="1"/>
  <c r="BI73" i="1"/>
  <c r="BI82" i="1"/>
  <c r="BI80" i="1"/>
  <c r="BI90" i="1"/>
  <c r="BI91" i="1"/>
  <c r="BI77" i="1"/>
  <c r="BI111" i="1"/>
  <c r="BI118" i="1"/>
  <c r="BI104" i="1"/>
  <c r="BI128" i="1"/>
  <c r="BI108" i="1"/>
  <c r="BI101" i="1"/>
  <c r="BI123" i="1"/>
  <c r="BI148" i="1"/>
  <c r="BI159" i="1"/>
  <c r="BI141" i="1"/>
  <c r="BI103" i="1"/>
  <c r="BI142" i="1"/>
  <c r="BI165" i="1"/>
  <c r="BI138" i="1"/>
  <c r="BI163" i="1"/>
  <c r="BI176" i="1"/>
  <c r="BI185" i="1"/>
  <c r="BI192" i="1"/>
  <c r="BI171" i="1"/>
  <c r="BI195" i="1"/>
  <c r="BI58" i="1"/>
  <c r="BI69" i="1"/>
  <c r="BI75" i="1"/>
  <c r="BI83" i="1"/>
  <c r="BI97" i="1"/>
  <c r="BI112" i="1"/>
  <c r="BI105" i="1"/>
  <c r="BI114" i="1"/>
  <c r="BI132" i="1"/>
  <c r="BI125" i="1"/>
  <c r="BI107" i="1"/>
  <c r="BI169" i="1"/>
  <c r="BI167" i="1"/>
  <c r="BI187" i="1"/>
  <c r="BI177" i="1"/>
  <c r="BI154" i="1"/>
  <c r="BI188" i="1"/>
  <c r="BI205" i="1"/>
  <c r="BI213" i="1"/>
  <c r="BI220" i="1"/>
  <c r="BI229" i="1"/>
  <c r="BI237" i="1"/>
  <c r="BI244" i="1"/>
  <c r="BI253" i="1"/>
  <c r="BI261" i="1"/>
  <c r="BI268" i="1"/>
  <c r="BI182" i="1"/>
  <c r="BI217" i="1"/>
  <c r="BI243" i="1"/>
  <c r="BI275" i="1"/>
  <c r="BI283" i="1"/>
  <c r="BI290" i="1"/>
  <c r="BI149" i="1"/>
  <c r="BI193" i="1"/>
  <c r="BI232" i="1"/>
  <c r="BI196" i="1"/>
  <c r="BI221" i="1"/>
  <c r="BI202" i="1"/>
  <c r="BI236" i="1"/>
  <c r="BI270" i="1"/>
  <c r="BI249" i="1"/>
  <c r="BI278" i="1"/>
  <c r="BI271" i="1"/>
  <c r="BI274" i="1"/>
  <c r="BI291" i="1"/>
  <c r="BI265" i="1"/>
  <c r="BI61" i="1"/>
  <c r="BI70" i="1"/>
  <c r="BI79" i="1"/>
  <c r="BI86" i="1"/>
  <c r="BI98" i="1"/>
  <c r="BI115" i="1"/>
  <c r="BI124" i="1"/>
  <c r="BI121" i="1"/>
  <c r="BI135" i="1"/>
  <c r="BI134" i="1"/>
  <c r="BI129" i="1"/>
  <c r="BI170" i="1"/>
  <c r="BI168" i="1"/>
  <c r="BI189" i="1"/>
  <c r="BI178" i="1"/>
  <c r="BI173" i="1"/>
  <c r="BI198" i="1"/>
  <c r="BI207" i="1"/>
  <c r="BI214" i="1"/>
  <c r="BI222" i="1"/>
  <c r="BI231" i="1"/>
  <c r="BI238" i="1"/>
  <c r="BI246" i="1"/>
  <c r="BI255" i="1"/>
  <c r="BI262" i="1"/>
  <c r="BI110" i="1"/>
  <c r="BI191" i="1"/>
  <c r="BI225" i="1"/>
  <c r="BI252" i="1"/>
  <c r="BI277" i="1"/>
  <c r="BI285" i="1"/>
  <c r="BI292" i="1"/>
  <c r="BI153" i="1"/>
  <c r="BI206" i="1"/>
  <c r="BI241" i="1"/>
  <c r="BI197" i="1"/>
  <c r="BI102" i="1"/>
  <c r="BI210" i="1"/>
  <c r="BI245" i="1"/>
  <c r="BI276" i="1"/>
  <c r="BI258" i="1"/>
  <c r="BI287" i="1"/>
  <c r="BI273" i="1"/>
  <c r="BI230" i="1"/>
  <c r="BI239" i="1"/>
  <c r="BI76" i="1"/>
  <c r="BI85" i="1"/>
  <c r="BI122" i="1"/>
  <c r="BI116" i="1"/>
  <c r="BI146" i="1"/>
  <c r="BI158" i="1"/>
  <c r="BI96" i="1"/>
  <c r="BI180" i="1"/>
  <c r="BI211" i="1"/>
  <c r="BI227" i="1"/>
  <c r="BI242" i="1"/>
  <c r="BI259" i="1"/>
  <c r="BI160" i="1"/>
  <c r="BI234" i="1"/>
  <c r="BI281" i="1"/>
  <c r="BI296" i="1"/>
  <c r="CK296" i="1" s="1"/>
  <c r="BI223" i="1"/>
  <c r="BI212" i="1"/>
  <c r="BI228" i="1"/>
  <c r="BI293" i="1"/>
  <c r="BI250" i="1"/>
  <c r="BI282" i="1"/>
  <c r="BI60" i="1"/>
  <c r="BI84" i="1"/>
  <c r="BI106" i="1"/>
  <c r="BI131" i="1"/>
  <c r="BI152" i="1"/>
  <c r="BI151" i="1"/>
  <c r="BI179" i="1"/>
  <c r="BI130" i="1"/>
  <c r="BI200" i="1"/>
  <c r="BI216" i="1"/>
  <c r="BI233" i="1"/>
  <c r="BI248" i="1"/>
  <c r="BI264" i="1"/>
  <c r="BI199" i="1"/>
  <c r="BI260" i="1"/>
  <c r="BI286" i="1"/>
  <c r="BI166" i="1"/>
  <c r="BI143" i="1"/>
  <c r="BI161" i="1"/>
  <c r="BI254" i="1"/>
  <c r="BI267" i="1"/>
  <c r="BI280" i="1"/>
  <c r="BI256" i="1"/>
  <c r="BI64" i="1"/>
  <c r="BI133" i="1"/>
  <c r="BI156" i="1"/>
  <c r="BI137" i="1"/>
  <c r="BI218" i="1"/>
  <c r="BI251" i="1"/>
  <c r="BI208" i="1"/>
  <c r="BI288" i="1"/>
  <c r="BI172" i="1"/>
  <c r="BI263" i="1"/>
  <c r="BI289" i="1"/>
  <c r="BI72" i="1"/>
  <c r="BI113" i="1"/>
  <c r="BI181" i="1"/>
  <c r="BI235" i="1"/>
  <c r="BI266" i="1"/>
  <c r="BI184" i="1"/>
  <c r="BI272" i="1"/>
  <c r="BI74" i="1"/>
  <c r="BI194" i="1"/>
  <c r="BI240" i="1"/>
  <c r="BI279" i="1"/>
  <c r="BI219" i="1"/>
  <c r="BI92" i="1"/>
  <c r="BI109" i="1"/>
  <c r="BI139" i="1"/>
  <c r="BI174" i="1"/>
  <c r="BI224" i="1"/>
  <c r="BI257" i="1"/>
  <c r="BI226" i="1"/>
  <c r="BI294" i="1"/>
  <c r="BI204" i="1"/>
  <c r="BI284" i="1"/>
  <c r="BI247" i="1"/>
  <c r="BI155" i="1"/>
  <c r="BI203" i="1"/>
  <c r="BI269" i="1"/>
  <c r="BI201" i="1"/>
  <c r="CK52" i="1"/>
  <c r="DM52" i="1" s="1"/>
  <c r="BI120" i="1"/>
  <c r="BI145" i="1"/>
  <c r="BI209" i="1"/>
  <c r="BI150" i="1"/>
  <c r="BI215" i="1"/>
  <c r="BI295" i="1"/>
  <c r="BR55" i="1"/>
  <c r="CT54" i="1"/>
  <c r="DV54" i="1" s="1"/>
  <c r="BM54" i="1"/>
  <c r="AK55" i="1"/>
  <c r="D205" i="1"/>
  <c r="D208" i="1"/>
  <c r="D202" i="1"/>
  <c r="R33" i="1"/>
  <c r="D207" i="1"/>
  <c r="D206" i="1"/>
  <c r="D210" i="1"/>
  <c r="D201" i="1"/>
  <c r="D209" i="1"/>
  <c r="D204" i="1"/>
  <c r="D203" i="1"/>
  <c r="D211" i="1"/>
  <c r="D212" i="1"/>
  <c r="CL54" i="1"/>
  <c r="DN54" i="1" s="1"/>
  <c r="BJ55" i="1"/>
  <c r="AV54" i="1"/>
  <c r="AZ57" i="1" a="1"/>
  <c r="AZ57" i="1" s="1"/>
  <c r="CB57" i="1" a="1"/>
  <c r="CB57" i="1" s="1"/>
  <c r="Y57" i="1" a="1"/>
  <c r="Y57" i="1" s="1"/>
  <c r="DM63" i="1" l="1"/>
  <c r="G64" i="1"/>
  <c r="AH64" i="1" s="1"/>
  <c r="G65" i="1"/>
  <c r="DN65" i="1" s="1"/>
  <c r="T58" i="1"/>
  <c r="BW58" i="1" s="1"/>
  <c r="CY58" i="1" s="1"/>
  <c r="G68" i="1"/>
  <c r="AH68" i="1" s="1"/>
  <c r="DM67" i="1"/>
  <c r="AG64" i="1"/>
  <c r="I58" i="1"/>
  <c r="U58" i="1"/>
  <c r="K58" i="1"/>
  <c r="N58" i="1"/>
  <c r="Q58" i="1"/>
  <c r="H58" i="1"/>
  <c r="G58" i="1"/>
  <c r="L58" i="1"/>
  <c r="O58" i="1"/>
  <c r="S58" i="1"/>
  <c r="M58" i="1"/>
  <c r="R58" i="1"/>
  <c r="P58" i="1"/>
  <c r="J58" i="1"/>
  <c r="C74" i="1"/>
  <c r="F74" i="1" s="1"/>
  <c r="C76" i="1"/>
  <c r="F76" i="1" s="1"/>
  <c r="AG76" i="1" s="1"/>
  <c r="C78" i="1"/>
  <c r="F78" i="1" s="1"/>
  <c r="DM78" i="1" s="1"/>
  <c r="C69" i="1"/>
  <c r="F69" i="1" s="1"/>
  <c r="AG69" i="1" s="1"/>
  <c r="Q22" i="1"/>
  <c r="C80" i="1"/>
  <c r="F80" i="1" s="1"/>
  <c r="AG80" i="1" s="1"/>
  <c r="C72" i="1"/>
  <c r="F72" i="1" s="1"/>
  <c r="DM72" i="1" s="1"/>
  <c r="C75" i="1"/>
  <c r="F75" i="1" s="1"/>
  <c r="C77" i="1"/>
  <c r="F77" i="1" s="1"/>
  <c r="C73" i="1"/>
  <c r="F73" i="1" s="1"/>
  <c r="AG73" i="1" s="1"/>
  <c r="C70" i="1"/>
  <c r="F70" i="1" s="1"/>
  <c r="DM70" i="1" s="1"/>
  <c r="C71" i="1"/>
  <c r="F71" i="1" s="1"/>
  <c r="DM71" i="1" s="1"/>
  <c r="C79" i="1"/>
  <c r="F79" i="1" s="1"/>
  <c r="AG79" i="1" s="1"/>
  <c r="V58" i="1"/>
  <c r="G66" i="1"/>
  <c r="AH66" i="1" s="1"/>
  <c r="G62" i="1"/>
  <c r="AH62" i="1" s="1"/>
  <c r="G59" i="1"/>
  <c r="DN59" i="1" s="1"/>
  <c r="AG65" i="1"/>
  <c r="AG61" i="1"/>
  <c r="AG58" i="1"/>
  <c r="G67" i="1"/>
  <c r="AH67" i="1" s="1"/>
  <c r="G63" i="1"/>
  <c r="DN63" i="1" s="1"/>
  <c r="AG66" i="1"/>
  <c r="DM62" i="1"/>
  <c r="CK215" i="1"/>
  <c r="CL216" i="1"/>
  <c r="CK203" i="1"/>
  <c r="CL204" i="1"/>
  <c r="CK224" i="1"/>
  <c r="CL225" i="1"/>
  <c r="CK194" i="1"/>
  <c r="CL195" i="1"/>
  <c r="CK72" i="1"/>
  <c r="CL73" i="1"/>
  <c r="CL138" i="1"/>
  <c r="CK137" i="1"/>
  <c r="CK161" i="1"/>
  <c r="CL162" i="1"/>
  <c r="CL234" i="1"/>
  <c r="CK233" i="1"/>
  <c r="CL107" i="1"/>
  <c r="CK106" i="1"/>
  <c r="CL224" i="1"/>
  <c r="CK223" i="1"/>
  <c r="CK146" i="1"/>
  <c r="CL147" i="1"/>
  <c r="CK287" i="1"/>
  <c r="CL288" i="1"/>
  <c r="CK206" i="1"/>
  <c r="CL207" i="1"/>
  <c r="CK110" i="1"/>
  <c r="CL111" i="1"/>
  <c r="CK207" i="1"/>
  <c r="CL208" i="1"/>
  <c r="CL135" i="1"/>
  <c r="CK134" i="1"/>
  <c r="CK70" i="1"/>
  <c r="CL71" i="1"/>
  <c r="CK270" i="1"/>
  <c r="CL271" i="1"/>
  <c r="CK290" i="1"/>
  <c r="CL291" i="1"/>
  <c r="CK253" i="1"/>
  <c r="CL254" i="1"/>
  <c r="CK154" i="1"/>
  <c r="CL155" i="1"/>
  <c r="CK114" i="1"/>
  <c r="CL115" i="1"/>
  <c r="CK195" i="1"/>
  <c r="CL196" i="1"/>
  <c r="CL143" i="1"/>
  <c r="CK142" i="1"/>
  <c r="CL129" i="1"/>
  <c r="CK128" i="1"/>
  <c r="CK82" i="1"/>
  <c r="CL83" i="1"/>
  <c r="CL191" i="1"/>
  <c r="CK190" i="1"/>
  <c r="CL141" i="1"/>
  <c r="CK140" i="1"/>
  <c r="CK117" i="1"/>
  <c r="CL118" i="1"/>
  <c r="CL67" i="1"/>
  <c r="CK66" i="1"/>
  <c r="CL151" i="1"/>
  <c r="CK150" i="1"/>
  <c r="CK155" i="1"/>
  <c r="CL156" i="1"/>
  <c r="CL175" i="1"/>
  <c r="CK174" i="1"/>
  <c r="CK219" i="1"/>
  <c r="CL220" i="1"/>
  <c r="CK74" i="1"/>
  <c r="CL75" i="1"/>
  <c r="CK235" i="1"/>
  <c r="CL236" i="1"/>
  <c r="CK289" i="1"/>
  <c r="CL290" i="1"/>
  <c r="CK208" i="1"/>
  <c r="CL209" i="1"/>
  <c r="CK156" i="1"/>
  <c r="CL157" i="1"/>
  <c r="CL281" i="1"/>
  <c r="CK280" i="1"/>
  <c r="CL144" i="1"/>
  <c r="CK143" i="1"/>
  <c r="CL200" i="1"/>
  <c r="CK199" i="1"/>
  <c r="CL217" i="1"/>
  <c r="CK216" i="1"/>
  <c r="CK151" i="1"/>
  <c r="CL152" i="1"/>
  <c r="CL85" i="1"/>
  <c r="CK84" i="1"/>
  <c r="CK293" i="1"/>
  <c r="CL294" i="1"/>
  <c r="CL260" i="1"/>
  <c r="CK259" i="1"/>
  <c r="CL181" i="1"/>
  <c r="CK180" i="1"/>
  <c r="CK239" i="1"/>
  <c r="CL240" i="1"/>
  <c r="CK102" i="1"/>
  <c r="CL103" i="1"/>
  <c r="CK252" i="1"/>
  <c r="CL253" i="1"/>
  <c r="CK231" i="1"/>
  <c r="CL232" i="1"/>
  <c r="CL169" i="1"/>
  <c r="CK168" i="1"/>
  <c r="CL99" i="1"/>
  <c r="CK98" i="1"/>
  <c r="CK271" i="1"/>
  <c r="CL272" i="1"/>
  <c r="CL233" i="1"/>
  <c r="CK232" i="1"/>
  <c r="CL183" i="1"/>
  <c r="CK182" i="1"/>
  <c r="CL214" i="1"/>
  <c r="CK213" i="1"/>
  <c r="CL108" i="1"/>
  <c r="CK107" i="1"/>
  <c r="CK75" i="1"/>
  <c r="CL76" i="1"/>
  <c r="CK163" i="1"/>
  <c r="CL164" i="1"/>
  <c r="CK123" i="1"/>
  <c r="CL124" i="1"/>
  <c r="CK91" i="1"/>
  <c r="CL92" i="1"/>
  <c r="CK59" i="1"/>
  <c r="CL60" i="1"/>
  <c r="CK164" i="1"/>
  <c r="CL165" i="1"/>
  <c r="CK94" i="1"/>
  <c r="CL95" i="1"/>
  <c r="CK68" i="1"/>
  <c r="CL69" i="1"/>
  <c r="CK65" i="1"/>
  <c r="CL66" i="1"/>
  <c r="G60" i="1"/>
  <c r="DN60" i="1" s="1"/>
  <c r="CK209" i="1"/>
  <c r="CL210" i="1"/>
  <c r="CL202" i="1"/>
  <c r="CK201" i="1"/>
  <c r="CK247" i="1"/>
  <c r="CL248" i="1"/>
  <c r="CL227" i="1"/>
  <c r="CK226" i="1"/>
  <c r="CK139" i="1"/>
  <c r="CL140" i="1"/>
  <c r="CL280" i="1"/>
  <c r="CK279" i="1"/>
  <c r="CK272" i="1"/>
  <c r="CL273" i="1"/>
  <c r="CK181" i="1"/>
  <c r="CL182" i="1"/>
  <c r="CK263" i="1"/>
  <c r="CL264" i="1"/>
  <c r="CK251" i="1"/>
  <c r="CL252" i="1"/>
  <c r="CL134" i="1"/>
  <c r="CK133" i="1"/>
  <c r="CK267" i="1"/>
  <c r="CL268" i="1"/>
  <c r="CK166" i="1"/>
  <c r="CL167" i="1"/>
  <c r="CK264" i="1"/>
  <c r="CL265" i="1"/>
  <c r="CK200" i="1"/>
  <c r="CL201" i="1"/>
  <c r="CK152" i="1"/>
  <c r="CL153" i="1"/>
  <c r="CL61" i="1"/>
  <c r="CK60" i="1"/>
  <c r="CK228" i="1"/>
  <c r="CL229" i="1"/>
  <c r="CL282" i="1"/>
  <c r="CK281" i="1"/>
  <c r="CL243" i="1"/>
  <c r="CK242" i="1"/>
  <c r="CK96" i="1"/>
  <c r="CL97" i="1"/>
  <c r="CK122" i="1"/>
  <c r="CL123" i="1"/>
  <c r="CL231" i="1"/>
  <c r="CK230" i="1"/>
  <c r="CL277" i="1"/>
  <c r="CK276" i="1"/>
  <c r="CK197" i="1"/>
  <c r="CL198" i="1"/>
  <c r="CL293" i="1"/>
  <c r="CK292" i="1"/>
  <c r="CK225" i="1"/>
  <c r="CL226" i="1"/>
  <c r="CL256" i="1"/>
  <c r="CK255" i="1"/>
  <c r="CK222" i="1"/>
  <c r="CL223" i="1"/>
  <c r="CL174" i="1"/>
  <c r="CK173" i="1"/>
  <c r="CK170" i="1"/>
  <c r="CL171" i="1"/>
  <c r="CL122" i="1"/>
  <c r="CK121" i="1"/>
  <c r="CK86" i="1"/>
  <c r="CL87" i="1"/>
  <c r="CK265" i="1"/>
  <c r="CL266" i="1"/>
  <c r="CK278" i="1"/>
  <c r="CL279" i="1"/>
  <c r="CK202" i="1"/>
  <c r="CL203" i="1"/>
  <c r="CL194" i="1"/>
  <c r="CK193" i="1"/>
  <c r="CK275" i="1"/>
  <c r="CL276" i="1"/>
  <c r="CK268" i="1"/>
  <c r="CL269" i="1"/>
  <c r="CK237" i="1"/>
  <c r="CL238" i="1"/>
  <c r="CK205" i="1"/>
  <c r="CL206" i="1"/>
  <c r="CL188" i="1"/>
  <c r="CK187" i="1"/>
  <c r="CK125" i="1"/>
  <c r="CL126" i="1"/>
  <c r="CK112" i="1"/>
  <c r="CL113" i="1"/>
  <c r="CL70" i="1"/>
  <c r="CK69" i="1"/>
  <c r="CK192" i="1"/>
  <c r="CL193" i="1"/>
  <c r="CK138" i="1"/>
  <c r="CL139" i="1"/>
  <c r="CK141" i="1"/>
  <c r="CL142" i="1"/>
  <c r="CK101" i="1"/>
  <c r="CL102" i="1"/>
  <c r="CK118" i="1"/>
  <c r="CL119" i="1"/>
  <c r="CK90" i="1"/>
  <c r="CL91" i="1"/>
  <c r="CL72" i="1"/>
  <c r="CK71" i="1"/>
  <c r="CK186" i="1"/>
  <c r="CL187" i="1"/>
  <c r="CL176" i="1"/>
  <c r="CK175" i="1"/>
  <c r="CL137" i="1"/>
  <c r="CK136" i="1"/>
  <c r="CL148" i="1"/>
  <c r="CK147" i="1"/>
  <c r="CK126" i="1"/>
  <c r="CL127" i="1"/>
  <c r="CL101" i="1"/>
  <c r="CK100" i="1"/>
  <c r="CL82" i="1"/>
  <c r="CK81" i="1"/>
  <c r="CK62" i="1"/>
  <c r="CL63" i="1"/>
  <c r="CK120" i="1"/>
  <c r="CL121" i="1"/>
  <c r="CL205" i="1"/>
  <c r="CK204" i="1"/>
  <c r="CK92" i="1"/>
  <c r="CL93" i="1"/>
  <c r="CK266" i="1"/>
  <c r="CL267" i="1"/>
  <c r="CL289" i="1"/>
  <c r="CK288" i="1"/>
  <c r="CL257" i="1"/>
  <c r="CK256" i="1"/>
  <c r="CL261" i="1"/>
  <c r="CK260" i="1"/>
  <c r="CK179" i="1"/>
  <c r="CL180" i="1"/>
  <c r="CK250" i="1"/>
  <c r="CL251" i="1"/>
  <c r="CL161" i="1"/>
  <c r="CK160" i="1"/>
  <c r="CL212" i="1"/>
  <c r="CK211" i="1"/>
  <c r="CK76" i="1"/>
  <c r="CL77" i="1"/>
  <c r="CK210" i="1"/>
  <c r="CL211" i="1"/>
  <c r="CL278" i="1"/>
  <c r="CK277" i="1"/>
  <c r="CK238" i="1"/>
  <c r="CL239" i="1"/>
  <c r="CL190" i="1"/>
  <c r="CK189" i="1"/>
  <c r="CL116" i="1"/>
  <c r="CK115" i="1"/>
  <c r="CK274" i="1"/>
  <c r="CL275" i="1"/>
  <c r="CK196" i="1"/>
  <c r="CL197" i="1"/>
  <c r="CK217" i="1"/>
  <c r="CL218" i="1"/>
  <c r="CK220" i="1"/>
  <c r="CL221" i="1"/>
  <c r="CK169" i="1"/>
  <c r="CL170" i="1"/>
  <c r="CL84" i="1"/>
  <c r="CK83" i="1"/>
  <c r="CL177" i="1"/>
  <c r="CK176" i="1"/>
  <c r="CL149" i="1"/>
  <c r="CK148" i="1"/>
  <c r="CL78" i="1"/>
  <c r="CK77" i="1"/>
  <c r="CL64" i="1"/>
  <c r="CK63" i="1"/>
  <c r="CL128" i="1"/>
  <c r="CK127" i="1"/>
  <c r="CL96" i="1"/>
  <c r="CK95" i="1"/>
  <c r="CL89" i="1"/>
  <c r="CK88" i="1"/>
  <c r="CK294" i="1"/>
  <c r="CL295" i="1"/>
  <c r="CL117" i="1"/>
  <c r="CK116" i="1"/>
  <c r="CK258" i="1"/>
  <c r="CL259" i="1"/>
  <c r="CK153" i="1"/>
  <c r="CL154" i="1"/>
  <c r="CK262" i="1"/>
  <c r="CL263" i="1"/>
  <c r="CK198" i="1"/>
  <c r="CL199" i="1"/>
  <c r="CK135" i="1"/>
  <c r="CL136" i="1"/>
  <c r="CK61" i="1"/>
  <c r="CL62" i="1"/>
  <c r="CL237" i="1"/>
  <c r="CK236" i="1"/>
  <c r="CL284" i="1"/>
  <c r="CK283" i="1"/>
  <c r="CL245" i="1"/>
  <c r="CK244" i="1"/>
  <c r="CL178" i="1"/>
  <c r="CK177" i="1"/>
  <c r="CK105" i="1"/>
  <c r="CL106" i="1"/>
  <c r="CK171" i="1"/>
  <c r="CL172" i="1"/>
  <c r="CK103" i="1"/>
  <c r="CL104" i="1"/>
  <c r="CK104" i="1"/>
  <c r="CL105" i="1"/>
  <c r="CL74" i="1"/>
  <c r="CK73" i="1"/>
  <c r="CK183" i="1"/>
  <c r="CL184" i="1"/>
  <c r="CL158" i="1"/>
  <c r="CK157" i="1"/>
  <c r="CL94" i="1"/>
  <c r="CK93" i="1"/>
  <c r="AG59" i="1"/>
  <c r="CK295" i="1"/>
  <c r="CL296" i="1"/>
  <c r="CL146" i="1"/>
  <c r="CK145" i="1"/>
  <c r="CL270" i="1"/>
  <c r="CK269" i="1"/>
  <c r="CK284" i="1"/>
  <c r="CL285" i="1"/>
  <c r="CK257" i="1"/>
  <c r="CL258" i="1"/>
  <c r="CL110" i="1"/>
  <c r="CK109" i="1"/>
  <c r="CL241" i="1"/>
  <c r="CK240" i="1"/>
  <c r="CL185" i="1"/>
  <c r="CK184" i="1"/>
  <c r="CK113" i="1"/>
  <c r="CL114" i="1"/>
  <c r="CL173" i="1"/>
  <c r="CK172" i="1"/>
  <c r="CK218" i="1"/>
  <c r="CL219" i="1"/>
  <c r="CL65" i="1"/>
  <c r="CK64" i="1"/>
  <c r="CL255" i="1"/>
  <c r="CK254" i="1"/>
  <c r="CK286" i="1"/>
  <c r="CL287" i="1"/>
  <c r="CK248" i="1"/>
  <c r="CL249" i="1"/>
  <c r="CL131" i="1"/>
  <c r="CK130" i="1"/>
  <c r="CK131" i="1"/>
  <c r="CL132" i="1"/>
  <c r="CK282" i="1"/>
  <c r="CL283" i="1"/>
  <c r="CK212" i="1"/>
  <c r="CL213" i="1"/>
  <c r="CL235" i="1"/>
  <c r="CK234" i="1"/>
  <c r="CL228" i="1"/>
  <c r="CK227" i="1"/>
  <c r="CK158" i="1"/>
  <c r="CL159" i="1"/>
  <c r="CL86" i="1"/>
  <c r="CK85" i="1"/>
  <c r="CL274" i="1"/>
  <c r="CK273" i="1"/>
  <c r="CL246" i="1"/>
  <c r="CK245" i="1"/>
  <c r="CL242" i="1"/>
  <c r="CK241" i="1"/>
  <c r="CK285" i="1"/>
  <c r="CL286" i="1"/>
  <c r="CL192" i="1"/>
  <c r="CK191" i="1"/>
  <c r="CL247" i="1"/>
  <c r="CK246" i="1"/>
  <c r="CL215" i="1"/>
  <c r="CK214" i="1"/>
  <c r="CL179" i="1"/>
  <c r="CK178" i="1"/>
  <c r="CL130" i="1"/>
  <c r="CK129" i="1"/>
  <c r="CK124" i="1"/>
  <c r="CL125" i="1"/>
  <c r="CL80" i="1"/>
  <c r="CK79" i="1"/>
  <c r="CL292" i="1"/>
  <c r="CK291" i="1"/>
  <c r="CK249" i="1"/>
  <c r="CL250" i="1"/>
  <c r="CL222" i="1"/>
  <c r="CK221" i="1"/>
  <c r="CL150" i="1"/>
  <c r="CK149" i="1"/>
  <c r="CL244" i="1"/>
  <c r="CK243" i="1"/>
  <c r="CL262" i="1"/>
  <c r="CK261" i="1"/>
  <c r="CL230" i="1"/>
  <c r="CK229" i="1"/>
  <c r="CL189" i="1"/>
  <c r="CK188" i="1"/>
  <c r="CL168" i="1"/>
  <c r="CK167" i="1"/>
  <c r="CL133" i="1"/>
  <c r="CK132" i="1"/>
  <c r="CL98" i="1"/>
  <c r="CK97" i="1"/>
  <c r="CL59" i="1"/>
  <c r="CK58" i="1"/>
  <c r="CK185" i="1"/>
  <c r="CL186" i="1"/>
  <c r="CK165" i="1"/>
  <c r="CL166" i="1"/>
  <c r="CL160" i="1"/>
  <c r="CK159" i="1"/>
  <c r="CL109" i="1"/>
  <c r="CK108" i="1"/>
  <c r="CL112" i="1"/>
  <c r="CK111" i="1"/>
  <c r="CL81" i="1"/>
  <c r="CK80" i="1"/>
  <c r="CK67" i="1"/>
  <c r="CL68" i="1"/>
  <c r="CK144" i="1"/>
  <c r="CL145" i="1"/>
  <c r="CK162" i="1"/>
  <c r="CL163" i="1"/>
  <c r="CK99" i="1"/>
  <c r="CL100" i="1"/>
  <c r="CL120" i="1"/>
  <c r="CK119" i="1"/>
  <c r="CK87" i="1"/>
  <c r="CL88" i="1"/>
  <c r="CL90" i="1"/>
  <c r="CK89" i="1"/>
  <c r="CK78" i="1"/>
  <c r="CL79" i="1"/>
  <c r="BA57" i="1" a="1"/>
  <c r="BA57" i="1" s="1"/>
  <c r="G61" i="1"/>
  <c r="DM60" i="1"/>
  <c r="AG60" i="1"/>
  <c r="D220" i="1"/>
  <c r="D215" i="1"/>
  <c r="D221" i="1"/>
  <c r="D214" i="1"/>
  <c r="D222" i="1"/>
  <c r="D223" i="1"/>
  <c r="D219" i="1"/>
  <c r="D216" i="1"/>
  <c r="D224" i="1"/>
  <c r="R34" i="1"/>
  <c r="D218" i="1"/>
  <c r="D217" i="1"/>
  <c r="D213" i="1"/>
  <c r="AV55" i="1"/>
  <c r="BX54" i="1"/>
  <c r="CO54" i="1"/>
  <c r="DQ54" i="1" s="1"/>
  <c r="BM55" i="1"/>
  <c r="CC57" i="1" a="1"/>
  <c r="CC57" i="1" s="1"/>
  <c r="D310" i="1" s="1"/>
  <c r="E128" i="4" s="1"/>
  <c r="C310" i="1"/>
  <c r="DM68" i="1"/>
  <c r="AG70" i="1" l="1"/>
  <c r="AU58" i="1"/>
  <c r="AG78" i="1"/>
  <c r="DN64" i="1"/>
  <c r="H65" i="1"/>
  <c r="DO65" i="1" s="1"/>
  <c r="DN68" i="1"/>
  <c r="AH65" i="1"/>
  <c r="H66" i="1"/>
  <c r="DO66" i="1" s="1"/>
  <c r="G73" i="1"/>
  <c r="DN73" i="1" s="1"/>
  <c r="AG72" i="1"/>
  <c r="EA58" i="1"/>
  <c r="U59" i="1"/>
  <c r="BX59" i="1" s="1"/>
  <c r="CZ59" i="1" s="1"/>
  <c r="DM73" i="1"/>
  <c r="DM76" i="1"/>
  <c r="DM80" i="1"/>
  <c r="H69" i="1"/>
  <c r="DO69" i="1" s="1"/>
  <c r="DM69" i="1"/>
  <c r="G75" i="1"/>
  <c r="AH75" i="1" s="1"/>
  <c r="AG74" i="1"/>
  <c r="AG71" i="1"/>
  <c r="G78" i="1"/>
  <c r="AG77" i="1"/>
  <c r="DM77" i="1"/>
  <c r="C84" i="1"/>
  <c r="F84" i="1" s="1"/>
  <c r="C88" i="1"/>
  <c r="F88" i="1" s="1"/>
  <c r="C86" i="1"/>
  <c r="F86" i="1" s="1"/>
  <c r="Q23" i="1"/>
  <c r="C91" i="1"/>
  <c r="F91" i="1" s="1"/>
  <c r="C82" i="1"/>
  <c r="F82" i="1" s="1"/>
  <c r="C92" i="1"/>
  <c r="F92" i="1" s="1"/>
  <c r="C83" i="1"/>
  <c r="F83" i="1" s="1"/>
  <c r="C89" i="1"/>
  <c r="F89" i="1" s="1"/>
  <c r="C85" i="1"/>
  <c r="F85" i="1" s="1"/>
  <c r="C81" i="1"/>
  <c r="C87" i="1"/>
  <c r="F87" i="1" s="1"/>
  <c r="C90" i="1"/>
  <c r="F90" i="1" s="1"/>
  <c r="BP58" i="1"/>
  <c r="DT58" i="1"/>
  <c r="AN58" i="1"/>
  <c r="N59" i="1"/>
  <c r="DN58" i="1"/>
  <c r="H59" i="1"/>
  <c r="DO59" i="1" s="1"/>
  <c r="AH58" i="1"/>
  <c r="AL58" i="1"/>
  <c r="L59" i="1"/>
  <c r="DS59" i="1" s="1"/>
  <c r="DR58" i="1"/>
  <c r="BN58" i="1"/>
  <c r="G74" i="1"/>
  <c r="DN74" i="1" s="1"/>
  <c r="G77" i="1"/>
  <c r="H78" i="1" s="1"/>
  <c r="DO78" i="1" s="1"/>
  <c r="G76" i="1"/>
  <c r="AG75" i="1"/>
  <c r="DM75" i="1"/>
  <c r="DQ58" i="1"/>
  <c r="K59" i="1"/>
  <c r="AK58" i="1"/>
  <c r="BM58" i="1"/>
  <c r="T59" i="1"/>
  <c r="AT58" i="1"/>
  <c r="BV58" i="1"/>
  <c r="CX58" i="1" s="1"/>
  <c r="DZ58" i="1"/>
  <c r="DO58" i="1"/>
  <c r="AI58" i="1"/>
  <c r="BK58" i="1"/>
  <c r="I59" i="1"/>
  <c r="BL59" i="1" s="1"/>
  <c r="BX58" i="1"/>
  <c r="CZ58" i="1" s="1"/>
  <c r="AV58" i="1"/>
  <c r="V59" i="1"/>
  <c r="EB58" i="1"/>
  <c r="G71" i="1"/>
  <c r="AH71" i="1" s="1"/>
  <c r="G69" i="1"/>
  <c r="AH69" i="1" s="1"/>
  <c r="G70" i="1"/>
  <c r="G80" i="1"/>
  <c r="AH80" i="1" s="1"/>
  <c r="DM79" i="1"/>
  <c r="AQ58" i="1"/>
  <c r="DW58" i="1"/>
  <c r="Q59" i="1"/>
  <c r="BS58" i="1"/>
  <c r="AP58" i="1"/>
  <c r="DV58" i="1"/>
  <c r="P59" i="1"/>
  <c r="BR58" i="1"/>
  <c r="CT58" i="1" s="1"/>
  <c r="DX58" i="1"/>
  <c r="R59" i="1"/>
  <c r="BT58" i="1"/>
  <c r="AR58" i="1"/>
  <c r="BL58" i="1"/>
  <c r="CN58" i="1" s="1"/>
  <c r="DP58" i="1"/>
  <c r="AJ58" i="1"/>
  <c r="J59" i="1"/>
  <c r="Y58" i="1" a="1"/>
  <c r="Y58" i="1" s="1"/>
  <c r="DM74" i="1"/>
  <c r="G79" i="1"/>
  <c r="Z58" i="1" a="1"/>
  <c r="Z58" i="1" s="1"/>
  <c r="X58" i="1"/>
  <c r="AB57" i="1" s="1"/>
  <c r="W58" i="1"/>
  <c r="G72" i="1"/>
  <c r="BY58" i="1"/>
  <c r="DA58" i="1" s="1"/>
  <c r="AW58" i="1"/>
  <c r="EC58" i="1"/>
  <c r="AS58" i="1"/>
  <c r="DY58" i="1"/>
  <c r="S59" i="1"/>
  <c r="BU58" i="1"/>
  <c r="CW58" i="1" s="1"/>
  <c r="DS58" i="1"/>
  <c r="AM58" i="1"/>
  <c r="BO58" i="1"/>
  <c r="CQ58" i="1" s="1"/>
  <c r="M59" i="1"/>
  <c r="BQ58" i="1"/>
  <c r="CS58" i="1" s="1"/>
  <c r="DU58" i="1"/>
  <c r="O59" i="1"/>
  <c r="AO58" i="1"/>
  <c r="H63" i="1"/>
  <c r="AI63" i="1" s="1"/>
  <c r="H60" i="1"/>
  <c r="DO60" i="1" s="1"/>
  <c r="DN62" i="1"/>
  <c r="DN66" i="1"/>
  <c r="H67" i="1"/>
  <c r="AI67" i="1" s="1"/>
  <c r="AH59" i="1"/>
  <c r="AH60" i="1"/>
  <c r="DN67" i="1"/>
  <c r="H68" i="1"/>
  <c r="DO68" i="1" s="1"/>
  <c r="H64" i="1"/>
  <c r="DO64" i="1" s="1"/>
  <c r="AH63" i="1"/>
  <c r="H61" i="1"/>
  <c r="BK61" i="1" s="1"/>
  <c r="CM61" i="1" s="1"/>
  <c r="D128" i="4"/>
  <c r="CZ54" i="1"/>
  <c r="EB54" i="1" s="1"/>
  <c r="BX55" i="1"/>
  <c r="CD57" i="1" s="1" a="1"/>
  <c r="CD57" i="1" s="1"/>
  <c r="H62" i="1"/>
  <c r="AI62" i="1" s="1"/>
  <c r="BB57" i="1" a="1"/>
  <c r="BB57" i="1" s="1"/>
  <c r="AH61" i="1"/>
  <c r="D227" i="1"/>
  <c r="D235" i="1"/>
  <c r="D228" i="1"/>
  <c r="D229" i="1"/>
  <c r="D226" i="1"/>
  <c r="D236" i="1"/>
  <c r="R35" i="1"/>
  <c r="D231" i="1"/>
  <c r="D234" i="1"/>
  <c r="D230" i="1"/>
  <c r="D225" i="1"/>
  <c r="D233" i="1"/>
  <c r="D232" i="1"/>
  <c r="DN61" i="1"/>
  <c r="H72" i="1" l="1"/>
  <c r="DO72" i="1" s="1"/>
  <c r="DN80" i="1"/>
  <c r="I79" i="1"/>
  <c r="BL79" i="1" s="1"/>
  <c r="H74" i="1"/>
  <c r="DO74" i="1" s="1"/>
  <c r="AI66" i="1"/>
  <c r="AI65" i="1"/>
  <c r="I66" i="1"/>
  <c r="DP66" i="1" s="1"/>
  <c r="BK65" i="1"/>
  <c r="CM65" i="1" s="1"/>
  <c r="AH73" i="1"/>
  <c r="V60" i="1"/>
  <c r="BY60" i="1" s="1"/>
  <c r="DA60" i="1" s="1"/>
  <c r="AV59" i="1"/>
  <c r="I67" i="1"/>
  <c r="AJ67" i="1" s="1"/>
  <c r="BK66" i="1"/>
  <c r="CM66" i="1" s="1"/>
  <c r="H70" i="1"/>
  <c r="AI70" i="1" s="1"/>
  <c r="DN69" i="1"/>
  <c r="EB59" i="1"/>
  <c r="I70" i="1"/>
  <c r="AJ70" i="1" s="1"/>
  <c r="BK69" i="1"/>
  <c r="CM69" i="1" s="1"/>
  <c r="AI69" i="1"/>
  <c r="X59" i="1"/>
  <c r="H75" i="1"/>
  <c r="DO75" i="1" s="1"/>
  <c r="AH74" i="1"/>
  <c r="DN75" i="1"/>
  <c r="H76" i="1"/>
  <c r="DO76" i="1" s="1"/>
  <c r="BK78" i="1"/>
  <c r="CM78" i="1" s="1"/>
  <c r="DN71" i="1"/>
  <c r="AI78" i="1"/>
  <c r="Z59" i="1" a="1"/>
  <c r="Z59" i="1" s="1"/>
  <c r="AH77" i="1"/>
  <c r="DN77" i="1"/>
  <c r="AH79" i="1"/>
  <c r="H80" i="1"/>
  <c r="AI80" i="1" s="1"/>
  <c r="AX58" i="1"/>
  <c r="AY58" i="1"/>
  <c r="AW59" i="1"/>
  <c r="BY59" i="1"/>
  <c r="DA59" i="1" s="1"/>
  <c r="EC59" i="1"/>
  <c r="CM58" i="1"/>
  <c r="CA58" i="1"/>
  <c r="CB58" i="1" a="1"/>
  <c r="CB58" i="1" s="1"/>
  <c r="BZ58" i="1"/>
  <c r="Y59" i="1" a="1"/>
  <c r="Y59" i="1" s="1"/>
  <c r="S60" i="1"/>
  <c r="DZ60" i="1" s="1"/>
  <c r="DY59" i="1"/>
  <c r="BU59" i="1"/>
  <c r="CW59" i="1" s="1"/>
  <c r="AS59" i="1"/>
  <c r="AH70" i="1"/>
  <c r="DN70" i="1"/>
  <c r="CD58" i="1" a="1"/>
  <c r="CD58" i="1" s="1"/>
  <c r="E311" i="1" s="1"/>
  <c r="F129" i="4" s="1"/>
  <c r="BB58" i="1" a="1"/>
  <c r="BB58" i="1" s="1"/>
  <c r="DN79" i="1"/>
  <c r="AZ58" i="1" a="1"/>
  <c r="AZ58" i="1" s="1"/>
  <c r="BA58" i="1" s="1" a="1"/>
  <c r="BA58" i="1" s="1"/>
  <c r="H71" i="1"/>
  <c r="DO71" i="1" s="1"/>
  <c r="AN59" i="1"/>
  <c r="N60" i="1"/>
  <c r="DU60" i="1" s="1"/>
  <c r="BP59" i="1"/>
  <c r="CR59" i="1" s="1"/>
  <c r="DT59" i="1"/>
  <c r="AH72" i="1"/>
  <c r="H73" i="1"/>
  <c r="AI73" i="1" s="1"/>
  <c r="DN72" i="1"/>
  <c r="AI59" i="1"/>
  <c r="BK59" i="1"/>
  <c r="I60" i="1"/>
  <c r="W59" i="1"/>
  <c r="F81" i="1"/>
  <c r="G81" i="1"/>
  <c r="AG92" i="1"/>
  <c r="DM92" i="1"/>
  <c r="DM86" i="1"/>
  <c r="AG86" i="1"/>
  <c r="G87" i="1"/>
  <c r="AH87" i="1" s="1"/>
  <c r="CV58" i="1"/>
  <c r="CU58" i="1"/>
  <c r="AU59" i="1"/>
  <c r="EA59" i="1"/>
  <c r="BW59" i="1"/>
  <c r="CY59" i="1" s="1"/>
  <c r="U60" i="1"/>
  <c r="AH76" i="1"/>
  <c r="H77" i="1"/>
  <c r="BQ59" i="1"/>
  <c r="CS59" i="1" s="1"/>
  <c r="O60" i="1"/>
  <c r="DV60" i="1" s="1"/>
  <c r="DM90" i="1"/>
  <c r="AG90" i="1"/>
  <c r="G91" i="1"/>
  <c r="DM89" i="1"/>
  <c r="G90" i="1"/>
  <c r="DN90" i="1" s="1"/>
  <c r="AG89" i="1"/>
  <c r="DM91" i="1"/>
  <c r="AG91" i="1"/>
  <c r="G92" i="1"/>
  <c r="DM84" i="1"/>
  <c r="G85" i="1"/>
  <c r="AG84" i="1"/>
  <c r="DU59" i="1"/>
  <c r="AK59" i="1"/>
  <c r="K60" i="1"/>
  <c r="BM59" i="1"/>
  <c r="CO59" i="1" s="1"/>
  <c r="DQ59" i="1"/>
  <c r="AQ59" i="1"/>
  <c r="BS59" i="1"/>
  <c r="CU59" i="1" s="1"/>
  <c r="DW59" i="1"/>
  <c r="Q60" i="1"/>
  <c r="BT59" i="1"/>
  <c r="CV59" i="1" s="1"/>
  <c r="AR59" i="1"/>
  <c r="R60" i="1"/>
  <c r="DX59" i="1"/>
  <c r="H81" i="1"/>
  <c r="CN59" i="1"/>
  <c r="AJ59" i="1"/>
  <c r="J60" i="1"/>
  <c r="DP59" i="1"/>
  <c r="CO58" i="1"/>
  <c r="DN76" i="1"/>
  <c r="CP58" i="1"/>
  <c r="DM87" i="1"/>
  <c r="AG87" i="1"/>
  <c r="G88" i="1"/>
  <c r="DM83" i="1"/>
  <c r="G84" i="1"/>
  <c r="AG83" i="1"/>
  <c r="C96" i="1"/>
  <c r="F96" i="1" s="1"/>
  <c r="C104" i="1"/>
  <c r="F104" i="1" s="1"/>
  <c r="C100" i="1"/>
  <c r="F100" i="1" s="1"/>
  <c r="C101" i="1"/>
  <c r="F101" i="1" s="1"/>
  <c r="C97" i="1"/>
  <c r="F97" i="1" s="1"/>
  <c r="C99" i="1"/>
  <c r="F99" i="1" s="1"/>
  <c r="Q24" i="1"/>
  <c r="C98" i="1"/>
  <c r="F98" i="1" s="1"/>
  <c r="C103" i="1"/>
  <c r="F103" i="1" s="1"/>
  <c r="C102" i="1"/>
  <c r="F102" i="1" s="1"/>
  <c r="C93" i="1"/>
  <c r="F93" i="1" s="1"/>
  <c r="C95" i="1"/>
  <c r="F95" i="1" s="1"/>
  <c r="C94" i="1"/>
  <c r="F94" i="1" s="1"/>
  <c r="AP59" i="1"/>
  <c r="DV59" i="1"/>
  <c r="P60" i="1"/>
  <c r="BR59" i="1"/>
  <c r="CT59" i="1" s="1"/>
  <c r="T60" i="1"/>
  <c r="AU60" i="1" s="1"/>
  <c r="BV59" i="1"/>
  <c r="DZ59" i="1"/>
  <c r="AT59" i="1"/>
  <c r="AO59" i="1"/>
  <c r="BN59" i="1"/>
  <c r="CP59" i="1" s="1"/>
  <c r="AL59" i="1"/>
  <c r="L60" i="1"/>
  <c r="DR59" i="1"/>
  <c r="BO59" i="1"/>
  <c r="CQ59" i="1" s="1"/>
  <c r="M60" i="1"/>
  <c r="AM59" i="1"/>
  <c r="CR58" i="1"/>
  <c r="G86" i="1"/>
  <c r="DM85" i="1"/>
  <c r="AG85" i="1"/>
  <c r="AG82" i="1"/>
  <c r="G83" i="1"/>
  <c r="DM82" i="1"/>
  <c r="DM88" i="1"/>
  <c r="G89" i="1"/>
  <c r="AG88" i="1"/>
  <c r="AH78" i="1"/>
  <c r="H79" i="1"/>
  <c r="DN78" i="1"/>
  <c r="BK60" i="1"/>
  <c r="AI60" i="1"/>
  <c r="I64" i="1"/>
  <c r="DP64" i="1" s="1"/>
  <c r="DO63" i="1"/>
  <c r="BK63" i="1"/>
  <c r="CM63" i="1" s="1"/>
  <c r="I61" i="1"/>
  <c r="DP61" i="1" s="1"/>
  <c r="BK67" i="1"/>
  <c r="CM67" i="1" s="1"/>
  <c r="DO67" i="1"/>
  <c r="DO61" i="1"/>
  <c r="I68" i="1"/>
  <c r="AJ68" i="1" s="1"/>
  <c r="AI61" i="1"/>
  <c r="I69" i="1"/>
  <c r="AJ69" i="1" s="1"/>
  <c r="I62" i="1"/>
  <c r="BL62" i="1" s="1"/>
  <c r="CN62" i="1" s="1"/>
  <c r="BK64" i="1"/>
  <c r="CM64" i="1" s="1"/>
  <c r="AI64" i="1"/>
  <c r="BK68" i="1"/>
  <c r="CM68" i="1" s="1"/>
  <c r="I65" i="1"/>
  <c r="AJ65" i="1" s="1"/>
  <c r="AI68" i="1"/>
  <c r="BK72" i="1"/>
  <c r="CM72" i="1" s="1"/>
  <c r="E310" i="1"/>
  <c r="I63" i="1"/>
  <c r="AJ63" i="1" s="1"/>
  <c r="DO62" i="1"/>
  <c r="D240" i="1"/>
  <c r="D248" i="1"/>
  <c r="D245" i="1"/>
  <c r="D242" i="1"/>
  <c r="D243" i="1"/>
  <c r="D239" i="1"/>
  <c r="D244" i="1"/>
  <c r="D241" i="1"/>
  <c r="D247" i="1"/>
  <c r="D238" i="1"/>
  <c r="D246" i="1"/>
  <c r="D237" i="1"/>
  <c r="R36" i="1"/>
  <c r="BK62" i="1"/>
  <c r="AI72" i="1" l="1"/>
  <c r="I73" i="1"/>
  <c r="DP73" i="1" s="1"/>
  <c r="DP79" i="1"/>
  <c r="J80" i="1"/>
  <c r="DQ80" i="1" s="1"/>
  <c r="BK74" i="1"/>
  <c r="CM74" i="1" s="1"/>
  <c r="I75" i="1"/>
  <c r="BL75" i="1" s="1"/>
  <c r="DP70" i="1"/>
  <c r="BL70" i="1"/>
  <c r="CN70" i="1" s="1"/>
  <c r="J71" i="1"/>
  <c r="BM71" i="1" s="1"/>
  <c r="AI74" i="1"/>
  <c r="AJ79" i="1"/>
  <c r="J67" i="1"/>
  <c r="BM67" i="1" s="1"/>
  <c r="AJ66" i="1"/>
  <c r="BL66" i="1"/>
  <c r="CN66" i="1" s="1"/>
  <c r="BL67" i="1"/>
  <c r="CN67" i="1" s="1"/>
  <c r="I81" i="1"/>
  <c r="AJ81" i="1" s="1"/>
  <c r="BK80" i="1"/>
  <c r="CM80" i="1" s="1"/>
  <c r="DO70" i="1"/>
  <c r="DP67" i="1"/>
  <c r="J68" i="1"/>
  <c r="AK68" i="1" s="1"/>
  <c r="AW60" i="1"/>
  <c r="BK70" i="1"/>
  <c r="CM70" i="1" s="1"/>
  <c r="I71" i="1"/>
  <c r="DP71" i="1" s="1"/>
  <c r="EC60" i="1"/>
  <c r="BK71" i="1"/>
  <c r="CM71" i="1" s="1"/>
  <c r="F311" i="1"/>
  <c r="G129" i="4" s="1"/>
  <c r="BK73" i="1"/>
  <c r="CM73" i="1" s="1"/>
  <c r="I76" i="1"/>
  <c r="DP76" i="1" s="1"/>
  <c r="BK75" i="1"/>
  <c r="CM75" i="1" s="1"/>
  <c r="AI75" i="1"/>
  <c r="AY59" i="1"/>
  <c r="CN79" i="1"/>
  <c r="EA60" i="1"/>
  <c r="BV60" i="1"/>
  <c r="CX60" i="1" s="1"/>
  <c r="AI76" i="1"/>
  <c r="I77" i="1"/>
  <c r="X60" i="1"/>
  <c r="AT60" i="1"/>
  <c r="BK76" i="1"/>
  <c r="CM76" i="1" s="1"/>
  <c r="W60" i="1"/>
  <c r="Y60" i="1" a="1"/>
  <c r="Y60" i="1" s="1"/>
  <c r="BW60" i="1"/>
  <c r="CY60" i="1" s="1"/>
  <c r="Z60" i="1" a="1"/>
  <c r="Z60" i="1" s="1"/>
  <c r="AZ59" i="1" a="1"/>
  <c r="AZ59" i="1" s="1"/>
  <c r="BA59" i="1" s="1" a="1"/>
  <c r="BA59" i="1" s="1"/>
  <c r="AH89" i="1"/>
  <c r="H90" i="1"/>
  <c r="I91" i="1" s="1"/>
  <c r="BL91" i="1" s="1"/>
  <c r="DN89" i="1"/>
  <c r="DN86" i="1"/>
  <c r="H87" i="1"/>
  <c r="BK87" i="1" s="1"/>
  <c r="N61" i="1"/>
  <c r="BQ61" i="1" s="1"/>
  <c r="BP60" i="1"/>
  <c r="AN60" i="1"/>
  <c r="DT60" i="1"/>
  <c r="CX59" i="1"/>
  <c r="AG93" i="1"/>
  <c r="G94" i="1"/>
  <c r="AH94" i="1" s="1"/>
  <c r="DM93" i="1"/>
  <c r="C110" i="1"/>
  <c r="F110" i="1" s="1"/>
  <c r="C112" i="1"/>
  <c r="F112" i="1" s="1"/>
  <c r="C113" i="1"/>
  <c r="F113" i="1" s="1"/>
  <c r="C111" i="1"/>
  <c r="F111" i="1" s="1"/>
  <c r="C115" i="1"/>
  <c r="F115" i="1" s="1"/>
  <c r="C116" i="1"/>
  <c r="F116" i="1" s="1"/>
  <c r="Q25" i="1"/>
  <c r="C108" i="1"/>
  <c r="F108" i="1" s="1"/>
  <c r="C114" i="1"/>
  <c r="F114" i="1" s="1"/>
  <c r="C105" i="1"/>
  <c r="F105" i="1" s="1"/>
  <c r="C107" i="1"/>
  <c r="F107" i="1" s="1"/>
  <c r="C106" i="1"/>
  <c r="F106" i="1" s="1"/>
  <c r="C109" i="1"/>
  <c r="F109" i="1" s="1"/>
  <c r="DM100" i="1"/>
  <c r="AG100" i="1"/>
  <c r="G101" i="1"/>
  <c r="DN84" i="1"/>
  <c r="H85" i="1"/>
  <c r="DO85" i="1" s="1"/>
  <c r="AH84" i="1"/>
  <c r="AS60" i="1"/>
  <c r="S61" i="1"/>
  <c r="AT61" i="1" s="1"/>
  <c r="DY60" i="1"/>
  <c r="BU60" i="1"/>
  <c r="DN85" i="1"/>
  <c r="H86" i="1"/>
  <c r="BK86" i="1" s="1"/>
  <c r="AH91" i="1"/>
  <c r="DN91" i="1"/>
  <c r="H92" i="1"/>
  <c r="AI92" i="1" s="1"/>
  <c r="I78" i="1"/>
  <c r="BL60" i="1"/>
  <c r="CN60" i="1" s="1"/>
  <c r="AJ60" i="1"/>
  <c r="DP60" i="1"/>
  <c r="J61" i="1"/>
  <c r="AK61" i="1" s="1"/>
  <c r="DO80" i="1"/>
  <c r="DO73" i="1"/>
  <c r="I74" i="1"/>
  <c r="AJ74" i="1" s="1"/>
  <c r="BB59" i="1" a="1"/>
  <c r="BB59" i="1" s="1"/>
  <c r="I72" i="1"/>
  <c r="DP72" i="1" s="1"/>
  <c r="AI71" i="1"/>
  <c r="DO79" i="1"/>
  <c r="AI79" i="1"/>
  <c r="I80" i="1"/>
  <c r="BK79" i="1"/>
  <c r="CM79" i="1" s="1"/>
  <c r="U61" i="1"/>
  <c r="BX61" i="1" s="1"/>
  <c r="G103" i="1"/>
  <c r="AH103" i="1" s="1"/>
  <c r="AG102" i="1"/>
  <c r="DM102" i="1"/>
  <c r="G100" i="1"/>
  <c r="DN100" i="1" s="1"/>
  <c r="AG99" i="1"/>
  <c r="DM99" i="1"/>
  <c r="AG104" i="1"/>
  <c r="DM104" i="1"/>
  <c r="L61" i="1"/>
  <c r="BO61" i="1" s="1"/>
  <c r="BN60" i="1"/>
  <c r="AL60" i="1"/>
  <c r="DR60" i="1"/>
  <c r="DO77" i="1"/>
  <c r="AH81" i="1"/>
  <c r="H82" i="1"/>
  <c r="DN81" i="1"/>
  <c r="CM59" i="1"/>
  <c r="BZ59" i="1"/>
  <c r="CA59" i="1"/>
  <c r="CD59" i="1" a="1"/>
  <c r="CD59" i="1" s="1"/>
  <c r="E312" i="1" s="1"/>
  <c r="CB59" i="1" a="1"/>
  <c r="CB59" i="1" s="1"/>
  <c r="AH86" i="1"/>
  <c r="DM94" i="1"/>
  <c r="G95" i="1"/>
  <c r="AH95" i="1" s="1"/>
  <c r="AG94" i="1"/>
  <c r="DM103" i="1"/>
  <c r="G104" i="1"/>
  <c r="AG103" i="1"/>
  <c r="DM97" i="1"/>
  <c r="AG97" i="1"/>
  <c r="G98" i="1"/>
  <c r="DM96" i="1"/>
  <c r="AG96" i="1"/>
  <c r="G97" i="1"/>
  <c r="DN88" i="1"/>
  <c r="AH88" i="1"/>
  <c r="H89" i="1"/>
  <c r="AI81" i="1"/>
  <c r="DO81" i="1"/>
  <c r="BK81" i="1"/>
  <c r="CM81" i="1" s="1"/>
  <c r="I82" i="1"/>
  <c r="BL82" i="1" s="1"/>
  <c r="AH85" i="1"/>
  <c r="DN92" i="1"/>
  <c r="H93" i="1"/>
  <c r="AH92" i="1"/>
  <c r="AH90" i="1"/>
  <c r="H91" i="1"/>
  <c r="BK77" i="1"/>
  <c r="AV60" i="1"/>
  <c r="V61" i="1"/>
  <c r="EC61" i="1" s="1"/>
  <c r="BX60" i="1"/>
  <c r="CZ60" i="1" s="1"/>
  <c r="EB60" i="1"/>
  <c r="G93" i="1"/>
  <c r="AG81" i="1"/>
  <c r="G82" i="1"/>
  <c r="DM81" i="1"/>
  <c r="AO60" i="1"/>
  <c r="O61" i="1"/>
  <c r="CC58" i="1" a="1"/>
  <c r="CC58" i="1" s="1"/>
  <c r="D311" i="1" s="1"/>
  <c r="E129" i="4" s="1"/>
  <c r="C311" i="1"/>
  <c r="D129" i="4" s="1"/>
  <c r="AX59" i="1"/>
  <c r="AH83" i="1"/>
  <c r="H84" i="1"/>
  <c r="DN83" i="1"/>
  <c r="M61" i="1"/>
  <c r="AN61" i="1" s="1"/>
  <c r="BO60" i="1"/>
  <c r="DS60" i="1"/>
  <c r="AM60" i="1"/>
  <c r="AQ60" i="1"/>
  <c r="DW60" i="1"/>
  <c r="BS60" i="1"/>
  <c r="CU60" i="1" s="1"/>
  <c r="Q61" i="1"/>
  <c r="DM95" i="1"/>
  <c r="G96" i="1"/>
  <c r="AG95" i="1"/>
  <c r="AG98" i="1"/>
  <c r="G99" i="1"/>
  <c r="DM98" i="1"/>
  <c r="DM101" i="1"/>
  <c r="AG101" i="1"/>
  <c r="G102" i="1"/>
  <c r="AH102" i="1" s="1"/>
  <c r="BM60" i="1"/>
  <c r="CO60" i="1" s="1"/>
  <c r="K61" i="1"/>
  <c r="DQ60" i="1"/>
  <c r="AK60" i="1"/>
  <c r="AR60" i="1"/>
  <c r="DX60" i="1"/>
  <c r="BT60" i="1"/>
  <c r="CV60" i="1" s="1"/>
  <c r="R61" i="1"/>
  <c r="P61" i="1"/>
  <c r="BR60" i="1"/>
  <c r="AP60" i="1"/>
  <c r="AI77" i="1"/>
  <c r="DN87" i="1"/>
  <c r="H88" i="1"/>
  <c r="BQ60" i="1"/>
  <c r="T61" i="1"/>
  <c r="BW61" i="1" s="1"/>
  <c r="CM60" i="1"/>
  <c r="J65" i="1"/>
  <c r="BM65" i="1" s="1"/>
  <c r="AJ64" i="1"/>
  <c r="BL64" i="1"/>
  <c r="CN64" i="1" s="1"/>
  <c r="J62" i="1"/>
  <c r="BM62" i="1" s="1"/>
  <c r="BL61" i="1"/>
  <c r="CN61" i="1" s="1"/>
  <c r="AJ61" i="1"/>
  <c r="BL68" i="1"/>
  <c r="CN68" i="1" s="1"/>
  <c r="DP68" i="1"/>
  <c r="J69" i="1"/>
  <c r="BM69" i="1" s="1"/>
  <c r="DP62" i="1"/>
  <c r="AJ62" i="1"/>
  <c r="J70" i="1"/>
  <c r="DQ70" i="1" s="1"/>
  <c r="BL69" i="1"/>
  <c r="CN69" i="1" s="1"/>
  <c r="DP69" i="1"/>
  <c r="J63" i="1"/>
  <c r="K64" i="1" s="1"/>
  <c r="DR64" i="1" s="1"/>
  <c r="BL65" i="1"/>
  <c r="CN65" i="1" s="1"/>
  <c r="J66" i="1"/>
  <c r="AK66" i="1" s="1"/>
  <c r="DP65" i="1"/>
  <c r="BL73" i="1"/>
  <c r="CN73" i="1" s="1"/>
  <c r="DP63" i="1"/>
  <c r="BL63" i="1"/>
  <c r="CN63" i="1" s="1"/>
  <c r="F310" i="1"/>
  <c r="G128" i="4" s="1"/>
  <c r="F128" i="4"/>
  <c r="CM62" i="1"/>
  <c r="D255" i="1"/>
  <c r="D260" i="1"/>
  <c r="D258" i="1"/>
  <c r="D251" i="1"/>
  <c r="D257" i="1"/>
  <c r="D254" i="1"/>
  <c r="R37" i="1"/>
  <c r="D259" i="1"/>
  <c r="D250" i="1"/>
  <c r="D249" i="1"/>
  <c r="D253" i="1"/>
  <c r="D252" i="1"/>
  <c r="D256" i="1"/>
  <c r="J64" i="1"/>
  <c r="DQ64" i="1" s="1"/>
  <c r="J74" i="1" l="1"/>
  <c r="DQ74" i="1" s="1"/>
  <c r="AJ73" i="1"/>
  <c r="CO71" i="1"/>
  <c r="AK80" i="1"/>
  <c r="K81" i="1"/>
  <c r="DR81" i="1" s="1"/>
  <c r="BM80" i="1"/>
  <c r="CO80" i="1" s="1"/>
  <c r="AJ75" i="1"/>
  <c r="CN75" i="1"/>
  <c r="DQ71" i="1"/>
  <c r="DP75" i="1"/>
  <c r="J76" i="1"/>
  <c r="AK76" i="1" s="1"/>
  <c r="AK71" i="1"/>
  <c r="K72" i="1"/>
  <c r="L73" i="1" s="1"/>
  <c r="BO73" i="1" s="1"/>
  <c r="CO67" i="1"/>
  <c r="DQ67" i="1"/>
  <c r="J82" i="1"/>
  <c r="BM82" i="1" s="1"/>
  <c r="J72" i="1"/>
  <c r="BM72" i="1" s="1"/>
  <c r="BL81" i="1"/>
  <c r="CN81" i="1" s="1"/>
  <c r="DP81" i="1"/>
  <c r="K68" i="1"/>
  <c r="DR68" i="1" s="1"/>
  <c r="AK67" i="1"/>
  <c r="AJ71" i="1"/>
  <c r="J77" i="1"/>
  <c r="K78" i="1" s="1"/>
  <c r="BN78" i="1" s="1"/>
  <c r="K69" i="1"/>
  <c r="AL69" i="1" s="1"/>
  <c r="BM68" i="1"/>
  <c r="CO68" i="1" s="1"/>
  <c r="DQ68" i="1"/>
  <c r="CY61" i="1"/>
  <c r="BL76" i="1"/>
  <c r="CN76" i="1" s="1"/>
  <c r="AJ76" i="1"/>
  <c r="BL71" i="1"/>
  <c r="CN71" i="1" s="1"/>
  <c r="BM61" i="1"/>
  <c r="CO61" i="1" s="1"/>
  <c r="DO90" i="1"/>
  <c r="DN103" i="1"/>
  <c r="EA61" i="1"/>
  <c r="BL72" i="1"/>
  <c r="CN72" i="1" s="1"/>
  <c r="DN102" i="1"/>
  <c r="CZ61" i="1"/>
  <c r="J92" i="1"/>
  <c r="BM92" i="1" s="1"/>
  <c r="CO92" i="1" s="1"/>
  <c r="DP74" i="1"/>
  <c r="AX60" i="1"/>
  <c r="AI90" i="1"/>
  <c r="DZ61" i="1"/>
  <c r="AJ91" i="1"/>
  <c r="BL74" i="1"/>
  <c r="CN74" i="1" s="1"/>
  <c r="CD60" i="1" a="1"/>
  <c r="CD60" i="1" s="1"/>
  <c r="E313" i="1" s="1"/>
  <c r="F313" i="1" s="1"/>
  <c r="G131" i="4" s="1"/>
  <c r="DP91" i="1"/>
  <c r="J75" i="1"/>
  <c r="BM75" i="1" s="1"/>
  <c r="CN82" i="1"/>
  <c r="EB61" i="1"/>
  <c r="BK90" i="1"/>
  <c r="AI86" i="1"/>
  <c r="AJ77" i="1"/>
  <c r="J78" i="1"/>
  <c r="DP77" i="1"/>
  <c r="BL77" i="1"/>
  <c r="CN77" i="1" s="1"/>
  <c r="BY61" i="1"/>
  <c r="DA61" i="1" s="1"/>
  <c r="AZ60" i="1" a="1"/>
  <c r="AZ60" i="1" s="1"/>
  <c r="BA60" i="1" s="1" a="1"/>
  <c r="BA60" i="1" s="1"/>
  <c r="CA60" i="1"/>
  <c r="CB60" i="1" a="1"/>
  <c r="CB60" i="1" s="1"/>
  <c r="CC60" i="1" s="1" a="1"/>
  <c r="CC60" i="1" s="1"/>
  <c r="D313" i="1" s="1"/>
  <c r="E131" i="4" s="1"/>
  <c r="AW61" i="1"/>
  <c r="DU61" i="1"/>
  <c r="DO87" i="1"/>
  <c r="G105" i="1"/>
  <c r="AH105" i="1" s="1"/>
  <c r="BB60" i="1" a="1"/>
  <c r="BB60" i="1" s="1"/>
  <c r="CM86" i="1"/>
  <c r="CS60" i="1"/>
  <c r="DN96" i="1"/>
  <c r="H97" i="1"/>
  <c r="BK97" i="1" s="1"/>
  <c r="N62" i="1"/>
  <c r="AO62" i="1" s="1"/>
  <c r="CM77" i="1"/>
  <c r="DO93" i="1"/>
  <c r="BK93" i="1"/>
  <c r="I94" i="1"/>
  <c r="F130" i="4"/>
  <c r="F312" i="1"/>
  <c r="G130" i="4" s="1"/>
  <c r="CW60" i="1"/>
  <c r="DN101" i="1"/>
  <c r="H102" i="1"/>
  <c r="BK102" i="1" s="1"/>
  <c r="CM102" i="1" s="1"/>
  <c r="G112" i="1"/>
  <c r="DN112" i="1" s="1"/>
  <c r="AG111" i="1"/>
  <c r="DM111" i="1"/>
  <c r="AY60" i="1"/>
  <c r="AJ72" i="1"/>
  <c r="Y61" i="1" a="1"/>
  <c r="Y61" i="1" s="1"/>
  <c r="BK88" i="1"/>
  <c r="CM88" i="1" s="1"/>
  <c r="DO88" i="1"/>
  <c r="I89" i="1"/>
  <c r="AI88" i="1"/>
  <c r="AS61" i="1"/>
  <c r="BU61" i="1"/>
  <c r="DY61" i="1"/>
  <c r="S62" i="1"/>
  <c r="BR61" i="1"/>
  <c r="CT61" i="1" s="1"/>
  <c r="DV61" i="1"/>
  <c r="P62" i="1"/>
  <c r="AP61" i="1"/>
  <c r="DN82" i="1"/>
  <c r="H83" i="1"/>
  <c r="BK83" i="1" s="1"/>
  <c r="DO91" i="1"/>
  <c r="I92" i="1"/>
  <c r="BL92" i="1" s="1"/>
  <c r="AI91" i="1"/>
  <c r="BK91" i="1"/>
  <c r="DN104" i="1"/>
  <c r="H105" i="1"/>
  <c r="AI105" i="1" s="1"/>
  <c r="BZ60" i="1"/>
  <c r="DO82" i="1"/>
  <c r="AI82" i="1"/>
  <c r="I83" i="1"/>
  <c r="BK82" i="1"/>
  <c r="CM82" i="1" s="1"/>
  <c r="AM61" i="1"/>
  <c r="M62" i="1"/>
  <c r="AN62" i="1" s="1"/>
  <c r="DO92" i="1"/>
  <c r="I93" i="1"/>
  <c r="BK92" i="1"/>
  <c r="CM92" i="1" s="1"/>
  <c r="AI85" i="1"/>
  <c r="I86" i="1"/>
  <c r="BK85" i="1"/>
  <c r="CM85" i="1" s="1"/>
  <c r="DM107" i="1"/>
  <c r="G108" i="1"/>
  <c r="AH108" i="1" s="1"/>
  <c r="AG107" i="1"/>
  <c r="C124" i="1"/>
  <c r="F124" i="1" s="1"/>
  <c r="C118" i="1"/>
  <c r="F118" i="1" s="1"/>
  <c r="C126" i="1"/>
  <c r="F126" i="1" s="1"/>
  <c r="C119" i="1"/>
  <c r="F119" i="1" s="1"/>
  <c r="C117" i="1"/>
  <c r="F117" i="1" s="1"/>
  <c r="C122" i="1"/>
  <c r="F122" i="1" s="1"/>
  <c r="Q26" i="1"/>
  <c r="C121" i="1"/>
  <c r="F121" i="1" s="1"/>
  <c r="C123" i="1"/>
  <c r="F123" i="1" s="1"/>
  <c r="C128" i="1"/>
  <c r="F128" i="1" s="1"/>
  <c r="C127" i="1"/>
  <c r="F127" i="1" s="1"/>
  <c r="C125" i="1"/>
  <c r="F125" i="1" s="1"/>
  <c r="C120" i="1"/>
  <c r="F120" i="1" s="1"/>
  <c r="AG113" i="1"/>
  <c r="DM113" i="1"/>
  <c r="G114" i="1"/>
  <c r="AH114" i="1" s="1"/>
  <c r="CM87" i="1"/>
  <c r="BS61" i="1"/>
  <c r="Q62" i="1"/>
  <c r="DX62" i="1" s="1"/>
  <c r="AH99" i="1"/>
  <c r="H100" i="1"/>
  <c r="DO100" i="1" s="1"/>
  <c r="H98" i="1"/>
  <c r="BK98" i="1" s="1"/>
  <c r="CM98" i="1" s="1"/>
  <c r="DN98" i="1"/>
  <c r="H99" i="1"/>
  <c r="DO99" i="1" s="1"/>
  <c r="CP60" i="1"/>
  <c r="CQ61" i="1"/>
  <c r="AJ80" i="1"/>
  <c r="J81" i="1"/>
  <c r="DQ81" i="1" s="1"/>
  <c r="DP80" i="1"/>
  <c r="BL80" i="1"/>
  <c r="CN80" i="1" s="1"/>
  <c r="AJ78" i="1"/>
  <c r="J79" i="1"/>
  <c r="AK79" i="1" s="1"/>
  <c r="DM106" i="1"/>
  <c r="G107" i="1"/>
  <c r="DN107" i="1" s="1"/>
  <c r="AG106" i="1"/>
  <c r="DM108" i="1"/>
  <c r="AG108" i="1"/>
  <c r="G109" i="1"/>
  <c r="DN109" i="1" s="1"/>
  <c r="Z61" i="1" a="1"/>
  <c r="Z61" i="1" s="1"/>
  <c r="AQ61" i="1"/>
  <c r="DN99" i="1"/>
  <c r="AH96" i="1"/>
  <c r="AR61" i="1"/>
  <c r="BT61" i="1"/>
  <c r="R62" i="1"/>
  <c r="DX61" i="1"/>
  <c r="BP61" i="1"/>
  <c r="CR61" i="1" s="1"/>
  <c r="DO84" i="1"/>
  <c r="I85" i="1"/>
  <c r="AI84" i="1"/>
  <c r="BK84" i="1"/>
  <c r="CM84" i="1" s="1"/>
  <c r="AH97" i="1"/>
  <c r="H96" i="1"/>
  <c r="AI96" i="1" s="1"/>
  <c r="CC59" i="1" a="1"/>
  <c r="CC59" i="1" s="1"/>
  <c r="D312" i="1" s="1"/>
  <c r="E130" i="4" s="1"/>
  <c r="C312" i="1"/>
  <c r="D130" i="4" s="1"/>
  <c r="H101" i="1"/>
  <c r="DO101" i="1" s="1"/>
  <c r="AV61" i="1"/>
  <c r="V62" i="1"/>
  <c r="AW62" i="1" s="1"/>
  <c r="DQ61" i="1"/>
  <c r="K62" i="1"/>
  <c r="BL78" i="1"/>
  <c r="DO86" i="1"/>
  <c r="I87" i="1"/>
  <c r="AJ87" i="1" s="1"/>
  <c r="BV61" i="1"/>
  <c r="CX61" i="1" s="1"/>
  <c r="T62" i="1"/>
  <c r="AG105" i="1"/>
  <c r="G106" i="1"/>
  <c r="DM105" i="1"/>
  <c r="AG116" i="1"/>
  <c r="DM116" i="1"/>
  <c r="DM112" i="1"/>
  <c r="AG112" i="1"/>
  <c r="G113" i="1"/>
  <c r="AH113" i="1" s="1"/>
  <c r="DN94" i="1"/>
  <c r="H95" i="1"/>
  <c r="AI95" i="1" s="1"/>
  <c r="CR60" i="1"/>
  <c r="CS61" i="1"/>
  <c r="AI87" i="1"/>
  <c r="I88" i="1"/>
  <c r="DP88" i="1" s="1"/>
  <c r="J73" i="1"/>
  <c r="AK73" i="1" s="1"/>
  <c r="W61" i="1"/>
  <c r="X61" i="1"/>
  <c r="AU61" i="1"/>
  <c r="U62" i="1"/>
  <c r="EB62" i="1" s="1"/>
  <c r="DW61" i="1"/>
  <c r="BN61" i="1"/>
  <c r="CP61" i="1" s="1"/>
  <c r="L62" i="1"/>
  <c r="AL61" i="1"/>
  <c r="DR61" i="1"/>
  <c r="H103" i="1"/>
  <c r="BK103" i="1" s="1"/>
  <c r="DT61" i="1"/>
  <c r="CQ60" i="1"/>
  <c r="AH82" i="1"/>
  <c r="DN93" i="1"/>
  <c r="AH93" i="1"/>
  <c r="H94" i="1"/>
  <c r="AI94" i="1" s="1"/>
  <c r="AJ82" i="1"/>
  <c r="J83" i="1"/>
  <c r="DP82" i="1"/>
  <c r="DO89" i="1"/>
  <c r="I90" i="1"/>
  <c r="AI89" i="1"/>
  <c r="BK89" i="1"/>
  <c r="CM89" i="1" s="1"/>
  <c r="DN97" i="1"/>
  <c r="AH98" i="1"/>
  <c r="AH104" i="1"/>
  <c r="DN95" i="1"/>
  <c r="DS61" i="1"/>
  <c r="AH100" i="1"/>
  <c r="H104" i="1"/>
  <c r="DO104" i="1" s="1"/>
  <c r="DP78" i="1"/>
  <c r="AH101" i="1"/>
  <c r="DM109" i="1"/>
  <c r="G110" i="1"/>
  <c r="DN110" i="1" s="1"/>
  <c r="AG109" i="1"/>
  <c r="AG114" i="1"/>
  <c r="DM114" i="1"/>
  <c r="G115" i="1"/>
  <c r="AH115" i="1" s="1"/>
  <c r="DM115" i="1"/>
  <c r="AG115" i="1"/>
  <c r="G116" i="1"/>
  <c r="AH116" i="1" s="1"/>
  <c r="DM110" i="1"/>
  <c r="G111" i="1"/>
  <c r="DN111" i="1" s="1"/>
  <c r="AG110" i="1"/>
  <c r="AO61" i="1"/>
  <c r="O62" i="1"/>
  <c r="BR62" i="1" s="1"/>
  <c r="CT60" i="1"/>
  <c r="AI93" i="1"/>
  <c r="DQ65" i="1"/>
  <c r="K66" i="1"/>
  <c r="DR66" i="1" s="1"/>
  <c r="K70" i="1"/>
  <c r="BN70" i="1" s="1"/>
  <c r="CP70" i="1" s="1"/>
  <c r="CO65" i="1"/>
  <c r="AK65" i="1"/>
  <c r="K63" i="1"/>
  <c r="DR63" i="1" s="1"/>
  <c r="AK69" i="1"/>
  <c r="CO62" i="1"/>
  <c r="DQ69" i="1"/>
  <c r="DQ63" i="1"/>
  <c r="DQ62" i="1"/>
  <c r="AK62" i="1"/>
  <c r="BM63" i="1"/>
  <c r="CO63" i="1" s="1"/>
  <c r="AK63" i="1"/>
  <c r="CO69" i="1"/>
  <c r="AK70" i="1"/>
  <c r="BM66" i="1"/>
  <c r="CO66" i="1" s="1"/>
  <c r="K71" i="1"/>
  <c r="AL71" i="1" s="1"/>
  <c r="BM70" i="1"/>
  <c r="CO70" i="1" s="1"/>
  <c r="DQ66" i="1"/>
  <c r="K67" i="1"/>
  <c r="BN67" i="1" s="1"/>
  <c r="AK92" i="1"/>
  <c r="BM64" i="1"/>
  <c r="CO64" i="1" s="1"/>
  <c r="BM74" i="1"/>
  <c r="CO74" i="1" s="1"/>
  <c r="BN64" i="1"/>
  <c r="AK64" i="1"/>
  <c r="AK74" i="1"/>
  <c r="K65" i="1"/>
  <c r="DR65" i="1" s="1"/>
  <c r="D262" i="1"/>
  <c r="D261" i="1"/>
  <c r="D270" i="1"/>
  <c r="D264" i="1"/>
  <c r="D272" i="1"/>
  <c r="D271" i="1"/>
  <c r="D265" i="1"/>
  <c r="D263" i="1"/>
  <c r="R38" i="1"/>
  <c r="D268" i="1"/>
  <c r="D266" i="1"/>
  <c r="D269" i="1"/>
  <c r="D267" i="1"/>
  <c r="L65" i="1"/>
  <c r="DS65" i="1" s="1"/>
  <c r="K75" i="1"/>
  <c r="DR75" i="1" s="1"/>
  <c r="AL64" i="1"/>
  <c r="K77" i="1" l="1"/>
  <c r="AL77" i="1" s="1"/>
  <c r="BM76" i="1"/>
  <c r="CO76" i="1" s="1"/>
  <c r="BN81" i="1"/>
  <c r="CP81" i="1" s="1"/>
  <c r="AL81" i="1"/>
  <c r="L82" i="1"/>
  <c r="AM82" i="1" s="1"/>
  <c r="DR72" i="1"/>
  <c r="DQ76" i="1"/>
  <c r="AL72" i="1"/>
  <c r="BN72" i="1"/>
  <c r="CP72" i="1" s="1"/>
  <c r="BM77" i="1"/>
  <c r="CP78" i="1" s="1"/>
  <c r="DQ77" i="1"/>
  <c r="BN68" i="1"/>
  <c r="CP68" i="1" s="1"/>
  <c r="K73" i="1"/>
  <c r="AL73" i="1" s="1"/>
  <c r="AL68" i="1"/>
  <c r="AK72" i="1"/>
  <c r="L69" i="1"/>
  <c r="BO69" i="1" s="1"/>
  <c r="AK82" i="1"/>
  <c r="K83" i="1"/>
  <c r="BN83" i="1" s="1"/>
  <c r="CP83" i="1" s="1"/>
  <c r="DQ82" i="1"/>
  <c r="AK77" i="1"/>
  <c r="CO72" i="1"/>
  <c r="DQ72" i="1"/>
  <c r="CO82" i="1"/>
  <c r="BN69" i="1"/>
  <c r="CP69" i="1" s="1"/>
  <c r="L70" i="1"/>
  <c r="AM70" i="1" s="1"/>
  <c r="DR69" i="1"/>
  <c r="DQ75" i="1"/>
  <c r="K76" i="1"/>
  <c r="AL76" i="1" s="1"/>
  <c r="DQ92" i="1"/>
  <c r="K93" i="1"/>
  <c r="BN93" i="1" s="1"/>
  <c r="CP93" i="1" s="1"/>
  <c r="AK75" i="1"/>
  <c r="DO94" i="1"/>
  <c r="H106" i="1"/>
  <c r="BK106" i="1" s="1"/>
  <c r="CM106" i="1" s="1"/>
  <c r="BN77" i="1"/>
  <c r="CP77" i="1" s="1"/>
  <c r="DR77" i="1"/>
  <c r="CO75" i="1"/>
  <c r="DO83" i="1"/>
  <c r="CD61" i="1" a="1"/>
  <c r="CD61" i="1" s="1"/>
  <c r="E314" i="1" s="1"/>
  <c r="F132" i="4" s="1"/>
  <c r="BK95" i="1"/>
  <c r="CM95" i="1" s="1"/>
  <c r="C313" i="1"/>
  <c r="D131" i="4" s="1"/>
  <c r="DT62" i="1"/>
  <c r="DO105" i="1"/>
  <c r="AI104" i="1"/>
  <c r="DO95" i="1"/>
  <c r="AI101" i="1"/>
  <c r="AI102" i="1"/>
  <c r="CM90" i="1"/>
  <c r="CN91" i="1"/>
  <c r="BM81" i="1"/>
  <c r="CO81" i="1" s="1"/>
  <c r="F131" i="4"/>
  <c r="DN105" i="1"/>
  <c r="EC62" i="1"/>
  <c r="CA61" i="1"/>
  <c r="DO97" i="1"/>
  <c r="DP92" i="1"/>
  <c r="BB61" i="1" a="1"/>
  <c r="BB61" i="1" s="1"/>
  <c r="BM78" i="1"/>
  <c r="CO78" i="1" s="1"/>
  <c r="DQ78" i="1"/>
  <c r="K79" i="1"/>
  <c r="AK78" i="1"/>
  <c r="AI103" i="1"/>
  <c r="AX61" i="1"/>
  <c r="BY62" i="1"/>
  <c r="DA62" i="1" s="1"/>
  <c r="AH109" i="1"/>
  <c r="BZ61" i="1"/>
  <c r="AP62" i="1"/>
  <c r="BL87" i="1"/>
  <c r="CN87" i="1" s="1"/>
  <c r="AH107" i="1"/>
  <c r="BK99" i="1"/>
  <c r="CM99" i="1" s="1"/>
  <c r="DO98" i="1"/>
  <c r="DU62" i="1"/>
  <c r="CU61" i="1"/>
  <c r="CB61" i="1" a="1"/>
  <c r="CB61" i="1" s="1"/>
  <c r="CC61" i="1" s="1" a="1"/>
  <c r="CC61" i="1" s="1"/>
  <c r="D314" i="1" s="1"/>
  <c r="E132" i="4" s="1"/>
  <c r="Y62" i="1" a="1"/>
  <c r="Y62" i="1" s="1"/>
  <c r="CM83" i="1"/>
  <c r="CM97" i="1"/>
  <c r="AL62" i="1"/>
  <c r="L63" i="1"/>
  <c r="BN62" i="1"/>
  <c r="DR62" i="1"/>
  <c r="DO96" i="1"/>
  <c r="CV61" i="1"/>
  <c r="H110" i="1"/>
  <c r="AI110" i="1" s="1"/>
  <c r="BM79" i="1"/>
  <c r="AI99" i="1"/>
  <c r="I100" i="1"/>
  <c r="BL100" i="1" s="1"/>
  <c r="AI98" i="1"/>
  <c r="I99" i="1"/>
  <c r="AJ99" i="1" s="1"/>
  <c r="DN114" i="1"/>
  <c r="H115" i="1"/>
  <c r="DO115" i="1" s="1"/>
  <c r="G126" i="1"/>
  <c r="DN126" i="1" s="1"/>
  <c r="DM125" i="1"/>
  <c r="AG125" i="1"/>
  <c r="AG121" i="1"/>
  <c r="G122" i="1"/>
  <c r="AH122" i="1" s="1"/>
  <c r="DM121" i="1"/>
  <c r="DM119" i="1"/>
  <c r="G120" i="1"/>
  <c r="AG119" i="1"/>
  <c r="AJ93" i="1"/>
  <c r="J94" i="1"/>
  <c r="BL93" i="1"/>
  <c r="CN93" i="1" s="1"/>
  <c r="DP93" i="1"/>
  <c r="AJ83" i="1"/>
  <c r="DP83" i="1"/>
  <c r="BL83" i="1"/>
  <c r="CN83" i="1" s="1"/>
  <c r="J84" i="1"/>
  <c r="AJ92" i="1"/>
  <c r="J93" i="1"/>
  <c r="AK93" i="1" s="1"/>
  <c r="DW62" i="1"/>
  <c r="Q63" i="1"/>
  <c r="AQ62" i="1"/>
  <c r="BS62" i="1"/>
  <c r="CM93" i="1"/>
  <c r="DN106" i="1"/>
  <c r="H107" i="1"/>
  <c r="DO107" i="1" s="1"/>
  <c r="DP85" i="1"/>
  <c r="AJ85" i="1"/>
  <c r="BL85" i="1"/>
  <c r="CN85" i="1" s="1"/>
  <c r="J86" i="1"/>
  <c r="DQ86" i="1" s="1"/>
  <c r="DM123" i="1"/>
  <c r="G124" i="1"/>
  <c r="DN124" i="1" s="1"/>
  <c r="AG123" i="1"/>
  <c r="G118" i="1"/>
  <c r="DN118" i="1" s="1"/>
  <c r="DM117" i="1"/>
  <c r="AG117" i="1"/>
  <c r="K74" i="1"/>
  <c r="DR74" i="1" s="1"/>
  <c r="Z62" i="1" a="1"/>
  <c r="Z62" i="1" s="1"/>
  <c r="W62" i="1"/>
  <c r="AZ61" i="1" a="1"/>
  <c r="AZ61" i="1" s="1"/>
  <c r="BA61" i="1" s="1" a="1"/>
  <c r="BA61" i="1" s="1"/>
  <c r="CT62" i="1"/>
  <c r="DN116" i="1"/>
  <c r="H117" i="1"/>
  <c r="DO117" i="1" s="1"/>
  <c r="DN115" i="1"/>
  <c r="H116" i="1"/>
  <c r="AI116" i="1" s="1"/>
  <c r="I105" i="1"/>
  <c r="BL105" i="1" s="1"/>
  <c r="BM83" i="1"/>
  <c r="CO83" i="1" s="1"/>
  <c r="K84" i="1"/>
  <c r="DQ83" i="1"/>
  <c r="AK83" i="1"/>
  <c r="BK94" i="1"/>
  <c r="I95" i="1"/>
  <c r="BL95" i="1" s="1"/>
  <c r="CM103" i="1"/>
  <c r="M63" i="1"/>
  <c r="BP63" i="1" s="1"/>
  <c r="DS62" i="1"/>
  <c r="AM62" i="1"/>
  <c r="BO62" i="1"/>
  <c r="DN113" i="1"/>
  <c r="H114" i="1"/>
  <c r="DO114" i="1" s="1"/>
  <c r="AH106" i="1"/>
  <c r="BW62" i="1"/>
  <c r="CY62" i="1" s="1"/>
  <c r="U63" i="1"/>
  <c r="AU62" i="1"/>
  <c r="EA62" i="1"/>
  <c r="DP87" i="1"/>
  <c r="J88" i="1"/>
  <c r="DQ88" i="1" s="1"/>
  <c r="I102" i="1"/>
  <c r="DP102" i="1" s="1"/>
  <c r="AG127" i="1"/>
  <c r="G128" i="1"/>
  <c r="DM127" i="1"/>
  <c r="C131" i="1"/>
  <c r="F131" i="1" s="1"/>
  <c r="C133" i="1"/>
  <c r="F133" i="1" s="1"/>
  <c r="C136" i="1"/>
  <c r="F136" i="1" s="1"/>
  <c r="C140" i="1"/>
  <c r="F140" i="1" s="1"/>
  <c r="C129" i="1"/>
  <c r="F129" i="1" s="1"/>
  <c r="C135" i="1"/>
  <c r="F135" i="1" s="1"/>
  <c r="Q27" i="1"/>
  <c r="C134" i="1"/>
  <c r="F134" i="1" s="1"/>
  <c r="C139" i="1"/>
  <c r="F139" i="1" s="1"/>
  <c r="C138" i="1"/>
  <c r="F138" i="1" s="1"/>
  <c r="C130" i="1"/>
  <c r="F130" i="1" s="1"/>
  <c r="C132" i="1"/>
  <c r="F132" i="1" s="1"/>
  <c r="C137" i="1"/>
  <c r="F137" i="1" s="1"/>
  <c r="G127" i="1"/>
  <c r="AH127" i="1" s="1"/>
  <c r="DM126" i="1"/>
  <c r="AG126" i="1"/>
  <c r="DP86" i="1"/>
  <c r="AJ86" i="1"/>
  <c r="J87" i="1"/>
  <c r="BL86" i="1"/>
  <c r="CN86" i="1" s="1"/>
  <c r="N63" i="1"/>
  <c r="AO63" i="1" s="1"/>
  <c r="CM91" i="1"/>
  <c r="CN92" i="1"/>
  <c r="I84" i="1"/>
  <c r="BL84" i="1" s="1"/>
  <c r="CN84" i="1" s="1"/>
  <c r="CW61" i="1"/>
  <c r="AJ89" i="1"/>
  <c r="BL89" i="1"/>
  <c r="DP89" i="1"/>
  <c r="J90" i="1"/>
  <c r="DO102" i="1"/>
  <c r="I103" i="1"/>
  <c r="BL103" i="1" s="1"/>
  <c r="AI97" i="1"/>
  <c r="I98" i="1"/>
  <c r="BL98" i="1" s="1"/>
  <c r="V63" i="1"/>
  <c r="BY63" i="1" s="1"/>
  <c r="BL88" i="1"/>
  <c r="J89" i="1"/>
  <c r="DQ89" i="1" s="1"/>
  <c r="I97" i="1"/>
  <c r="DP97" i="1" s="1"/>
  <c r="BU62" i="1"/>
  <c r="CW62" i="1" s="1"/>
  <c r="AS62" i="1"/>
  <c r="DY62" i="1"/>
  <c r="S63" i="1"/>
  <c r="AT63" i="1" s="1"/>
  <c r="AI100" i="1"/>
  <c r="I101" i="1"/>
  <c r="AJ101" i="1" s="1"/>
  <c r="AR62" i="1"/>
  <c r="R63" i="1"/>
  <c r="AS63" i="1" s="1"/>
  <c r="DM120" i="1"/>
  <c r="G121" i="1"/>
  <c r="DN121" i="1" s="1"/>
  <c r="AG120" i="1"/>
  <c r="G125" i="1"/>
  <c r="AH125" i="1" s="1"/>
  <c r="AG124" i="1"/>
  <c r="DM124" i="1"/>
  <c r="BV62" i="1"/>
  <c r="CX62" i="1" s="1"/>
  <c r="AT62" i="1"/>
  <c r="T63" i="1"/>
  <c r="DZ62" i="1"/>
  <c r="BL94" i="1"/>
  <c r="CN94" i="1" s="1"/>
  <c r="AJ94" i="1"/>
  <c r="J95" i="1"/>
  <c r="DQ73" i="1"/>
  <c r="AV62" i="1"/>
  <c r="DP94" i="1"/>
  <c r="BM73" i="1"/>
  <c r="CO73" i="1" s="1"/>
  <c r="AY61" i="1"/>
  <c r="X62" i="1"/>
  <c r="DV62" i="1"/>
  <c r="P63" i="1"/>
  <c r="DW63" i="1" s="1"/>
  <c r="AH111" i="1"/>
  <c r="H112" i="1"/>
  <c r="AI112" i="1" s="1"/>
  <c r="AH110" i="1"/>
  <c r="H111" i="1"/>
  <c r="AI111" i="1" s="1"/>
  <c r="BK104" i="1"/>
  <c r="CM104" i="1" s="1"/>
  <c r="DP90" i="1"/>
  <c r="AJ90" i="1"/>
  <c r="J91" i="1"/>
  <c r="BL90" i="1"/>
  <c r="CN90" i="1" s="1"/>
  <c r="DO103" i="1"/>
  <c r="I104" i="1"/>
  <c r="BL104" i="1" s="1"/>
  <c r="BX62" i="1"/>
  <c r="AJ88" i="1"/>
  <c r="I96" i="1"/>
  <c r="DP96" i="1" s="1"/>
  <c r="G117" i="1"/>
  <c r="BK101" i="1"/>
  <c r="CM101" i="1" s="1"/>
  <c r="BK96" i="1"/>
  <c r="H108" i="1"/>
  <c r="AI108" i="1" s="1"/>
  <c r="DQ79" i="1"/>
  <c r="K80" i="1"/>
  <c r="AL80" i="1" s="1"/>
  <c r="AK81" i="1"/>
  <c r="K82" i="1"/>
  <c r="BK100" i="1"/>
  <c r="CM100" i="1" s="1"/>
  <c r="BT62" i="1"/>
  <c r="AG128" i="1"/>
  <c r="DM128" i="1"/>
  <c r="AG122" i="1"/>
  <c r="G123" i="1"/>
  <c r="AH123" i="1" s="1"/>
  <c r="DM122" i="1"/>
  <c r="AG118" i="1"/>
  <c r="G119" i="1"/>
  <c r="DM118" i="1"/>
  <c r="DN108" i="1"/>
  <c r="H109" i="1"/>
  <c r="AI109" i="1" s="1"/>
  <c r="BP62" i="1"/>
  <c r="BK105" i="1"/>
  <c r="CM105" i="1" s="1"/>
  <c r="I106" i="1"/>
  <c r="BL106" i="1" s="1"/>
  <c r="AI83" i="1"/>
  <c r="AH112" i="1"/>
  <c r="H113" i="1"/>
  <c r="DO113" i="1" s="1"/>
  <c r="CN78" i="1"/>
  <c r="BQ62" i="1"/>
  <c r="CS62" i="1" s="1"/>
  <c r="O63" i="1"/>
  <c r="AP63" i="1" s="1"/>
  <c r="AL63" i="1"/>
  <c r="AL66" i="1"/>
  <c r="BN66" i="1"/>
  <c r="CP66" i="1" s="1"/>
  <c r="BN63" i="1"/>
  <c r="CP63" i="1" s="1"/>
  <c r="L64" i="1"/>
  <c r="DS64" i="1" s="1"/>
  <c r="L71" i="1"/>
  <c r="BO71" i="1" s="1"/>
  <c r="CQ71" i="1" s="1"/>
  <c r="DR70" i="1"/>
  <c r="L67" i="1"/>
  <c r="BO67" i="1" s="1"/>
  <c r="AL70" i="1"/>
  <c r="CP64" i="1"/>
  <c r="DR71" i="1"/>
  <c r="L72" i="1"/>
  <c r="DS72" i="1" s="1"/>
  <c r="CP67" i="1"/>
  <c r="BN71" i="1"/>
  <c r="CP71" i="1" s="1"/>
  <c r="DR67" i="1"/>
  <c r="L68" i="1"/>
  <c r="AM68" i="1" s="1"/>
  <c r="AL67" i="1"/>
  <c r="AL75" i="1"/>
  <c r="BN75" i="1"/>
  <c r="CP75" i="1" s="1"/>
  <c r="AM73" i="1"/>
  <c r="AL65" i="1"/>
  <c r="DR78" i="1"/>
  <c r="AL78" i="1"/>
  <c r="M66" i="1"/>
  <c r="L66" i="1"/>
  <c r="M74" i="1"/>
  <c r="DT74" i="1" s="1"/>
  <c r="AM65" i="1"/>
  <c r="L76" i="1"/>
  <c r="DS76" i="1" s="1"/>
  <c r="BO65" i="1"/>
  <c r="BN65" i="1"/>
  <c r="DS73" i="1"/>
  <c r="L79" i="1"/>
  <c r="D276" i="1"/>
  <c r="D282" i="1"/>
  <c r="D273" i="1"/>
  <c r="D279" i="1"/>
  <c r="D284" i="1"/>
  <c r="D280" i="1"/>
  <c r="D275" i="1"/>
  <c r="D281" i="1"/>
  <c r="D278" i="1"/>
  <c r="D274" i="1"/>
  <c r="D277" i="1"/>
  <c r="D283" i="1"/>
  <c r="R39" i="1"/>
  <c r="L78" i="1" l="1"/>
  <c r="BO78" i="1" s="1"/>
  <c r="CQ78" i="1" s="1"/>
  <c r="CQ73" i="1"/>
  <c r="DS82" i="1"/>
  <c r="CO77" i="1"/>
  <c r="M83" i="1"/>
  <c r="N84" i="1" s="1"/>
  <c r="AO84" i="1" s="1"/>
  <c r="BO82" i="1"/>
  <c r="CQ82" i="1" s="1"/>
  <c r="CQ69" i="1"/>
  <c r="DS69" i="1"/>
  <c r="AL93" i="1"/>
  <c r="BN73" i="1"/>
  <c r="CP73" i="1" s="1"/>
  <c r="AM69" i="1"/>
  <c r="L77" i="1"/>
  <c r="BO77" i="1" s="1"/>
  <c r="BN76" i="1"/>
  <c r="CP76" i="1" s="1"/>
  <c r="M70" i="1"/>
  <c r="AN70" i="1" s="1"/>
  <c r="L94" i="1"/>
  <c r="BO94" i="1" s="1"/>
  <c r="CQ94" i="1" s="1"/>
  <c r="DR83" i="1"/>
  <c r="DR73" i="1"/>
  <c r="L84" i="1"/>
  <c r="AM84" i="1" s="1"/>
  <c r="L74" i="1"/>
  <c r="BO74" i="1" s="1"/>
  <c r="AL83" i="1"/>
  <c r="DR76" i="1"/>
  <c r="DS70" i="1"/>
  <c r="M71" i="1"/>
  <c r="DT71" i="1" s="1"/>
  <c r="DO106" i="1"/>
  <c r="BO70" i="1"/>
  <c r="CQ70" i="1" s="1"/>
  <c r="DR93" i="1"/>
  <c r="DN122" i="1"/>
  <c r="AM78" i="1"/>
  <c r="DS78" i="1"/>
  <c r="DY63" i="1"/>
  <c r="M79" i="1"/>
  <c r="BP79" i="1" s="1"/>
  <c r="CR79" i="1" s="1"/>
  <c r="M65" i="1"/>
  <c r="AN65" i="1" s="1"/>
  <c r="I107" i="1"/>
  <c r="AJ107" i="1" s="1"/>
  <c r="F314" i="1"/>
  <c r="G132" i="4" s="1"/>
  <c r="AJ97" i="1"/>
  <c r="AI106" i="1"/>
  <c r="AH118" i="1"/>
  <c r="AL74" i="1"/>
  <c r="CN106" i="1"/>
  <c r="DN123" i="1"/>
  <c r="G129" i="1"/>
  <c r="AH129" i="1" s="1"/>
  <c r="X63" i="1"/>
  <c r="CN105" i="1"/>
  <c r="AI107" i="1"/>
  <c r="BL101" i="1"/>
  <c r="CN101" i="1" s="1"/>
  <c r="DR79" i="1"/>
  <c r="BN79" i="1"/>
  <c r="CP79" i="1" s="1"/>
  <c r="AL79" i="1"/>
  <c r="L80" i="1"/>
  <c r="BO80" i="1" s="1"/>
  <c r="AH121" i="1"/>
  <c r="BB62" i="1" a="1"/>
  <c r="BB62" i="1" s="1"/>
  <c r="BO64" i="1"/>
  <c r="CQ64" i="1" s="1"/>
  <c r="AM64" i="1"/>
  <c r="DP95" i="1"/>
  <c r="DP105" i="1"/>
  <c r="AH126" i="1"/>
  <c r="AZ62" i="1" a="1"/>
  <c r="AZ62" i="1" s="1"/>
  <c r="BA62" i="1" s="1" a="1"/>
  <c r="BA62" i="1" s="1"/>
  <c r="C314" i="1"/>
  <c r="D132" i="4" s="1"/>
  <c r="AJ84" i="1"/>
  <c r="AX62" i="1"/>
  <c r="AI114" i="1"/>
  <c r="AN63" i="1"/>
  <c r="AJ100" i="1"/>
  <c r="AY62" i="1"/>
  <c r="AI113" i="1"/>
  <c r="DR80" i="1"/>
  <c r="BL96" i="1"/>
  <c r="CN96" i="1" s="1"/>
  <c r="BM89" i="1"/>
  <c r="CO89" i="1" s="1"/>
  <c r="AW63" i="1"/>
  <c r="BL102" i="1"/>
  <c r="CN102" i="1" s="1"/>
  <c r="Y63" i="1" a="1"/>
  <c r="Y63" i="1" s="1"/>
  <c r="BL99" i="1"/>
  <c r="CN99" i="1" s="1"/>
  <c r="CN100" i="1"/>
  <c r="AJ106" i="1"/>
  <c r="EC63" i="1"/>
  <c r="BK115" i="1"/>
  <c r="CM115" i="1" s="1"/>
  <c r="CN104" i="1"/>
  <c r="CR62" i="1"/>
  <c r="H120" i="1"/>
  <c r="DO120" i="1" s="1"/>
  <c r="CV62" i="1"/>
  <c r="DO108" i="1"/>
  <c r="CM96" i="1"/>
  <c r="DO111" i="1"/>
  <c r="I112" i="1"/>
  <c r="BK112" i="1"/>
  <c r="CM112" i="1" s="1"/>
  <c r="I113" i="1"/>
  <c r="BL113" i="1" s="1"/>
  <c r="BS63" i="1"/>
  <c r="CU63" i="1" s="1"/>
  <c r="Q64" i="1"/>
  <c r="AR64" i="1" s="1"/>
  <c r="AJ103" i="1"/>
  <c r="J104" i="1"/>
  <c r="DQ104" i="1" s="1"/>
  <c r="CN89" i="1"/>
  <c r="H128" i="1"/>
  <c r="DO128" i="1" s="1"/>
  <c r="G136" i="1"/>
  <c r="AG135" i="1"/>
  <c r="DM135" i="1"/>
  <c r="DN128" i="1"/>
  <c r="H129" i="1"/>
  <c r="AI129" i="1" s="1"/>
  <c r="AK88" i="1"/>
  <c r="K89" i="1"/>
  <c r="BN89" i="1" s="1"/>
  <c r="CQ62" i="1"/>
  <c r="CR63" i="1"/>
  <c r="H121" i="1"/>
  <c r="BK121" i="1" s="1"/>
  <c r="BN74" i="1"/>
  <c r="CP74" i="1" s="1"/>
  <c r="W63" i="1"/>
  <c r="BK113" i="1"/>
  <c r="CM113" i="1" s="1"/>
  <c r="I114" i="1"/>
  <c r="DP114" i="1" s="1"/>
  <c r="DN119" i="1"/>
  <c r="H124" i="1"/>
  <c r="AI124" i="1" s="1"/>
  <c r="BM86" i="1"/>
  <c r="DN125" i="1"/>
  <c r="H126" i="1"/>
  <c r="AI126" i="1" s="1"/>
  <c r="H122" i="1"/>
  <c r="DO122" i="1" s="1"/>
  <c r="BU63" i="1"/>
  <c r="S64" i="1"/>
  <c r="BV64" i="1" s="1"/>
  <c r="DP101" i="1"/>
  <c r="J102" i="1"/>
  <c r="BL97" i="1"/>
  <c r="CN97" i="1" s="1"/>
  <c r="J98" i="1"/>
  <c r="BM98" i="1" s="1"/>
  <c r="AK89" i="1"/>
  <c r="K90" i="1"/>
  <c r="BN90" i="1" s="1"/>
  <c r="AK87" i="1"/>
  <c r="DQ87" i="1"/>
  <c r="K88" i="1"/>
  <c r="BM87" i="1"/>
  <c r="DN127" i="1"/>
  <c r="DM137" i="1"/>
  <c r="AG137" i="1"/>
  <c r="G138" i="1"/>
  <c r="DN138" i="1" s="1"/>
  <c r="DM139" i="1"/>
  <c r="G140" i="1"/>
  <c r="AH140" i="1" s="1"/>
  <c r="AG139" i="1"/>
  <c r="AG129" i="1"/>
  <c r="DM129" i="1"/>
  <c r="G130" i="1"/>
  <c r="G132" i="1"/>
  <c r="DM131" i="1"/>
  <c r="AG131" i="1"/>
  <c r="AJ102" i="1"/>
  <c r="J103" i="1"/>
  <c r="BM103" i="1" s="1"/>
  <c r="BK114" i="1"/>
  <c r="CM114" i="1" s="1"/>
  <c r="I115" i="1"/>
  <c r="BL115" i="1" s="1"/>
  <c r="AJ95" i="1"/>
  <c r="J96" i="1"/>
  <c r="DQ96" i="1" s="1"/>
  <c r="AL84" i="1"/>
  <c r="DR84" i="1"/>
  <c r="BN84" i="1"/>
  <c r="CP84" i="1" s="1"/>
  <c r="L85" i="1"/>
  <c r="AJ105" i="1"/>
  <c r="J106" i="1"/>
  <c r="BM106" i="1" s="1"/>
  <c r="CO106" i="1" s="1"/>
  <c r="AH124" i="1"/>
  <c r="H125" i="1"/>
  <c r="BK125" i="1" s="1"/>
  <c r="BK107" i="1"/>
  <c r="CM107" i="1" s="1"/>
  <c r="I108" i="1"/>
  <c r="AJ108" i="1" s="1"/>
  <c r="CU62" i="1"/>
  <c r="DQ84" i="1"/>
  <c r="AK84" i="1"/>
  <c r="K85" i="1"/>
  <c r="BM84" i="1"/>
  <c r="CO84" i="1" s="1"/>
  <c r="DN120" i="1"/>
  <c r="H123" i="1"/>
  <c r="BO63" i="1"/>
  <c r="CQ63" i="1" s="1"/>
  <c r="DS63" i="1"/>
  <c r="M64" i="1"/>
  <c r="AM63" i="1"/>
  <c r="BK109" i="1"/>
  <c r="CM109" i="1" s="1"/>
  <c r="I110" i="1"/>
  <c r="AJ110" i="1" s="1"/>
  <c r="I109" i="1"/>
  <c r="DP109" i="1" s="1"/>
  <c r="H118" i="1"/>
  <c r="BK118" i="1" s="1"/>
  <c r="CM118" i="1" s="1"/>
  <c r="AH117" i="1"/>
  <c r="DN117" i="1"/>
  <c r="DP104" i="1"/>
  <c r="J105" i="1"/>
  <c r="DQ105" i="1" s="1"/>
  <c r="AK95" i="1"/>
  <c r="BM95" i="1"/>
  <c r="CO95" i="1" s="1"/>
  <c r="K96" i="1"/>
  <c r="DR96" i="1" s="1"/>
  <c r="DQ95" i="1"/>
  <c r="BW63" i="1"/>
  <c r="CY63" i="1" s="1"/>
  <c r="U64" i="1"/>
  <c r="BX64" i="1" s="1"/>
  <c r="AU63" i="1"/>
  <c r="DZ63" i="1"/>
  <c r="T64" i="1"/>
  <c r="BW64" i="1" s="1"/>
  <c r="BV63" i="1"/>
  <c r="CX63" i="1" s="1"/>
  <c r="CN103" i="1"/>
  <c r="BQ63" i="1"/>
  <c r="CS63" i="1" s="1"/>
  <c r="O64" i="1"/>
  <c r="AP64" i="1" s="1"/>
  <c r="G131" i="1"/>
  <c r="AH131" i="1" s="1"/>
  <c r="AG130" i="1"/>
  <c r="DM130" i="1"/>
  <c r="C141" i="1"/>
  <c r="F141" i="1" s="1"/>
  <c r="C149" i="1"/>
  <c r="F149" i="1" s="1"/>
  <c r="Q28" i="1"/>
  <c r="C142" i="1"/>
  <c r="F142" i="1" s="1"/>
  <c r="C143" i="1"/>
  <c r="F143" i="1" s="1"/>
  <c r="C147" i="1"/>
  <c r="F147" i="1" s="1"/>
  <c r="C148" i="1"/>
  <c r="F148" i="1" s="1"/>
  <c r="C150" i="1"/>
  <c r="F150" i="1" s="1"/>
  <c r="C146" i="1"/>
  <c r="F146" i="1" s="1"/>
  <c r="C145" i="1"/>
  <c r="F145" i="1" s="1"/>
  <c r="C151" i="1"/>
  <c r="F151" i="1" s="1"/>
  <c r="C152" i="1"/>
  <c r="F152" i="1" s="1"/>
  <c r="C144" i="1"/>
  <c r="F144" i="1" s="1"/>
  <c r="AG136" i="1"/>
  <c r="DM136" i="1"/>
  <c r="G137" i="1"/>
  <c r="AK86" i="1"/>
  <c r="K87" i="1"/>
  <c r="AL87" i="1" s="1"/>
  <c r="BT63" i="1"/>
  <c r="CV63" i="1" s="1"/>
  <c r="AR63" i="1"/>
  <c r="DX63" i="1"/>
  <c r="R64" i="1"/>
  <c r="AS64" i="1" s="1"/>
  <c r="DQ93" i="1"/>
  <c r="K94" i="1"/>
  <c r="AL94" i="1" s="1"/>
  <c r="DQ94" i="1"/>
  <c r="AK94" i="1"/>
  <c r="K95" i="1"/>
  <c r="BM94" i="1"/>
  <c r="CO94" i="1" s="1"/>
  <c r="H127" i="1"/>
  <c r="DO127" i="1" s="1"/>
  <c r="DO110" i="1"/>
  <c r="I111" i="1"/>
  <c r="DP111" i="1" s="1"/>
  <c r="CN98" i="1"/>
  <c r="DV63" i="1"/>
  <c r="P64" i="1"/>
  <c r="AQ64" i="1" s="1"/>
  <c r="CZ62" i="1"/>
  <c r="DA63" i="1"/>
  <c r="AJ98" i="1"/>
  <c r="J99" i="1"/>
  <c r="AK99" i="1" s="1"/>
  <c r="G139" i="1"/>
  <c r="AG138" i="1"/>
  <c r="DM138" i="1"/>
  <c r="AG133" i="1"/>
  <c r="G134" i="1"/>
  <c r="DN134" i="1" s="1"/>
  <c r="DM133" i="1"/>
  <c r="AV63" i="1"/>
  <c r="EB63" i="1"/>
  <c r="V64" i="1"/>
  <c r="BX63" i="1"/>
  <c r="CZ63" i="1" s="1"/>
  <c r="DT63" i="1"/>
  <c r="N64" i="1"/>
  <c r="BQ64" i="1" s="1"/>
  <c r="CS64" i="1" s="1"/>
  <c r="DO116" i="1"/>
  <c r="I117" i="1"/>
  <c r="AJ117" i="1" s="1"/>
  <c r="BK117" i="1"/>
  <c r="CM117" i="1" s="1"/>
  <c r="I118" i="1"/>
  <c r="AJ118" i="1" s="1"/>
  <c r="CP62" i="1"/>
  <c r="CD62" i="1" a="1"/>
  <c r="CD62" i="1" s="1"/>
  <c r="E315" i="1" s="1"/>
  <c r="CA62" i="1"/>
  <c r="CB62" i="1" a="1"/>
  <c r="CB62" i="1" s="1"/>
  <c r="BZ62" i="1"/>
  <c r="L75" i="1"/>
  <c r="M76" i="1" s="1"/>
  <c r="DT76" i="1" s="1"/>
  <c r="Z63" i="1" a="1"/>
  <c r="Z63" i="1" s="1"/>
  <c r="BR63" i="1"/>
  <c r="CT63" i="1" s="1"/>
  <c r="DP106" i="1"/>
  <c r="J107" i="1"/>
  <c r="DQ107" i="1" s="1"/>
  <c r="DO109" i="1"/>
  <c r="AH119" i="1"/>
  <c r="DR82" i="1"/>
  <c r="BN82" i="1"/>
  <c r="CP82" i="1" s="1"/>
  <c r="L83" i="1"/>
  <c r="AL82" i="1"/>
  <c r="BN80" i="1"/>
  <c r="CP80" i="1" s="1"/>
  <c r="L81" i="1"/>
  <c r="BO81" i="1" s="1"/>
  <c r="BK108" i="1"/>
  <c r="AJ96" i="1"/>
  <c r="J97" i="1"/>
  <c r="AJ104" i="1"/>
  <c r="DQ91" i="1"/>
  <c r="K92" i="1"/>
  <c r="AK91" i="1"/>
  <c r="BM91" i="1"/>
  <c r="CO91" i="1" s="1"/>
  <c r="BK111" i="1"/>
  <c r="DO112" i="1"/>
  <c r="AQ63" i="1"/>
  <c r="EA63" i="1"/>
  <c r="CO79" i="1"/>
  <c r="CN88" i="1"/>
  <c r="DP98" i="1"/>
  <c r="DP103" i="1"/>
  <c r="BM90" i="1"/>
  <c r="CO90" i="1" s="1"/>
  <c r="K91" i="1"/>
  <c r="DQ90" i="1"/>
  <c r="AK90" i="1"/>
  <c r="DP84" i="1"/>
  <c r="J85" i="1"/>
  <c r="BM85" i="1" s="1"/>
  <c r="CO85" i="1" s="1"/>
  <c r="DU63" i="1"/>
  <c r="AG132" i="1"/>
  <c r="G133" i="1"/>
  <c r="DN133" i="1" s="1"/>
  <c r="DM132" i="1"/>
  <c r="G135" i="1"/>
  <c r="AH135" i="1" s="1"/>
  <c r="AG134" i="1"/>
  <c r="DM134" i="1"/>
  <c r="DM140" i="1"/>
  <c r="AG140" i="1"/>
  <c r="AH128" i="1"/>
  <c r="BM88" i="1"/>
  <c r="CO88" i="1" s="1"/>
  <c r="CM94" i="1"/>
  <c r="CN95" i="1"/>
  <c r="BK116" i="1"/>
  <c r="AI117" i="1"/>
  <c r="H119" i="1"/>
  <c r="AI119" i="1" s="1"/>
  <c r="BM93" i="1"/>
  <c r="AH120" i="1"/>
  <c r="AI115" i="1"/>
  <c r="I116" i="1"/>
  <c r="DP116" i="1" s="1"/>
  <c r="DP99" i="1"/>
  <c r="J100" i="1"/>
  <c r="DP100" i="1"/>
  <c r="J101" i="1"/>
  <c r="BM101" i="1" s="1"/>
  <c r="BK110" i="1"/>
  <c r="CQ67" i="1"/>
  <c r="DS71" i="1"/>
  <c r="BO72" i="1"/>
  <c r="CQ72" i="1" s="1"/>
  <c r="DS67" i="1"/>
  <c r="M68" i="1"/>
  <c r="AN68" i="1" s="1"/>
  <c r="AM67" i="1"/>
  <c r="AM71" i="1"/>
  <c r="M72" i="1"/>
  <c r="BP72" i="1" s="1"/>
  <c r="CR72" i="1" s="1"/>
  <c r="M73" i="1"/>
  <c r="DT73" i="1" s="1"/>
  <c r="AM72" i="1"/>
  <c r="M69" i="1"/>
  <c r="DT69" i="1" s="1"/>
  <c r="BO68" i="1"/>
  <c r="CQ68" i="1" s="1"/>
  <c r="DS68" i="1"/>
  <c r="AN74" i="1"/>
  <c r="BO79" i="1"/>
  <c r="CQ79" i="1" s="1"/>
  <c r="DS79" i="1"/>
  <c r="BO66" i="1"/>
  <c r="CQ66" i="1" s="1"/>
  <c r="DS66" i="1"/>
  <c r="BP66" i="1"/>
  <c r="CR66" i="1" s="1"/>
  <c r="AN66" i="1"/>
  <c r="BO76" i="1"/>
  <c r="CQ76" i="1" s="1"/>
  <c r="AM76" i="1"/>
  <c r="N75" i="1"/>
  <c r="DU75" i="1" s="1"/>
  <c r="AM66" i="1"/>
  <c r="DT66" i="1"/>
  <c r="M80" i="1"/>
  <c r="BP80" i="1" s="1"/>
  <c r="CQ65" i="1"/>
  <c r="CP65" i="1"/>
  <c r="D288" i="1"/>
  <c r="D296" i="1"/>
  <c r="D295" i="1"/>
  <c r="D290" i="1"/>
  <c r="D285" i="1"/>
  <c r="D292" i="1"/>
  <c r="D293" i="1"/>
  <c r="D286" i="1"/>
  <c r="D294" i="1"/>
  <c r="D287" i="1"/>
  <c r="D289" i="1"/>
  <c r="D291" i="1"/>
  <c r="AM79" i="1"/>
  <c r="M77" i="1"/>
  <c r="AN77" i="1" s="1"/>
  <c r="BP74" i="1"/>
  <c r="M67" i="1"/>
  <c r="BP67" i="1" s="1"/>
  <c r="N67" i="1"/>
  <c r="DU67" i="1" s="1"/>
  <c r="DT83" i="1" l="1"/>
  <c r="AN83" i="1"/>
  <c r="BP70" i="1"/>
  <c r="CR70" i="1" s="1"/>
  <c r="BP83" i="1"/>
  <c r="N71" i="1"/>
  <c r="AO71" i="1" s="1"/>
  <c r="DT70" i="1"/>
  <c r="CQ74" i="1"/>
  <c r="CQ77" i="1"/>
  <c r="M78" i="1"/>
  <c r="DT78" i="1" s="1"/>
  <c r="AM94" i="1"/>
  <c r="DS74" i="1"/>
  <c r="AN71" i="1"/>
  <c r="N72" i="1"/>
  <c r="BQ72" i="1" s="1"/>
  <c r="AM74" i="1"/>
  <c r="M95" i="1"/>
  <c r="N96" i="1" s="1"/>
  <c r="DS94" i="1"/>
  <c r="DS77" i="1"/>
  <c r="M75" i="1"/>
  <c r="BP75" i="1" s="1"/>
  <c r="CR75" i="1" s="1"/>
  <c r="AM77" i="1"/>
  <c r="BO84" i="1"/>
  <c r="CQ84" i="1" s="1"/>
  <c r="DS84" i="1"/>
  <c r="M85" i="1"/>
  <c r="AN85" i="1" s="1"/>
  <c r="J108" i="1"/>
  <c r="BM108" i="1" s="1"/>
  <c r="BP71" i="1"/>
  <c r="CR71" i="1" s="1"/>
  <c r="N66" i="1"/>
  <c r="DU66" i="1" s="1"/>
  <c r="CP90" i="1"/>
  <c r="BO75" i="1"/>
  <c r="CQ75" i="1" s="1"/>
  <c r="N80" i="1"/>
  <c r="BQ80" i="1" s="1"/>
  <c r="CS80" i="1" s="1"/>
  <c r="BP65" i="1"/>
  <c r="CR65" i="1" s="1"/>
  <c r="AM80" i="1"/>
  <c r="AM81" i="1"/>
  <c r="DT79" i="1"/>
  <c r="BL107" i="1"/>
  <c r="CN107" i="1" s="1"/>
  <c r="H130" i="1"/>
  <c r="BK130" i="1" s="1"/>
  <c r="CM130" i="1" s="1"/>
  <c r="AI121" i="1"/>
  <c r="AN79" i="1"/>
  <c r="DN129" i="1"/>
  <c r="DP107" i="1"/>
  <c r="DT65" i="1"/>
  <c r="DN135" i="1"/>
  <c r="BM107" i="1"/>
  <c r="CO107" i="1" s="1"/>
  <c r="AT64" i="1"/>
  <c r="BN96" i="1"/>
  <c r="CP96" i="1" s="1"/>
  <c r="AI118" i="1"/>
  <c r="CP89" i="1"/>
  <c r="DV64" i="1"/>
  <c r="DO118" i="1"/>
  <c r="DP110" i="1"/>
  <c r="CO98" i="1"/>
  <c r="DZ64" i="1"/>
  <c r="BR64" i="1"/>
  <c r="CT64" i="1" s="1"/>
  <c r="G141" i="1"/>
  <c r="AH141" i="1" s="1"/>
  <c r="AH133" i="1"/>
  <c r="EA64" i="1"/>
  <c r="DQ99" i="1"/>
  <c r="CZ64" i="1"/>
  <c r="CQ80" i="1"/>
  <c r="CN113" i="1"/>
  <c r="DS80" i="1"/>
  <c r="M81" i="1"/>
  <c r="BN94" i="1"/>
  <c r="CP94" i="1" s="1"/>
  <c r="CB63" i="1" a="1"/>
  <c r="CB63" i="1" s="1"/>
  <c r="C316" i="1" s="1"/>
  <c r="D134" i="4" s="1"/>
  <c r="DR87" i="1"/>
  <c r="CY64" i="1"/>
  <c r="DO125" i="1"/>
  <c r="DQ106" i="1"/>
  <c r="DQ103" i="1"/>
  <c r="BK128" i="1"/>
  <c r="CM128" i="1" s="1"/>
  <c r="BK119" i="1"/>
  <c r="CM119" i="1" s="1"/>
  <c r="BL118" i="1"/>
  <c r="CN118" i="1" s="1"/>
  <c r="DP117" i="1"/>
  <c r="AO64" i="1"/>
  <c r="AJ111" i="1"/>
  <c r="AI125" i="1"/>
  <c r="DP115" i="1"/>
  <c r="DO129" i="1"/>
  <c r="DO119" i="1"/>
  <c r="BS64" i="1"/>
  <c r="CU64" i="1" s="1"/>
  <c r="DY64" i="1"/>
  <c r="BM96" i="1"/>
  <c r="CO96" i="1" s="1"/>
  <c r="CN115" i="1"/>
  <c r="BK129" i="1"/>
  <c r="CM129" i="1" s="1"/>
  <c r="CO101" i="1"/>
  <c r="DQ100" i="1"/>
  <c r="K101" i="1"/>
  <c r="BN101" i="1" s="1"/>
  <c r="AK100" i="1"/>
  <c r="AK97" i="1"/>
  <c r="K98" i="1"/>
  <c r="AL98" i="1" s="1"/>
  <c r="BM97" i="1"/>
  <c r="CO97" i="1" s="1"/>
  <c r="CQ81" i="1"/>
  <c r="DR95" i="1"/>
  <c r="L96" i="1"/>
  <c r="BO96" i="1" s="1"/>
  <c r="AL95" i="1"/>
  <c r="BN95" i="1"/>
  <c r="CP95" i="1" s="1"/>
  <c r="N65" i="1"/>
  <c r="BQ65" i="1" s="1"/>
  <c r="AN64" i="1"/>
  <c r="BP64" i="1"/>
  <c r="W64" i="1"/>
  <c r="DT64" i="1"/>
  <c r="X64" i="1"/>
  <c r="Y64" i="1" a="1"/>
  <c r="Y64" i="1" s="1"/>
  <c r="Z64" i="1" a="1"/>
  <c r="Z64" i="1" s="1"/>
  <c r="I124" i="1"/>
  <c r="BL124" i="1" s="1"/>
  <c r="DO123" i="1"/>
  <c r="BK123" i="1"/>
  <c r="CM123" i="1" s="1"/>
  <c r="CO103" i="1"/>
  <c r="DN132" i="1"/>
  <c r="H133" i="1"/>
  <c r="AI133" i="1" s="1"/>
  <c r="AH132" i="1"/>
  <c r="BM102" i="1"/>
  <c r="CO102" i="1" s="1"/>
  <c r="K103" i="1"/>
  <c r="BN103" i="1" s="1"/>
  <c r="DQ102" i="1"/>
  <c r="K102" i="1"/>
  <c r="BN102" i="1" s="1"/>
  <c r="AK101" i="1"/>
  <c r="DQ101" i="1"/>
  <c r="CM111" i="1"/>
  <c r="DN137" i="1"/>
  <c r="H138" i="1"/>
  <c r="BK138" i="1" s="1"/>
  <c r="CM138" i="1" s="1"/>
  <c r="AH137" i="1"/>
  <c r="AG152" i="1"/>
  <c r="DM152" i="1"/>
  <c r="DM150" i="1"/>
  <c r="AG150" i="1"/>
  <c r="G151" i="1"/>
  <c r="AG142" i="1"/>
  <c r="DM142" i="1"/>
  <c r="G143" i="1"/>
  <c r="BL108" i="1"/>
  <c r="CN108" i="1" s="1"/>
  <c r="J109" i="1"/>
  <c r="AK109" i="1" s="1"/>
  <c r="DP108" i="1"/>
  <c r="CM125" i="1"/>
  <c r="DN130" i="1"/>
  <c r="H131" i="1"/>
  <c r="DO131" i="1" s="1"/>
  <c r="AH130" i="1"/>
  <c r="H139" i="1"/>
  <c r="DO139" i="1" s="1"/>
  <c r="AH138" i="1"/>
  <c r="CO87" i="1"/>
  <c r="DQ98" i="1"/>
  <c r="K99" i="1"/>
  <c r="BN99" i="1" s="1"/>
  <c r="AK98" i="1"/>
  <c r="CX64" i="1"/>
  <c r="CW63" i="1"/>
  <c r="I127" i="1"/>
  <c r="DO126" i="1"/>
  <c r="BK126" i="1"/>
  <c r="CM126" i="1" s="1"/>
  <c r="BM104" i="1"/>
  <c r="K105" i="1"/>
  <c r="AK104" i="1"/>
  <c r="AJ113" i="1"/>
  <c r="J114" i="1"/>
  <c r="DQ114" i="1" s="1"/>
  <c r="DP113" i="1"/>
  <c r="CA63" i="1"/>
  <c r="CM108" i="1"/>
  <c r="AM75" i="1"/>
  <c r="DS75" i="1"/>
  <c r="EC64" i="1"/>
  <c r="BY64" i="1"/>
  <c r="DA64" i="1" s="1"/>
  <c r="AW64" i="1"/>
  <c r="I128" i="1"/>
  <c r="BK127" i="1"/>
  <c r="CM127" i="1" s="1"/>
  <c r="AI127" i="1"/>
  <c r="BM105" i="1"/>
  <c r="K106" i="1"/>
  <c r="BN106" i="1" s="1"/>
  <c r="AK105" i="1"/>
  <c r="BZ63" i="1"/>
  <c r="H141" i="1"/>
  <c r="DO141" i="1" s="1"/>
  <c r="DN140" i="1"/>
  <c r="DR90" i="1"/>
  <c r="L91" i="1"/>
  <c r="AL90" i="1"/>
  <c r="AJ114" i="1"/>
  <c r="J115" i="1"/>
  <c r="AK115" i="1" s="1"/>
  <c r="BL114" i="1"/>
  <c r="DX64" i="1"/>
  <c r="R65" i="1"/>
  <c r="AS65" i="1" s="1"/>
  <c r="BT64" i="1"/>
  <c r="CD63" i="1" a="1"/>
  <c r="CD63" i="1" s="1"/>
  <c r="E316" i="1" s="1"/>
  <c r="F134" i="4" s="1"/>
  <c r="CM110" i="1"/>
  <c r="BM100" i="1"/>
  <c r="BL116" i="1"/>
  <c r="CN116" i="1" s="1"/>
  <c r="J117" i="1"/>
  <c r="DQ117" i="1" s="1"/>
  <c r="AJ116" i="1"/>
  <c r="AK85" i="1"/>
  <c r="K86" i="1"/>
  <c r="BN86" i="1" s="1"/>
  <c r="DQ85" i="1"/>
  <c r="DR91" i="1"/>
  <c r="AL91" i="1"/>
  <c r="BN91" i="1"/>
  <c r="L92" i="1"/>
  <c r="AX63" i="1"/>
  <c r="DQ97" i="1"/>
  <c r="DS83" i="1"/>
  <c r="AM83" i="1"/>
  <c r="BO83" i="1"/>
  <c r="CQ83" i="1" s="1"/>
  <c r="M84" i="1"/>
  <c r="BP84" i="1" s="1"/>
  <c r="C315" i="1"/>
  <c r="D133" i="4" s="1"/>
  <c r="CC62" i="1" a="1"/>
  <c r="CC62" i="1" s="1"/>
  <c r="D315" i="1" s="1"/>
  <c r="E133" i="4" s="1"/>
  <c r="DN139" i="1"/>
  <c r="H140" i="1"/>
  <c r="DO140" i="1" s="1"/>
  <c r="AH139" i="1"/>
  <c r="AG145" i="1"/>
  <c r="DM145" i="1"/>
  <c r="G146" i="1"/>
  <c r="AG147" i="1"/>
  <c r="DM147" i="1"/>
  <c r="G148" i="1"/>
  <c r="DM149" i="1"/>
  <c r="G150" i="1"/>
  <c r="AG149" i="1"/>
  <c r="EB64" i="1"/>
  <c r="V65" i="1"/>
  <c r="AW65" i="1" s="1"/>
  <c r="AV64" i="1"/>
  <c r="AJ109" i="1"/>
  <c r="J110" i="1"/>
  <c r="DQ110" i="1" s="1"/>
  <c r="BL109" i="1"/>
  <c r="AI123" i="1"/>
  <c r="AK102" i="1"/>
  <c r="I123" i="1"/>
  <c r="DP123" i="1" s="1"/>
  <c r="BK122" i="1"/>
  <c r="AI122" i="1"/>
  <c r="CO86" i="1"/>
  <c r="I125" i="1"/>
  <c r="DP125" i="1" s="1"/>
  <c r="BK124" i="1"/>
  <c r="DO124" i="1"/>
  <c r="AL89" i="1"/>
  <c r="L90" i="1"/>
  <c r="DR89" i="1"/>
  <c r="AH136" i="1"/>
  <c r="H137" i="1"/>
  <c r="AI137" i="1" s="1"/>
  <c r="DN136" i="1"/>
  <c r="BL112" i="1"/>
  <c r="CN112" i="1" s="1"/>
  <c r="J113" i="1"/>
  <c r="AK113" i="1" s="1"/>
  <c r="AJ112" i="1"/>
  <c r="DP112" i="1"/>
  <c r="I121" i="1"/>
  <c r="AJ121" i="1" s="1"/>
  <c r="CM116" i="1"/>
  <c r="AL92" i="1"/>
  <c r="BN92" i="1"/>
  <c r="DR92" i="1"/>
  <c r="L93" i="1"/>
  <c r="DS93" i="1" s="1"/>
  <c r="AK107" i="1"/>
  <c r="K108" i="1"/>
  <c r="DP118" i="1"/>
  <c r="J119" i="1"/>
  <c r="BL117" i="1"/>
  <c r="CN117" i="1" s="1"/>
  <c r="J118" i="1"/>
  <c r="DU64" i="1"/>
  <c r="O65" i="1"/>
  <c r="BR65" i="1" s="1"/>
  <c r="AH134" i="1"/>
  <c r="H135" i="1"/>
  <c r="BM99" i="1"/>
  <c r="CO99" i="1" s="1"/>
  <c r="K100" i="1"/>
  <c r="BL111" i="1"/>
  <c r="CN111" i="1" s="1"/>
  <c r="J112" i="1"/>
  <c r="BM112" i="1" s="1"/>
  <c r="DR94" i="1"/>
  <c r="L95" i="1"/>
  <c r="DM144" i="1"/>
  <c r="G145" i="1"/>
  <c r="AH145" i="1" s="1"/>
  <c r="AG144" i="1"/>
  <c r="G147" i="1"/>
  <c r="AG146" i="1"/>
  <c r="DM146" i="1"/>
  <c r="AG143" i="1"/>
  <c r="DM143" i="1"/>
  <c r="G144" i="1"/>
  <c r="AH144" i="1" s="1"/>
  <c r="AG141" i="1"/>
  <c r="G142" i="1"/>
  <c r="AH142" i="1" s="1"/>
  <c r="DM141" i="1"/>
  <c r="DN131" i="1"/>
  <c r="H132" i="1"/>
  <c r="DO132" i="1" s="1"/>
  <c r="P65" i="1"/>
  <c r="AQ65" i="1" s="1"/>
  <c r="AL96" i="1"/>
  <c r="L97" i="1"/>
  <c r="I119" i="1"/>
  <c r="AJ119" i="1" s="1"/>
  <c r="AY63" i="1"/>
  <c r="BB63" i="1" a="1"/>
  <c r="BB63" i="1" s="1"/>
  <c r="AZ63" i="1" a="1"/>
  <c r="AZ63" i="1" s="1"/>
  <c r="BA63" i="1" s="1" a="1"/>
  <c r="BA63" i="1" s="1"/>
  <c r="DS85" i="1"/>
  <c r="M86" i="1"/>
  <c r="BO85" i="1"/>
  <c r="CQ85" i="1" s="1"/>
  <c r="AM85" i="1"/>
  <c r="BN88" i="1"/>
  <c r="CP88" i="1" s="1"/>
  <c r="AL88" i="1"/>
  <c r="L89" i="1"/>
  <c r="DR88" i="1"/>
  <c r="DO121" i="1"/>
  <c r="I122" i="1"/>
  <c r="DP122" i="1" s="1"/>
  <c r="AI120" i="1"/>
  <c r="CO93" i="1"/>
  <c r="I120" i="1"/>
  <c r="BL120" i="1" s="1"/>
  <c r="H136" i="1"/>
  <c r="BK136" i="1" s="1"/>
  <c r="CM136" i="1" s="1"/>
  <c r="H134" i="1"/>
  <c r="AI134" i="1" s="1"/>
  <c r="DS81" i="1"/>
  <c r="M82" i="1"/>
  <c r="BP82" i="1" s="1"/>
  <c r="CR82" i="1" s="1"/>
  <c r="F315" i="1"/>
  <c r="G133" i="4" s="1"/>
  <c r="F133" i="4"/>
  <c r="DW64" i="1"/>
  <c r="Q65" i="1"/>
  <c r="DX65" i="1" s="1"/>
  <c r="BU64" i="1"/>
  <c r="CW64" i="1" s="1"/>
  <c r="S65" i="1"/>
  <c r="BN87" i="1"/>
  <c r="CP87" i="1" s="1"/>
  <c r="L88" i="1"/>
  <c r="G152" i="1"/>
  <c r="AG151" i="1"/>
  <c r="DM151" i="1"/>
  <c r="G149" i="1"/>
  <c r="AG148" i="1"/>
  <c r="DM148" i="1"/>
  <c r="C163" i="1"/>
  <c r="F163" i="1" s="1"/>
  <c r="Q29" i="1"/>
  <c r="C154" i="1"/>
  <c r="F154" i="1" s="1"/>
  <c r="C156" i="1"/>
  <c r="F156" i="1" s="1"/>
  <c r="C160" i="1"/>
  <c r="F160" i="1" s="1"/>
  <c r="C159" i="1"/>
  <c r="F159" i="1" s="1"/>
  <c r="C162" i="1"/>
  <c r="F162" i="1" s="1"/>
  <c r="C155" i="1"/>
  <c r="F155" i="1" s="1"/>
  <c r="C161" i="1"/>
  <c r="F161" i="1" s="1"/>
  <c r="C158" i="1"/>
  <c r="F158" i="1" s="1"/>
  <c r="C153" i="1"/>
  <c r="F153" i="1" s="1"/>
  <c r="C157" i="1"/>
  <c r="F157" i="1" s="1"/>
  <c r="C164" i="1"/>
  <c r="F164" i="1" s="1"/>
  <c r="AU64" i="1"/>
  <c r="U65" i="1"/>
  <c r="BL110" i="1"/>
  <c r="CN110" i="1" s="1"/>
  <c r="J111" i="1"/>
  <c r="DR85" i="1"/>
  <c r="BN85" i="1"/>
  <c r="AL85" i="1"/>
  <c r="L86" i="1"/>
  <c r="I126" i="1"/>
  <c r="BL126" i="1" s="1"/>
  <c r="CN126" i="1" s="1"/>
  <c r="AK106" i="1"/>
  <c r="K107" i="1"/>
  <c r="AL107" i="1" s="1"/>
  <c r="AK96" i="1"/>
  <c r="K97" i="1"/>
  <c r="AL97" i="1" s="1"/>
  <c r="AJ115" i="1"/>
  <c r="J116" i="1"/>
  <c r="DQ116" i="1" s="1"/>
  <c r="AK103" i="1"/>
  <c r="K104" i="1"/>
  <c r="AL104" i="1" s="1"/>
  <c r="T65" i="1"/>
  <c r="EA65" i="1" s="1"/>
  <c r="CM121" i="1"/>
  <c r="I130" i="1"/>
  <c r="AJ130" i="1" s="1"/>
  <c r="AI128" i="1"/>
  <c r="I129" i="1"/>
  <c r="AJ129" i="1" s="1"/>
  <c r="BK120" i="1"/>
  <c r="CM120" i="1" s="1"/>
  <c r="N73" i="1"/>
  <c r="DU73" i="1" s="1"/>
  <c r="DT68" i="1"/>
  <c r="N69" i="1"/>
  <c r="DU69" i="1" s="1"/>
  <c r="BP68" i="1"/>
  <c r="CR68" i="1" s="1"/>
  <c r="N77" i="1"/>
  <c r="BQ77" i="1" s="1"/>
  <c r="AN72" i="1"/>
  <c r="AN76" i="1"/>
  <c r="BP76" i="1"/>
  <c r="DT72" i="1"/>
  <c r="BP73" i="1"/>
  <c r="CR73" i="1" s="1"/>
  <c r="AN69" i="1"/>
  <c r="AN73" i="1"/>
  <c r="N74" i="1"/>
  <c r="O75" i="1" s="1"/>
  <c r="BP69" i="1"/>
  <c r="CR69" i="1" s="1"/>
  <c r="N70" i="1"/>
  <c r="AO70" i="1" s="1"/>
  <c r="BP78" i="1"/>
  <c r="CR78" i="1" s="1"/>
  <c r="CR80" i="1"/>
  <c r="DT80" i="1"/>
  <c r="AO75" i="1"/>
  <c r="BQ75" i="1"/>
  <c r="CS75" i="1" s="1"/>
  <c r="BP77" i="1"/>
  <c r="CR77" i="1" s="1"/>
  <c r="O85" i="1"/>
  <c r="AP85" i="1" s="1"/>
  <c r="CR83" i="1"/>
  <c r="DU84" i="1"/>
  <c r="BQ84" i="1"/>
  <c r="CR67" i="1"/>
  <c r="CR74" i="1"/>
  <c r="N78" i="1"/>
  <c r="AO78" i="1" s="1"/>
  <c r="O76" i="1"/>
  <c r="DV76" i="1" s="1"/>
  <c r="D298" i="1"/>
  <c r="D299" i="1"/>
  <c r="N68" i="1"/>
  <c r="DU68" i="1" s="1"/>
  <c r="N81" i="1"/>
  <c r="AO81" i="1" s="1"/>
  <c r="O68" i="1"/>
  <c r="DV68" i="1" s="1"/>
  <c r="BQ67" i="1"/>
  <c r="DT67" i="1"/>
  <c r="AO67" i="1"/>
  <c r="AN67" i="1"/>
  <c r="DT77" i="1"/>
  <c r="AN80" i="1"/>
  <c r="DU71" i="1" l="1"/>
  <c r="BQ71" i="1"/>
  <c r="BP95" i="1"/>
  <c r="CR95" i="1" s="1"/>
  <c r="O72" i="1"/>
  <c r="AP72" i="1" s="1"/>
  <c r="DT95" i="1"/>
  <c r="AN75" i="1"/>
  <c r="DT75" i="1"/>
  <c r="AO66" i="1"/>
  <c r="AN78" i="1"/>
  <c r="N79" i="1"/>
  <c r="DU79" i="1" s="1"/>
  <c r="N76" i="1"/>
  <c r="AO76" i="1" s="1"/>
  <c r="AN95" i="1"/>
  <c r="CS72" i="1"/>
  <c r="AO72" i="1"/>
  <c r="O73" i="1"/>
  <c r="BR73" i="1" s="1"/>
  <c r="CT73" i="1" s="1"/>
  <c r="DU72" i="1"/>
  <c r="K109" i="1"/>
  <c r="AL109" i="1" s="1"/>
  <c r="N86" i="1"/>
  <c r="AO86" i="1" s="1"/>
  <c r="DT85" i="1"/>
  <c r="BP85" i="1"/>
  <c r="CR85" i="1" s="1"/>
  <c r="BQ66" i="1"/>
  <c r="CS66" i="1" s="1"/>
  <c r="O67" i="1"/>
  <c r="P68" i="1" s="1"/>
  <c r="AQ68" i="1" s="1"/>
  <c r="CO108" i="1"/>
  <c r="AK108" i="1"/>
  <c r="DQ108" i="1"/>
  <c r="O74" i="1"/>
  <c r="DV74" i="1" s="1"/>
  <c r="BQ73" i="1"/>
  <c r="CS73" i="1" s="1"/>
  <c r="H142" i="1"/>
  <c r="AI142" i="1" s="1"/>
  <c r="CR76" i="1"/>
  <c r="DU80" i="1"/>
  <c r="O81" i="1"/>
  <c r="DV81" i="1" s="1"/>
  <c r="AO80" i="1"/>
  <c r="AI130" i="1"/>
  <c r="DO130" i="1"/>
  <c r="I131" i="1"/>
  <c r="AJ131" i="1" s="1"/>
  <c r="CC63" i="1" a="1"/>
  <c r="CC63" i="1" s="1"/>
  <c r="D316" i="1" s="1"/>
  <c r="E134" i="4" s="1"/>
  <c r="DN141" i="1"/>
  <c r="DQ113" i="1"/>
  <c r="F316" i="1"/>
  <c r="G134" i="4" s="1"/>
  <c r="DQ115" i="1"/>
  <c r="DR102" i="1"/>
  <c r="AL86" i="1"/>
  <c r="AK117" i="1"/>
  <c r="BL122" i="1"/>
  <c r="CN122" i="1" s="1"/>
  <c r="AI132" i="1"/>
  <c r="DY65" i="1"/>
  <c r="CQ96" i="1"/>
  <c r="BN98" i="1"/>
  <c r="CP98" i="1" s="1"/>
  <c r="AL99" i="1"/>
  <c r="CR84" i="1"/>
  <c r="AU65" i="1"/>
  <c r="DP119" i="1"/>
  <c r="DW65" i="1"/>
  <c r="DN144" i="1"/>
  <c r="CO112" i="1"/>
  <c r="BM114" i="1"/>
  <c r="CO114" i="1" s="1"/>
  <c r="DR99" i="1"/>
  <c r="BK131" i="1"/>
  <c r="CM131" i="1" s="1"/>
  <c r="DN142" i="1"/>
  <c r="DT81" i="1"/>
  <c r="N82" i="1"/>
  <c r="DU82" i="1" s="1"/>
  <c r="BP81" i="1"/>
  <c r="AN81" i="1"/>
  <c r="AJ122" i="1"/>
  <c r="BL119" i="1"/>
  <c r="CN119" i="1" s="1"/>
  <c r="AL106" i="1"/>
  <c r="BK139" i="1"/>
  <c r="CM139" i="1" s="1"/>
  <c r="AJ120" i="1"/>
  <c r="DO137" i="1"/>
  <c r="AJ125" i="1"/>
  <c r="G153" i="1"/>
  <c r="AH153" i="1" s="1"/>
  <c r="AI138" i="1"/>
  <c r="DU70" i="1"/>
  <c r="AO73" i="1"/>
  <c r="BK140" i="1"/>
  <c r="CM140" i="1" s="1"/>
  <c r="CN120" i="1"/>
  <c r="CP86" i="1"/>
  <c r="CT65" i="1"/>
  <c r="CP103" i="1"/>
  <c r="CP85" i="1"/>
  <c r="BM111" i="1"/>
  <c r="CO111" i="1" s="1"/>
  <c r="K112" i="1"/>
  <c r="BN112" i="1" s="1"/>
  <c r="G160" i="1"/>
  <c r="DM159" i="1"/>
  <c r="AG159" i="1"/>
  <c r="DZ65" i="1"/>
  <c r="T66" i="1"/>
  <c r="AT65" i="1"/>
  <c r="BV65" i="1"/>
  <c r="BO95" i="1"/>
  <c r="CQ95" i="1" s="1"/>
  <c r="M96" i="1"/>
  <c r="AN96" i="1" s="1"/>
  <c r="BN100" i="1"/>
  <c r="CP100" i="1" s="1"/>
  <c r="L101" i="1"/>
  <c r="AM101" i="1" s="1"/>
  <c r="BK135" i="1"/>
  <c r="CM135" i="1" s="1"/>
  <c r="I136" i="1"/>
  <c r="DP136" i="1" s="1"/>
  <c r="DQ118" i="1"/>
  <c r="K119" i="1"/>
  <c r="AL119" i="1" s="1"/>
  <c r="BM119" i="1"/>
  <c r="CO119" i="1" s="1"/>
  <c r="K120" i="1"/>
  <c r="DR120" i="1" s="1"/>
  <c r="DR108" i="1"/>
  <c r="L109" i="1"/>
  <c r="BO109" i="1" s="1"/>
  <c r="AM90" i="1"/>
  <c r="M91" i="1"/>
  <c r="DT91" i="1" s="1"/>
  <c r="AH148" i="1"/>
  <c r="H149" i="1"/>
  <c r="AI149" i="1" s="1"/>
  <c r="BO92" i="1"/>
  <c r="CQ92" i="1" s="1"/>
  <c r="M93" i="1"/>
  <c r="BP93" i="1" s="1"/>
  <c r="AM92" i="1"/>
  <c r="CP101" i="1"/>
  <c r="CO100" i="1"/>
  <c r="M92" i="1"/>
  <c r="BP92" i="1" s="1"/>
  <c r="AJ128" i="1"/>
  <c r="J129" i="1"/>
  <c r="BM129" i="1" s="1"/>
  <c r="BN105" i="1"/>
  <c r="CP105" i="1" s="1"/>
  <c r="L106" i="1"/>
  <c r="DS106" i="1" s="1"/>
  <c r="AJ127" i="1"/>
  <c r="J128" i="1"/>
  <c r="DQ128" i="1" s="1"/>
  <c r="CP99" i="1"/>
  <c r="DN143" i="1"/>
  <c r="H144" i="1"/>
  <c r="DO144" i="1" s="1"/>
  <c r="DN151" i="1"/>
  <c r="H152" i="1"/>
  <c r="DO152" i="1" s="1"/>
  <c r="DS96" i="1"/>
  <c r="M97" i="1"/>
  <c r="AN97" i="1" s="1"/>
  <c r="BL129" i="1"/>
  <c r="CN129" i="1" s="1"/>
  <c r="J131" i="1"/>
  <c r="AK131" i="1" s="1"/>
  <c r="BN104" i="1"/>
  <c r="L105" i="1"/>
  <c r="AM105" i="1" s="1"/>
  <c r="AK116" i="1"/>
  <c r="K117" i="1"/>
  <c r="BN117" i="1" s="1"/>
  <c r="DR97" i="1"/>
  <c r="L98" i="1"/>
  <c r="AM98" i="1" s="1"/>
  <c r="DR107" i="1"/>
  <c r="L108" i="1"/>
  <c r="AM108" i="1" s="1"/>
  <c r="AG164" i="1"/>
  <c r="DM164" i="1"/>
  <c r="DM161" i="1"/>
  <c r="AG161" i="1"/>
  <c r="G162" i="1"/>
  <c r="AH162" i="1" s="1"/>
  <c r="DM160" i="1"/>
  <c r="AG160" i="1"/>
  <c r="G161" i="1"/>
  <c r="DN161" i="1" s="1"/>
  <c r="DM163" i="1"/>
  <c r="AG163" i="1"/>
  <c r="G164" i="1"/>
  <c r="DN164" i="1" s="1"/>
  <c r="AH149" i="1"/>
  <c r="H150" i="1"/>
  <c r="AH152" i="1"/>
  <c r="H153" i="1"/>
  <c r="BK153" i="1" s="1"/>
  <c r="AR65" i="1"/>
  <c r="R66" i="1"/>
  <c r="AN82" i="1"/>
  <c r="N83" i="1"/>
  <c r="BK134" i="1"/>
  <c r="CM134" i="1" s="1"/>
  <c r="I135" i="1"/>
  <c r="AJ135" i="1" s="1"/>
  <c r="AM89" i="1"/>
  <c r="DS89" i="1"/>
  <c r="BO89" i="1"/>
  <c r="M90" i="1"/>
  <c r="DN147" i="1"/>
  <c r="H148" i="1"/>
  <c r="CP92" i="1"/>
  <c r="J122" i="1"/>
  <c r="AK122" i="1" s="1"/>
  <c r="BL123" i="1"/>
  <c r="CN123" i="1" s="1"/>
  <c r="J124" i="1"/>
  <c r="AK124" i="1" s="1"/>
  <c r="BM110" i="1"/>
  <c r="K111" i="1"/>
  <c r="AL111" i="1" s="1"/>
  <c r="EC65" i="1"/>
  <c r="BY65" i="1"/>
  <c r="DA65" i="1" s="1"/>
  <c r="AH150" i="1"/>
  <c r="H151" i="1"/>
  <c r="AI151" i="1" s="1"/>
  <c r="DT84" i="1"/>
  <c r="N85" i="1"/>
  <c r="CP91" i="1"/>
  <c r="BO91" i="1"/>
  <c r="AI141" i="1"/>
  <c r="I142" i="1"/>
  <c r="CO104" i="1"/>
  <c r="BM109" i="1"/>
  <c r="CO109" i="1" s="1"/>
  <c r="K110" i="1"/>
  <c r="AL110" i="1" s="1"/>
  <c r="BK133" i="1"/>
  <c r="CM133" i="1" s="1"/>
  <c r="I134" i="1"/>
  <c r="DP134" i="1" s="1"/>
  <c r="DP124" i="1"/>
  <c r="J125" i="1"/>
  <c r="BM125" i="1" s="1"/>
  <c r="CO125" i="1" s="1"/>
  <c r="BB64" i="1" a="1"/>
  <c r="BB64" i="1" s="1"/>
  <c r="AY64" i="1"/>
  <c r="AX64" i="1"/>
  <c r="AZ64" i="1" a="1"/>
  <c r="AZ64" i="1" s="1"/>
  <c r="BA64" i="1" s="1" a="1"/>
  <c r="BA64" i="1" s="1"/>
  <c r="AM96" i="1"/>
  <c r="BL130" i="1"/>
  <c r="CN130" i="1" s="1"/>
  <c r="BW65" i="1"/>
  <c r="CY65" i="1" s="1"/>
  <c r="U66" i="1"/>
  <c r="BX66" i="1" s="1"/>
  <c r="BO86" i="1"/>
  <c r="CQ86" i="1" s="1"/>
  <c r="M87" i="1"/>
  <c r="AM86" i="1"/>
  <c r="DS86" i="1"/>
  <c r="AK111" i="1"/>
  <c r="EB65" i="1"/>
  <c r="V66" i="1"/>
  <c r="AV65" i="1"/>
  <c r="BX65" i="1"/>
  <c r="CZ65" i="1" s="1"/>
  <c r="AG157" i="1"/>
  <c r="G158" i="1"/>
  <c r="DM157" i="1"/>
  <c r="DM155" i="1"/>
  <c r="AG155" i="1"/>
  <c r="G156" i="1"/>
  <c r="AH156" i="1" s="1"/>
  <c r="DM156" i="1"/>
  <c r="AG156" i="1"/>
  <c r="G157" i="1"/>
  <c r="AH157" i="1" s="1"/>
  <c r="DN149" i="1"/>
  <c r="DN152" i="1"/>
  <c r="DS88" i="1"/>
  <c r="M89" i="1"/>
  <c r="BO88" i="1"/>
  <c r="CQ88" i="1" s="1"/>
  <c r="J123" i="1"/>
  <c r="DQ123" i="1" s="1"/>
  <c r="AN86" i="1"/>
  <c r="BP86" i="1"/>
  <c r="CR86" i="1" s="1"/>
  <c r="DT86" i="1"/>
  <c r="N87" i="1"/>
  <c r="J120" i="1"/>
  <c r="BM120" i="1" s="1"/>
  <c r="BK132" i="1"/>
  <c r="CM132" i="1" s="1"/>
  <c r="I133" i="1"/>
  <c r="BL133" i="1" s="1"/>
  <c r="AH147" i="1"/>
  <c r="DS95" i="1"/>
  <c r="AL100" i="1"/>
  <c r="DO135" i="1"/>
  <c r="BM118" i="1"/>
  <c r="CO118" i="1" s="1"/>
  <c r="AK119" i="1"/>
  <c r="AL108" i="1"/>
  <c r="AM93" i="1"/>
  <c r="M94" i="1"/>
  <c r="BO93" i="1"/>
  <c r="CQ93" i="1" s="1"/>
  <c r="BL121" i="1"/>
  <c r="BM113" i="1"/>
  <c r="CO113" i="1" s="1"/>
  <c r="K114" i="1"/>
  <c r="AL114" i="1" s="1"/>
  <c r="DS90" i="1"/>
  <c r="BL125" i="1"/>
  <c r="CN125" i="1" s="1"/>
  <c r="J126" i="1"/>
  <c r="CM122" i="1"/>
  <c r="BM117" i="1"/>
  <c r="CO117" i="1" s="1"/>
  <c r="K118" i="1"/>
  <c r="DR118" i="1" s="1"/>
  <c r="BM115" i="1"/>
  <c r="CO115" i="1" s="1"/>
  <c r="K116" i="1"/>
  <c r="BN116" i="1" s="1"/>
  <c r="DS91" i="1"/>
  <c r="DR106" i="1"/>
  <c r="L107" i="1"/>
  <c r="AM107" i="1" s="1"/>
  <c r="DP128" i="1"/>
  <c r="CN109" i="1"/>
  <c r="AL105" i="1"/>
  <c r="BL127" i="1"/>
  <c r="CN127" i="1" s="1"/>
  <c r="AI139" i="1"/>
  <c r="I140" i="1"/>
  <c r="BL140" i="1" s="1"/>
  <c r="AI131" i="1"/>
  <c r="I132" i="1"/>
  <c r="BL132" i="1" s="1"/>
  <c r="DO138" i="1"/>
  <c r="I139" i="1"/>
  <c r="BL139" i="1" s="1"/>
  <c r="AL102" i="1"/>
  <c r="L103" i="1"/>
  <c r="DS103" i="1" s="1"/>
  <c r="AO65" i="1"/>
  <c r="CP102" i="1"/>
  <c r="J130" i="1"/>
  <c r="AK130" i="1" s="1"/>
  <c r="G159" i="1"/>
  <c r="DM158" i="1"/>
  <c r="AG158" i="1"/>
  <c r="Q30" i="1"/>
  <c r="C165" i="1"/>
  <c r="F165" i="1" s="1"/>
  <c r="C173" i="1"/>
  <c r="F173" i="1" s="1"/>
  <c r="C169" i="1"/>
  <c r="F169" i="1" s="1"/>
  <c r="C171" i="1"/>
  <c r="F171" i="1" s="1"/>
  <c r="C170" i="1"/>
  <c r="F170" i="1" s="1"/>
  <c r="C168" i="1"/>
  <c r="F168" i="1" s="1"/>
  <c r="C174" i="1"/>
  <c r="F174" i="1" s="1"/>
  <c r="C175" i="1"/>
  <c r="F175" i="1" s="1"/>
  <c r="C167" i="1"/>
  <c r="F167" i="1" s="1"/>
  <c r="C166" i="1"/>
  <c r="F166" i="1" s="1"/>
  <c r="C176" i="1"/>
  <c r="F176" i="1" s="1"/>
  <c r="C172" i="1"/>
  <c r="F172" i="1" s="1"/>
  <c r="DO136" i="1"/>
  <c r="I137" i="1"/>
  <c r="AJ137" i="1" s="1"/>
  <c r="DN145" i="1"/>
  <c r="H146" i="1"/>
  <c r="DO146" i="1" s="1"/>
  <c r="AK112" i="1"/>
  <c r="K113" i="1"/>
  <c r="DR113" i="1" s="1"/>
  <c r="DV65" i="1"/>
  <c r="P66" i="1"/>
  <c r="DW66" i="1" s="1"/>
  <c r="AH146" i="1"/>
  <c r="H147" i="1"/>
  <c r="AI147" i="1" s="1"/>
  <c r="CV64" i="1"/>
  <c r="DR103" i="1"/>
  <c r="L104" i="1"/>
  <c r="DS104" i="1" s="1"/>
  <c r="CN124" i="1"/>
  <c r="CR64" i="1"/>
  <c r="CB64" i="1" a="1"/>
  <c r="CB64" i="1" s="1"/>
  <c r="CD64" i="1" a="1"/>
  <c r="CD64" i="1" s="1"/>
  <c r="E317" i="1" s="1"/>
  <c r="CA64" i="1"/>
  <c r="BZ64" i="1"/>
  <c r="CS65" i="1"/>
  <c r="DR101" i="1"/>
  <c r="L102" i="1"/>
  <c r="BO102" i="1" s="1"/>
  <c r="AJ126" i="1"/>
  <c r="J127" i="1"/>
  <c r="BM127" i="1" s="1"/>
  <c r="CO127" i="1" s="1"/>
  <c r="DP129" i="1"/>
  <c r="DP130" i="1"/>
  <c r="DR104" i="1"/>
  <c r="BM116" i="1"/>
  <c r="CO116" i="1" s="1"/>
  <c r="BN97" i="1"/>
  <c r="BN107" i="1"/>
  <c r="CP107" i="1" s="1"/>
  <c r="DP126" i="1"/>
  <c r="DQ111" i="1"/>
  <c r="G154" i="1"/>
  <c r="DN154" i="1" s="1"/>
  <c r="DM153" i="1"/>
  <c r="AG153" i="1"/>
  <c r="G163" i="1"/>
  <c r="DN163" i="1" s="1"/>
  <c r="AG162" i="1"/>
  <c r="DM162" i="1"/>
  <c r="G155" i="1"/>
  <c r="AH155" i="1" s="1"/>
  <c r="DM154" i="1"/>
  <c r="AG154" i="1"/>
  <c r="BT65" i="1"/>
  <c r="DT82" i="1"/>
  <c r="DO134" i="1"/>
  <c r="AI136" i="1"/>
  <c r="DP120" i="1"/>
  <c r="J121" i="1"/>
  <c r="AK121" i="1" s="1"/>
  <c r="DS97" i="1"/>
  <c r="BO97" i="1"/>
  <c r="CQ97" i="1" s="1"/>
  <c r="M98" i="1"/>
  <c r="AM97" i="1"/>
  <c r="BS65" i="1"/>
  <c r="Q66" i="1"/>
  <c r="AR66" i="1" s="1"/>
  <c r="H143" i="1"/>
  <c r="AI143" i="1" s="1"/>
  <c r="H145" i="1"/>
  <c r="AI145" i="1" s="1"/>
  <c r="AM95" i="1"/>
  <c r="DQ112" i="1"/>
  <c r="DR100" i="1"/>
  <c r="AI135" i="1"/>
  <c r="AP65" i="1"/>
  <c r="AK118" i="1"/>
  <c r="DQ119" i="1"/>
  <c r="BN108" i="1"/>
  <c r="CP108" i="1" s="1"/>
  <c r="DP121" i="1"/>
  <c r="BK137" i="1"/>
  <c r="CM137" i="1" s="1"/>
  <c r="I138" i="1"/>
  <c r="AJ138" i="1" s="1"/>
  <c r="BO90" i="1"/>
  <c r="CQ90" i="1" s="1"/>
  <c r="CM124" i="1"/>
  <c r="AJ123" i="1"/>
  <c r="AK110" i="1"/>
  <c r="DN150" i="1"/>
  <c r="DN148" i="1"/>
  <c r="DN146" i="1"/>
  <c r="AM88" i="1"/>
  <c r="AI140" i="1"/>
  <c r="I141" i="1"/>
  <c r="DP141" i="1" s="1"/>
  <c r="AN84" i="1"/>
  <c r="DS92" i="1"/>
  <c r="DR86" i="1"/>
  <c r="L87" i="1"/>
  <c r="AM87" i="1" s="1"/>
  <c r="BU65" i="1"/>
  <c r="S66" i="1"/>
  <c r="AT66" i="1" s="1"/>
  <c r="CN114" i="1"/>
  <c r="AM91" i="1"/>
  <c r="BK141" i="1"/>
  <c r="CM141" i="1" s="1"/>
  <c r="CP106" i="1"/>
  <c r="CO105" i="1"/>
  <c r="BL128" i="1"/>
  <c r="AK114" i="1"/>
  <c r="K115" i="1"/>
  <c r="DR115" i="1" s="1"/>
  <c r="DR105" i="1"/>
  <c r="DP127" i="1"/>
  <c r="L100" i="1"/>
  <c r="AM100" i="1" s="1"/>
  <c r="DQ109" i="1"/>
  <c r="AH143" i="1"/>
  <c r="AH151" i="1"/>
  <c r="AL103" i="1"/>
  <c r="DO133" i="1"/>
  <c r="AJ124" i="1"/>
  <c r="DU65" i="1"/>
  <c r="O66" i="1"/>
  <c r="BR66" i="1" s="1"/>
  <c r="Z65" i="1" a="1"/>
  <c r="Z65" i="1" s="1"/>
  <c r="Y65" i="1" a="1"/>
  <c r="Y65" i="1" s="1"/>
  <c r="X65" i="1"/>
  <c r="W65" i="1"/>
  <c r="DR98" i="1"/>
  <c r="L99" i="1"/>
  <c r="DS99" i="1" s="1"/>
  <c r="AL101" i="1"/>
  <c r="O78" i="1"/>
  <c r="AP78" i="1" s="1"/>
  <c r="CS77" i="1"/>
  <c r="AO69" i="1"/>
  <c r="BQ69" i="1"/>
  <c r="CS69" i="1" s="1"/>
  <c r="O70" i="1"/>
  <c r="DV70" i="1" s="1"/>
  <c r="AO77" i="1"/>
  <c r="DU77" i="1"/>
  <c r="O71" i="1"/>
  <c r="AP71" i="1" s="1"/>
  <c r="DU74" i="1"/>
  <c r="BQ74" i="1"/>
  <c r="CS74" i="1" s="1"/>
  <c r="AO74" i="1"/>
  <c r="BQ70" i="1"/>
  <c r="CS70" i="1" s="1"/>
  <c r="BQ96" i="1"/>
  <c r="AO96" i="1"/>
  <c r="DU96" i="1"/>
  <c r="O97" i="1"/>
  <c r="DV97" i="1" s="1"/>
  <c r="D300" i="1"/>
  <c r="DV85" i="1"/>
  <c r="DU76" i="1"/>
  <c r="BQ78" i="1"/>
  <c r="CS78" i="1" s="1"/>
  <c r="DU78" i="1"/>
  <c r="AP75" i="1"/>
  <c r="P76" i="1"/>
  <c r="BS76" i="1" s="1"/>
  <c r="BQ81" i="1"/>
  <c r="CS81" i="1" s="1"/>
  <c r="P86" i="1"/>
  <c r="BS86" i="1" s="1"/>
  <c r="DV75" i="1"/>
  <c r="BQ68" i="1"/>
  <c r="CS68" i="1" s="1"/>
  <c r="BR85" i="1"/>
  <c r="CS84" i="1"/>
  <c r="BR75" i="1"/>
  <c r="O82" i="1"/>
  <c r="DV82" i="1" s="1"/>
  <c r="AO68" i="1"/>
  <c r="P69" i="1"/>
  <c r="DW69" i="1" s="1"/>
  <c r="P77" i="1"/>
  <c r="BS77" i="1" s="1"/>
  <c r="AP68" i="1"/>
  <c r="DU81" i="1"/>
  <c r="AP76" i="1"/>
  <c r="O79" i="1"/>
  <c r="DV79" i="1" s="1"/>
  <c r="CS67" i="1"/>
  <c r="BR68" i="1"/>
  <c r="O69" i="1"/>
  <c r="BR69" i="1" s="1"/>
  <c r="CS71" i="1"/>
  <c r="BR76" i="1"/>
  <c r="DR109" i="1" l="1"/>
  <c r="BN109" i="1"/>
  <c r="BR72" i="1"/>
  <c r="CS96" i="1"/>
  <c r="BQ79" i="1"/>
  <c r="CS79" i="1" s="1"/>
  <c r="DU86" i="1"/>
  <c r="BQ86" i="1"/>
  <c r="CS86" i="1" s="1"/>
  <c r="O80" i="1"/>
  <c r="DV80" i="1" s="1"/>
  <c r="AO79" i="1"/>
  <c r="DV72" i="1"/>
  <c r="P73" i="1"/>
  <c r="DW73" i="1" s="1"/>
  <c r="BQ76" i="1"/>
  <c r="CS76" i="1" s="1"/>
  <c r="O77" i="1"/>
  <c r="BR77" i="1" s="1"/>
  <c r="DV73" i="1"/>
  <c r="O87" i="1"/>
  <c r="BR87" i="1" s="1"/>
  <c r="DW68" i="1"/>
  <c r="P74" i="1"/>
  <c r="DW74" i="1" s="1"/>
  <c r="AP73" i="1"/>
  <c r="DO142" i="1"/>
  <c r="I143" i="1"/>
  <c r="BL143" i="1" s="1"/>
  <c r="L110" i="1"/>
  <c r="AM110" i="1" s="1"/>
  <c r="BR74" i="1"/>
  <c r="CT74" i="1" s="1"/>
  <c r="P75" i="1"/>
  <c r="BS75" i="1" s="1"/>
  <c r="BR67" i="1"/>
  <c r="CT67" i="1" s="1"/>
  <c r="Q69" i="1"/>
  <c r="AR69" i="1" s="1"/>
  <c r="AP74" i="1"/>
  <c r="AP67" i="1"/>
  <c r="DV67" i="1"/>
  <c r="BS68" i="1"/>
  <c r="DV78" i="1"/>
  <c r="BK142" i="1"/>
  <c r="CM142" i="1" s="1"/>
  <c r="AP81" i="1"/>
  <c r="P82" i="1"/>
  <c r="BS82" i="1" s="1"/>
  <c r="BR81" i="1"/>
  <c r="BL131" i="1"/>
  <c r="CN131" i="1" s="1"/>
  <c r="DP131" i="1"/>
  <c r="BR78" i="1"/>
  <c r="CT78" i="1" s="1"/>
  <c r="J132" i="1"/>
  <c r="BM132" i="1" s="1"/>
  <c r="AM99" i="1"/>
  <c r="DV66" i="1"/>
  <c r="DQ122" i="1"/>
  <c r="BL138" i="1"/>
  <c r="CN138" i="1" s="1"/>
  <c r="AK123" i="1"/>
  <c r="BM131" i="1"/>
  <c r="CO131" i="1" s="1"/>
  <c r="BO100" i="1"/>
  <c r="CQ100" i="1" s="1"/>
  <c r="AL115" i="1"/>
  <c r="BO87" i="1"/>
  <c r="CQ87" i="1" s="1"/>
  <c r="CZ66" i="1"/>
  <c r="BO105" i="1"/>
  <c r="CQ105" i="1" s="1"/>
  <c r="DQ120" i="1"/>
  <c r="AK128" i="1"/>
  <c r="H154" i="1"/>
  <c r="BK154" i="1" s="1"/>
  <c r="CM154" i="1" s="1"/>
  <c r="BK145" i="1"/>
  <c r="CM145" i="1" s="1"/>
  <c r="BO107" i="1"/>
  <c r="CQ107" i="1" s="1"/>
  <c r="DQ124" i="1"/>
  <c r="CP117" i="1"/>
  <c r="DN153" i="1"/>
  <c r="AK129" i="1"/>
  <c r="BV66" i="1"/>
  <c r="CX66" i="1" s="1"/>
  <c r="AM104" i="1"/>
  <c r="DR111" i="1"/>
  <c r="DQ131" i="1"/>
  <c r="BO106" i="1"/>
  <c r="CQ106" i="1" s="1"/>
  <c r="DQ129" i="1"/>
  <c r="CR81" i="1"/>
  <c r="DZ66" i="1"/>
  <c r="BZ65" i="1"/>
  <c r="BQ82" i="1"/>
  <c r="AO82" i="1"/>
  <c r="O83" i="1"/>
  <c r="BK143" i="1"/>
  <c r="CM143" i="1" s="1"/>
  <c r="AJ133" i="1"/>
  <c r="DN157" i="1"/>
  <c r="CQ109" i="1"/>
  <c r="G165" i="1"/>
  <c r="AH165" i="1" s="1"/>
  <c r="DX66" i="1"/>
  <c r="DQ121" i="1"/>
  <c r="DQ127" i="1"/>
  <c r="AM102" i="1"/>
  <c r="BM123" i="1"/>
  <c r="CO123" i="1" s="1"/>
  <c r="AI152" i="1"/>
  <c r="AI144" i="1"/>
  <c r="AK127" i="1"/>
  <c r="CM153" i="1"/>
  <c r="CR93" i="1"/>
  <c r="F317" i="1"/>
  <c r="G135" i="4" s="1"/>
  <c r="F135" i="4"/>
  <c r="DM175" i="1"/>
  <c r="AG175" i="1"/>
  <c r="G176" i="1"/>
  <c r="DN176" i="1" s="1"/>
  <c r="DN159" i="1"/>
  <c r="H160" i="1"/>
  <c r="DO160" i="1" s="1"/>
  <c r="CN132" i="1"/>
  <c r="N95" i="1"/>
  <c r="DU95" i="1" s="1"/>
  <c r="DU87" i="1"/>
  <c r="AO87" i="1"/>
  <c r="BQ87" i="1"/>
  <c r="CS87" i="1" s="1"/>
  <c r="O88" i="1"/>
  <c r="DV88" i="1" s="1"/>
  <c r="J143" i="1"/>
  <c r="BK148" i="1"/>
  <c r="CM148" i="1" s="1"/>
  <c r="I149" i="1"/>
  <c r="BQ83" i="1"/>
  <c r="CS83" i="1" s="1"/>
  <c r="O84" i="1"/>
  <c r="BR84" i="1" s="1"/>
  <c r="CN128" i="1"/>
  <c r="CO129" i="1"/>
  <c r="AJ141" i="1"/>
  <c r="J142" i="1"/>
  <c r="AN98" i="1"/>
  <c r="DT98" i="1"/>
  <c r="N99" i="1"/>
  <c r="DU99" i="1" s="1"/>
  <c r="BP98" i="1"/>
  <c r="CR98" i="1" s="1"/>
  <c r="DN155" i="1"/>
  <c r="H155" i="1"/>
  <c r="C317" i="1"/>
  <c r="D135" i="4" s="1"/>
  <c r="CC64" i="1" a="1"/>
  <c r="CC64" i="1" s="1"/>
  <c r="D317" i="1" s="1"/>
  <c r="E135" i="4" s="1"/>
  <c r="CW65" i="1"/>
  <c r="BK147" i="1"/>
  <c r="I148" i="1"/>
  <c r="BS66" i="1"/>
  <c r="Q67" i="1"/>
  <c r="AL113" i="1"/>
  <c r="L114" i="1"/>
  <c r="BK146" i="1"/>
  <c r="I147" i="1"/>
  <c r="DP137" i="1"/>
  <c r="J138" i="1"/>
  <c r="DM176" i="1"/>
  <c r="AG176" i="1"/>
  <c r="G175" i="1"/>
  <c r="DM174" i="1"/>
  <c r="AG174" i="1"/>
  <c r="G170" i="1"/>
  <c r="AH170" i="1" s="1"/>
  <c r="AG169" i="1"/>
  <c r="DM169" i="1"/>
  <c r="AH159" i="1"/>
  <c r="BO103" i="1"/>
  <c r="M104" i="1"/>
  <c r="BP104" i="1" s="1"/>
  <c r="DP139" i="1"/>
  <c r="J140" i="1"/>
  <c r="AK140" i="1" s="1"/>
  <c r="DP132" i="1"/>
  <c r="J133" i="1"/>
  <c r="AK133" i="1" s="1"/>
  <c r="DP140" i="1"/>
  <c r="J141" i="1"/>
  <c r="DQ141" i="1" s="1"/>
  <c r="L117" i="1"/>
  <c r="AL118" i="1"/>
  <c r="L119" i="1"/>
  <c r="BN114" i="1"/>
  <c r="CP114" i="1" s="1"/>
  <c r="L115" i="1"/>
  <c r="DS115" i="1" s="1"/>
  <c r="DT94" i="1"/>
  <c r="CN133" i="1"/>
  <c r="CO120" i="1"/>
  <c r="AN89" i="1"/>
  <c r="DT89" i="1"/>
  <c r="N90" i="1"/>
  <c r="BP89" i="1"/>
  <c r="CR89" i="1" s="1"/>
  <c r="AN87" i="1"/>
  <c r="N88" i="1"/>
  <c r="AO88" i="1" s="1"/>
  <c r="BP87" i="1"/>
  <c r="CR87" i="1" s="1"/>
  <c r="DT87" i="1"/>
  <c r="EB66" i="1"/>
  <c r="V67" i="1"/>
  <c r="AW67" i="1" s="1"/>
  <c r="K126" i="1"/>
  <c r="AL126" i="1" s="1"/>
  <c r="AJ134" i="1"/>
  <c r="J135" i="1"/>
  <c r="BM135" i="1" s="1"/>
  <c r="BN110" i="1"/>
  <c r="CP110" i="1" s="1"/>
  <c r="L111" i="1"/>
  <c r="BO111" i="1" s="1"/>
  <c r="BL142" i="1"/>
  <c r="CN142" i="1" s="1"/>
  <c r="BQ85" i="1"/>
  <c r="CS85" i="1" s="1"/>
  <c r="AO85" i="1"/>
  <c r="O86" i="1"/>
  <c r="BK151" i="1"/>
  <c r="CM151" i="1" s="1"/>
  <c r="I152" i="1"/>
  <c r="DP152" i="1" s="1"/>
  <c r="DS108" i="1"/>
  <c r="M109" i="1"/>
  <c r="DT109" i="1" s="1"/>
  <c r="BO98" i="1"/>
  <c r="CQ98" i="1" s="1"/>
  <c r="M99" i="1"/>
  <c r="DT99" i="1" s="1"/>
  <c r="DR117" i="1"/>
  <c r="L118" i="1"/>
  <c r="BO118" i="1" s="1"/>
  <c r="CQ118" i="1" s="1"/>
  <c r="N92" i="1"/>
  <c r="AO92" i="1" s="1"/>
  <c r="DS109" i="1"/>
  <c r="M110" i="1"/>
  <c r="BP110" i="1" s="1"/>
  <c r="AL120" i="1"/>
  <c r="L121" i="1"/>
  <c r="DS121" i="1" s="1"/>
  <c r="DR119" i="1"/>
  <c r="L120" i="1"/>
  <c r="BO120" i="1" s="1"/>
  <c r="BL136" i="1"/>
  <c r="CN136" i="1" s="1"/>
  <c r="J137" i="1"/>
  <c r="AK137" i="1" s="1"/>
  <c r="BO101" i="1"/>
  <c r="M102" i="1"/>
  <c r="DT102" i="1" s="1"/>
  <c r="DT96" i="1"/>
  <c r="N97" i="1"/>
  <c r="AO97" i="1" s="1"/>
  <c r="BW66" i="1"/>
  <c r="CY66" i="1" s="1"/>
  <c r="U67" i="1"/>
  <c r="EB67" i="1" s="1"/>
  <c r="AU66" i="1"/>
  <c r="DR112" i="1"/>
  <c r="L113" i="1"/>
  <c r="AM113" i="1" s="1"/>
  <c r="CB65" i="1" a="1"/>
  <c r="CB65" i="1" s="1"/>
  <c r="AG172" i="1"/>
  <c r="G173" i="1"/>
  <c r="DM172" i="1"/>
  <c r="C187" i="1"/>
  <c r="F187" i="1" s="1"/>
  <c r="C179" i="1"/>
  <c r="F179" i="1" s="1"/>
  <c r="Q31" i="1"/>
  <c r="C188" i="1"/>
  <c r="F188" i="1" s="1"/>
  <c r="C185" i="1"/>
  <c r="F185" i="1" s="1"/>
  <c r="C186" i="1"/>
  <c r="F186" i="1" s="1"/>
  <c r="C183" i="1"/>
  <c r="F183" i="1" s="1"/>
  <c r="C178" i="1"/>
  <c r="F178" i="1" s="1"/>
  <c r="C184" i="1"/>
  <c r="F184" i="1" s="1"/>
  <c r="C182" i="1"/>
  <c r="F182" i="1" s="1"/>
  <c r="C180" i="1"/>
  <c r="F180" i="1" s="1"/>
  <c r="C177" i="1"/>
  <c r="F177" i="1" s="1"/>
  <c r="C181" i="1"/>
  <c r="F181" i="1" s="1"/>
  <c r="K131" i="1"/>
  <c r="CN139" i="1"/>
  <c r="CN140" i="1"/>
  <c r="CP116" i="1"/>
  <c r="DQ126" i="1"/>
  <c r="K127" i="1"/>
  <c r="BN127" i="1" s="1"/>
  <c r="DN158" i="1"/>
  <c r="H159" i="1"/>
  <c r="EC66" i="1"/>
  <c r="BY66" i="1"/>
  <c r="DA66" i="1" s="1"/>
  <c r="AW66" i="1"/>
  <c r="AS66" i="1"/>
  <c r="S67" i="1"/>
  <c r="AT67" i="1" s="1"/>
  <c r="BK150" i="1"/>
  <c r="CM150" i="1" s="1"/>
  <c r="I151" i="1"/>
  <c r="BL151" i="1" s="1"/>
  <c r="N93" i="1"/>
  <c r="AO93" i="1" s="1"/>
  <c r="DT93" i="1"/>
  <c r="AN93" i="1"/>
  <c r="N94" i="1"/>
  <c r="DU94" i="1" s="1"/>
  <c r="CT66" i="1"/>
  <c r="DP138" i="1"/>
  <c r="J139" i="1"/>
  <c r="DO143" i="1"/>
  <c r="I144" i="1"/>
  <c r="DP144" i="1" s="1"/>
  <c r="R67" i="1"/>
  <c r="AS67" i="1" s="1"/>
  <c r="BM121" i="1"/>
  <c r="CO121" i="1" s="1"/>
  <c r="K122" i="1"/>
  <c r="DR122" i="1" s="1"/>
  <c r="AH154" i="1"/>
  <c r="CP97" i="1"/>
  <c r="CQ102" i="1"/>
  <c r="G167" i="1"/>
  <c r="DN167" i="1" s="1"/>
  <c r="AG166" i="1"/>
  <c r="DM166" i="1"/>
  <c r="AG168" i="1"/>
  <c r="G169" i="1"/>
  <c r="AH169" i="1" s="1"/>
  <c r="DM168" i="1"/>
  <c r="G174" i="1"/>
  <c r="DN174" i="1" s="1"/>
  <c r="AG173" i="1"/>
  <c r="DM173" i="1"/>
  <c r="BM130" i="1"/>
  <c r="BB65" i="1" a="1"/>
  <c r="BB65" i="1" s="1"/>
  <c r="AY65" i="1"/>
  <c r="AZ65" i="1" a="1"/>
  <c r="AZ65" i="1" s="1"/>
  <c r="BA65" i="1" s="1" a="1"/>
  <c r="BA65" i="1" s="1"/>
  <c r="AX65" i="1"/>
  <c r="DR116" i="1"/>
  <c r="AK126" i="1"/>
  <c r="BP94" i="1"/>
  <c r="AH158" i="1"/>
  <c r="DU85" i="1"/>
  <c r="DQ125" i="1"/>
  <c r="DP142" i="1"/>
  <c r="CQ91" i="1"/>
  <c r="CR92" i="1"/>
  <c r="DO148" i="1"/>
  <c r="BP90" i="1"/>
  <c r="CR90" i="1" s="1"/>
  <c r="N91" i="1"/>
  <c r="AN90" i="1"/>
  <c r="DT90" i="1"/>
  <c r="DU83" i="1"/>
  <c r="BU66" i="1"/>
  <c r="CW66" i="1" s="1"/>
  <c r="AI150" i="1"/>
  <c r="CP109" i="1"/>
  <c r="M106" i="1"/>
  <c r="BP106" i="1" s="1"/>
  <c r="BP97" i="1"/>
  <c r="CR97" i="1" s="1"/>
  <c r="N98" i="1"/>
  <c r="DT97" i="1"/>
  <c r="K129" i="1"/>
  <c r="AL129" i="1" s="1"/>
  <c r="AM106" i="1"/>
  <c r="M107" i="1"/>
  <c r="AN92" i="1"/>
  <c r="AN91" i="1"/>
  <c r="AH160" i="1"/>
  <c r="H161" i="1"/>
  <c r="BK161" i="1" s="1"/>
  <c r="CM161" i="1" s="1"/>
  <c r="H156" i="1"/>
  <c r="BK156" i="1" s="1"/>
  <c r="AH163" i="1"/>
  <c r="H164" i="1"/>
  <c r="DO164" i="1" s="1"/>
  <c r="G172" i="1"/>
  <c r="AH172" i="1" s="1"/>
  <c r="AG171" i="1"/>
  <c r="DM171" i="1"/>
  <c r="DP135" i="1"/>
  <c r="J136" i="1"/>
  <c r="AK136" i="1" s="1"/>
  <c r="AI153" i="1"/>
  <c r="I154" i="1"/>
  <c r="BK149" i="1"/>
  <c r="I150" i="1"/>
  <c r="CP112" i="1"/>
  <c r="BO99" i="1"/>
  <c r="CQ99" i="1" s="1"/>
  <c r="M100" i="1"/>
  <c r="AP66" i="1"/>
  <c r="P67" i="1"/>
  <c r="AQ67" i="1" s="1"/>
  <c r="Z66" i="1" a="1"/>
  <c r="Z66" i="1" s="1"/>
  <c r="W66" i="1"/>
  <c r="X66" i="1"/>
  <c r="Y66" i="1" a="1"/>
  <c r="Y66" i="1" s="1"/>
  <c r="DS100" i="1"/>
  <c r="M101" i="1"/>
  <c r="BN115" i="1"/>
  <c r="L116" i="1"/>
  <c r="T67" i="1"/>
  <c r="DS87" i="1"/>
  <c r="M88" i="1"/>
  <c r="BL141" i="1"/>
  <c r="DO145" i="1"/>
  <c r="I146" i="1"/>
  <c r="AJ146" i="1" s="1"/>
  <c r="BT66" i="1"/>
  <c r="CU65" i="1"/>
  <c r="CD65" i="1" a="1"/>
  <c r="CD65" i="1" s="1"/>
  <c r="E318" i="1" s="1"/>
  <c r="F318" i="1" s="1"/>
  <c r="G136" i="4" s="1"/>
  <c r="CV65" i="1"/>
  <c r="EA66" i="1"/>
  <c r="K128" i="1"/>
  <c r="DR128" i="1" s="1"/>
  <c r="DS102" i="1"/>
  <c r="M103" i="1"/>
  <c r="BO104" i="1"/>
  <c r="CQ104" i="1" s="1"/>
  <c r="M105" i="1"/>
  <c r="DO147" i="1"/>
  <c r="AQ66" i="1"/>
  <c r="BN113" i="1"/>
  <c r="CP113" i="1" s="1"/>
  <c r="AI146" i="1"/>
  <c r="BL137" i="1"/>
  <c r="CN137" i="1" s="1"/>
  <c r="DM167" i="1"/>
  <c r="G168" i="1"/>
  <c r="DN168" i="1" s="1"/>
  <c r="AG167" i="1"/>
  <c r="AG170" i="1"/>
  <c r="DM170" i="1"/>
  <c r="G171" i="1"/>
  <c r="AH171" i="1" s="1"/>
  <c r="G166" i="1"/>
  <c r="AH166" i="1" s="1"/>
  <c r="DM165" i="1"/>
  <c r="AG165" i="1"/>
  <c r="DQ130" i="1"/>
  <c r="AM103" i="1"/>
  <c r="AJ139" i="1"/>
  <c r="AJ132" i="1"/>
  <c r="AJ140" i="1"/>
  <c r="DS107" i="1"/>
  <c r="M108" i="1"/>
  <c r="BP108" i="1" s="1"/>
  <c r="AL116" i="1"/>
  <c r="BN118" i="1"/>
  <c r="CO110" i="1"/>
  <c r="BM126" i="1"/>
  <c r="CO126" i="1" s="1"/>
  <c r="DR114" i="1"/>
  <c r="CN121" i="1"/>
  <c r="AN94" i="1"/>
  <c r="DP133" i="1"/>
  <c r="J134" i="1"/>
  <c r="AK120" i="1"/>
  <c r="K121" i="1"/>
  <c r="K124" i="1"/>
  <c r="AL124" i="1" s="1"/>
  <c r="H158" i="1"/>
  <c r="DO158" i="1" s="1"/>
  <c r="DN156" i="1"/>
  <c r="H157" i="1"/>
  <c r="AI157" i="1" s="1"/>
  <c r="AV66" i="1"/>
  <c r="AK125" i="1"/>
  <c r="BL134" i="1"/>
  <c r="CN134" i="1" s="1"/>
  <c r="DR110" i="1"/>
  <c r="AJ142" i="1"/>
  <c r="DO151" i="1"/>
  <c r="BN111" i="1"/>
  <c r="CP111" i="1" s="1"/>
  <c r="L112" i="1"/>
  <c r="AM112" i="1" s="1"/>
  <c r="BM124" i="1"/>
  <c r="CO124" i="1" s="1"/>
  <c r="K125" i="1"/>
  <c r="DR125" i="1" s="1"/>
  <c r="BM122" i="1"/>
  <c r="CO122" i="1" s="1"/>
  <c r="K123" i="1"/>
  <c r="AI148" i="1"/>
  <c r="CQ89" i="1"/>
  <c r="BL135" i="1"/>
  <c r="AO83" i="1"/>
  <c r="DY66" i="1"/>
  <c r="DO153" i="1"/>
  <c r="DO150" i="1"/>
  <c r="AH164" i="1"/>
  <c r="H165" i="1"/>
  <c r="BK165" i="1" s="1"/>
  <c r="CM165" i="1" s="1"/>
  <c r="AH161" i="1"/>
  <c r="H162" i="1"/>
  <c r="DO162" i="1" s="1"/>
  <c r="DN162" i="1"/>
  <c r="H163" i="1"/>
  <c r="BK163" i="1" s="1"/>
  <c r="CM163" i="1" s="1"/>
  <c r="BO108" i="1"/>
  <c r="CQ108" i="1" s="1"/>
  <c r="DS98" i="1"/>
  <c r="AL117" i="1"/>
  <c r="DS105" i="1"/>
  <c r="CP104" i="1"/>
  <c r="K132" i="1"/>
  <c r="AL132" i="1" s="1"/>
  <c r="BK152" i="1"/>
  <c r="CM152" i="1" s="1"/>
  <c r="I153" i="1"/>
  <c r="BK144" i="1"/>
  <c r="I145" i="1"/>
  <c r="AJ145" i="1" s="1"/>
  <c r="BM128" i="1"/>
  <c r="K130" i="1"/>
  <c r="AL130" i="1" s="1"/>
  <c r="DT92" i="1"/>
  <c r="DO149" i="1"/>
  <c r="BP91" i="1"/>
  <c r="AM109" i="1"/>
  <c r="BN120" i="1"/>
  <c r="CP120" i="1" s="1"/>
  <c r="BN119" i="1"/>
  <c r="CP119" i="1" s="1"/>
  <c r="AJ136" i="1"/>
  <c r="DS101" i="1"/>
  <c r="BP96" i="1"/>
  <c r="CX65" i="1"/>
  <c r="DN160" i="1"/>
  <c r="AL112" i="1"/>
  <c r="CA65" i="1"/>
  <c r="P79" i="1"/>
  <c r="AQ79" i="1" s="1"/>
  <c r="BR70" i="1"/>
  <c r="CT70" i="1" s="1"/>
  <c r="P71" i="1"/>
  <c r="BS71" i="1" s="1"/>
  <c r="AP70" i="1"/>
  <c r="P72" i="1"/>
  <c r="AQ72" i="1" s="1"/>
  <c r="BR71" i="1"/>
  <c r="CT71" i="1" s="1"/>
  <c r="CT75" i="1"/>
  <c r="DV71" i="1"/>
  <c r="AP97" i="1"/>
  <c r="P98" i="1"/>
  <c r="BR97" i="1"/>
  <c r="CT97" i="1" s="1"/>
  <c r="AQ76" i="1"/>
  <c r="BR79" i="1"/>
  <c r="CT79" i="1" s="1"/>
  <c r="AP79" i="1"/>
  <c r="AQ86" i="1"/>
  <c r="BR82" i="1"/>
  <c r="CT82" i="1" s="1"/>
  <c r="CU86" i="1"/>
  <c r="CT85" i="1"/>
  <c r="DW77" i="1"/>
  <c r="Q77" i="1"/>
  <c r="AR77" i="1" s="1"/>
  <c r="CU76" i="1"/>
  <c r="DW86" i="1"/>
  <c r="Q87" i="1"/>
  <c r="BT87" i="1" s="1"/>
  <c r="CV87" i="1" s="1"/>
  <c r="DW76" i="1"/>
  <c r="CT69" i="1"/>
  <c r="DV69" i="1"/>
  <c r="Q78" i="1"/>
  <c r="P83" i="1"/>
  <c r="AQ83" i="1" s="1"/>
  <c r="CU77" i="1"/>
  <c r="CT76" i="1"/>
  <c r="P70" i="1"/>
  <c r="BS70" i="1" s="1"/>
  <c r="Q70" i="1"/>
  <c r="BT70" i="1" s="1"/>
  <c r="AP69" i="1"/>
  <c r="P80" i="1"/>
  <c r="DW80" i="1" s="1"/>
  <c r="AQ77" i="1"/>
  <c r="AQ69" i="1"/>
  <c r="AP82" i="1"/>
  <c r="CT68" i="1"/>
  <c r="CT72" i="1"/>
  <c r="BS69" i="1"/>
  <c r="P81" i="1" l="1"/>
  <c r="DW81" i="1" s="1"/>
  <c r="AP80" i="1"/>
  <c r="CT87" i="1"/>
  <c r="AP87" i="1"/>
  <c r="BS73" i="1"/>
  <c r="CU73" i="1" s="1"/>
  <c r="Q74" i="1"/>
  <c r="BT74" i="1" s="1"/>
  <c r="AQ73" i="1"/>
  <c r="DV87" i="1"/>
  <c r="P88" i="1"/>
  <c r="DW88" i="1" s="1"/>
  <c r="BR80" i="1"/>
  <c r="CT80" i="1" s="1"/>
  <c r="BS74" i="1"/>
  <c r="CU74" i="1" s="1"/>
  <c r="DV77" i="1"/>
  <c r="CN143" i="1"/>
  <c r="CT77" i="1"/>
  <c r="BT69" i="1"/>
  <c r="CV69" i="1" s="1"/>
  <c r="P78" i="1"/>
  <c r="AQ78" i="1" s="1"/>
  <c r="Q75" i="1"/>
  <c r="BT75" i="1" s="1"/>
  <c r="AP77" i="1"/>
  <c r="AQ75" i="1"/>
  <c r="AQ74" i="1"/>
  <c r="AJ143" i="1"/>
  <c r="M111" i="1"/>
  <c r="BP111" i="1" s="1"/>
  <c r="CU75" i="1"/>
  <c r="DP143" i="1"/>
  <c r="J144" i="1"/>
  <c r="AK144" i="1" s="1"/>
  <c r="Q76" i="1"/>
  <c r="R77" i="1" s="1"/>
  <c r="DY77" i="1" s="1"/>
  <c r="DS110" i="1"/>
  <c r="DW75" i="1"/>
  <c r="BO110" i="1"/>
  <c r="CQ110" i="1" s="1"/>
  <c r="Q83" i="1"/>
  <c r="DX83" i="1" s="1"/>
  <c r="DX69" i="1"/>
  <c r="CU68" i="1"/>
  <c r="DW82" i="1"/>
  <c r="R70" i="1"/>
  <c r="DY70" i="1" s="1"/>
  <c r="AQ82" i="1"/>
  <c r="CU82" i="1"/>
  <c r="CT81" i="1"/>
  <c r="CO132" i="1"/>
  <c r="AK132" i="1"/>
  <c r="F136" i="4"/>
  <c r="K133" i="1"/>
  <c r="L134" i="1" s="1"/>
  <c r="AM134" i="1" s="1"/>
  <c r="DW79" i="1"/>
  <c r="DS113" i="1"/>
  <c r="DQ140" i="1"/>
  <c r="DQ132" i="1"/>
  <c r="AI163" i="1"/>
  <c r="CR106" i="1"/>
  <c r="DS112" i="1"/>
  <c r="AO95" i="1"/>
  <c r="AI154" i="1"/>
  <c r="I155" i="1"/>
  <c r="J156" i="1" s="1"/>
  <c r="DO154" i="1"/>
  <c r="DR132" i="1"/>
  <c r="AN108" i="1"/>
  <c r="AN102" i="1"/>
  <c r="BN126" i="1"/>
  <c r="CP126" i="1" s="1"/>
  <c r="AL128" i="1"/>
  <c r="AO94" i="1"/>
  <c r="H166" i="1"/>
  <c r="DO166" i="1" s="1"/>
  <c r="Q80" i="1"/>
  <c r="AR80" i="1" s="1"/>
  <c r="AI165" i="1"/>
  <c r="DT108" i="1"/>
  <c r="BN128" i="1"/>
  <c r="CP128" i="1" s="1"/>
  <c r="BL146" i="1"/>
  <c r="CN146" i="1" s="1"/>
  <c r="DN165" i="1"/>
  <c r="DU97" i="1"/>
  <c r="DQ133" i="1"/>
  <c r="AP84" i="1"/>
  <c r="BN130" i="1"/>
  <c r="CP130" i="1" s="1"/>
  <c r="BQ88" i="1"/>
  <c r="CS88" i="1" s="1"/>
  <c r="BM137" i="1"/>
  <c r="CO137" i="1" s="1"/>
  <c r="DS111" i="1"/>
  <c r="BK160" i="1"/>
  <c r="CM160" i="1" s="1"/>
  <c r="AQ71" i="1"/>
  <c r="BL144" i="1"/>
  <c r="CN144" i="1" s="1"/>
  <c r="AN99" i="1"/>
  <c r="BL152" i="1"/>
  <c r="CN152" i="1" s="1"/>
  <c r="CQ111" i="1"/>
  <c r="AK135" i="1"/>
  <c r="BM141" i="1"/>
  <c r="CO141" i="1" s="1"/>
  <c r="BR83" i="1"/>
  <c r="CT83" i="1" s="1"/>
  <c r="P84" i="1"/>
  <c r="DV83" i="1"/>
  <c r="AP83" i="1"/>
  <c r="DW72" i="1"/>
  <c r="DO163" i="1"/>
  <c r="BK162" i="1"/>
  <c r="CM162" i="1" s="1"/>
  <c r="BN125" i="1"/>
  <c r="CP125" i="1" s="1"/>
  <c r="BN124" i="1"/>
  <c r="CP124" i="1" s="1"/>
  <c r="AI161" i="1"/>
  <c r="DT106" i="1"/>
  <c r="DR127" i="1"/>
  <c r="DQ137" i="1"/>
  <c r="AM120" i="1"/>
  <c r="DS118" i="1"/>
  <c r="BP109" i="1"/>
  <c r="CR109" i="1" s="1"/>
  <c r="AN104" i="1"/>
  <c r="CS82" i="1"/>
  <c r="DQ136" i="1"/>
  <c r="DN169" i="1"/>
  <c r="CU71" i="1"/>
  <c r="AI162" i="1"/>
  <c r="AL125" i="1"/>
  <c r="DO157" i="1"/>
  <c r="AI158" i="1"/>
  <c r="AH168" i="1"/>
  <c r="BM136" i="1"/>
  <c r="CO136" i="1" s="1"/>
  <c r="AI164" i="1"/>
  <c r="DO156" i="1"/>
  <c r="DO161" i="1"/>
  <c r="DR129" i="1"/>
  <c r="AL127" i="1"/>
  <c r="BN129" i="1"/>
  <c r="CP129" i="1" s="1"/>
  <c r="DP145" i="1"/>
  <c r="BO112" i="1"/>
  <c r="CQ112" i="1" s="1"/>
  <c r="BK158" i="1"/>
  <c r="CM158" i="1" s="1"/>
  <c r="AI156" i="1"/>
  <c r="BO121" i="1"/>
  <c r="CQ121" i="1" s="1"/>
  <c r="EC67" i="1"/>
  <c r="AI160" i="1"/>
  <c r="CR110" i="1"/>
  <c r="CO135" i="1"/>
  <c r="CM156" i="1"/>
  <c r="CN151" i="1"/>
  <c r="CQ120" i="1"/>
  <c r="CT84" i="1"/>
  <c r="CM144" i="1"/>
  <c r="J154" i="1"/>
  <c r="AK154" i="1" s="1"/>
  <c r="L124" i="1"/>
  <c r="AM124" i="1" s="1"/>
  <c r="DR121" i="1"/>
  <c r="L122" i="1"/>
  <c r="BO122" i="1" s="1"/>
  <c r="BM134" i="1"/>
  <c r="CO134" i="1" s="1"/>
  <c r="K135" i="1"/>
  <c r="DR135" i="1" s="1"/>
  <c r="CP118" i="1"/>
  <c r="DT105" i="1"/>
  <c r="N106" i="1"/>
  <c r="BQ106" i="1" s="1"/>
  <c r="AN103" i="1"/>
  <c r="N104" i="1"/>
  <c r="DU104" i="1" s="1"/>
  <c r="CN141" i="1"/>
  <c r="N89" i="1"/>
  <c r="AO89" i="1" s="1"/>
  <c r="BW67" i="1"/>
  <c r="U68" i="1"/>
  <c r="AV68" i="1" s="1"/>
  <c r="M117" i="1"/>
  <c r="DT117" i="1" s="1"/>
  <c r="AN101" i="1"/>
  <c r="N102" i="1"/>
  <c r="AO102" i="1" s="1"/>
  <c r="BS67" i="1"/>
  <c r="Q68" i="1"/>
  <c r="BT68" i="1" s="1"/>
  <c r="Z67" i="1" a="1"/>
  <c r="Z67" i="1" s="1"/>
  <c r="Y67" i="1" a="1"/>
  <c r="Y67" i="1" s="1"/>
  <c r="X67" i="1"/>
  <c r="W67" i="1"/>
  <c r="BP100" i="1"/>
  <c r="CR100" i="1" s="1"/>
  <c r="N101" i="1"/>
  <c r="BQ101" i="1" s="1"/>
  <c r="J151" i="1"/>
  <c r="DQ151" i="1" s="1"/>
  <c r="BL154" i="1"/>
  <c r="J155" i="1"/>
  <c r="DT107" i="1"/>
  <c r="N108" i="1"/>
  <c r="K140" i="1"/>
  <c r="BN140" i="1" s="1"/>
  <c r="I160" i="1"/>
  <c r="L132" i="1"/>
  <c r="BO132" i="1" s="1"/>
  <c r="G183" i="1"/>
  <c r="AH183" i="1" s="1"/>
  <c r="DM182" i="1"/>
  <c r="AG182" i="1"/>
  <c r="AG186" i="1"/>
  <c r="G187" i="1"/>
  <c r="DM186" i="1"/>
  <c r="G180" i="1"/>
  <c r="AH180" i="1" s="1"/>
  <c r="AG179" i="1"/>
  <c r="DM179" i="1"/>
  <c r="AH173" i="1"/>
  <c r="H174" i="1"/>
  <c r="BK174" i="1" s="1"/>
  <c r="AP86" i="1"/>
  <c r="DV86" i="1"/>
  <c r="BR86" i="1"/>
  <c r="CT86" i="1" s="1"/>
  <c r="P87" i="1"/>
  <c r="BO119" i="1"/>
  <c r="CQ119" i="1" s="1"/>
  <c r="M120" i="1"/>
  <c r="BP120" i="1" s="1"/>
  <c r="AM117" i="1"/>
  <c r="M118" i="1"/>
  <c r="AN118" i="1" s="1"/>
  <c r="H171" i="1"/>
  <c r="DO171" i="1" s="1"/>
  <c r="DN175" i="1"/>
  <c r="H176" i="1"/>
  <c r="AI176" i="1" s="1"/>
  <c r="AK138" i="1"/>
  <c r="K139" i="1"/>
  <c r="DR139" i="1" s="1"/>
  <c r="AJ147" i="1"/>
  <c r="J148" i="1"/>
  <c r="BM148" i="1" s="1"/>
  <c r="DS114" i="1"/>
  <c r="M115" i="1"/>
  <c r="DT115" i="1" s="1"/>
  <c r="BT67" i="1"/>
  <c r="CV67" i="1" s="1"/>
  <c r="R68" i="1"/>
  <c r="DY68" i="1" s="1"/>
  <c r="DP148" i="1"/>
  <c r="J149" i="1"/>
  <c r="BM149" i="1" s="1"/>
  <c r="I156" i="1"/>
  <c r="BL156" i="1" s="1"/>
  <c r="BM142" i="1"/>
  <c r="K143" i="1"/>
  <c r="DR143" i="1" s="1"/>
  <c r="J150" i="1"/>
  <c r="DQ143" i="1"/>
  <c r="K144" i="1"/>
  <c r="Q72" i="1"/>
  <c r="BT72" i="1" s="1"/>
  <c r="CR91" i="1"/>
  <c r="BL145" i="1"/>
  <c r="BL153" i="1"/>
  <c r="BN132" i="1"/>
  <c r="CP132" i="1" s="1"/>
  <c r="L133" i="1"/>
  <c r="AM133" i="1" s="1"/>
  <c r="I164" i="1"/>
  <c r="BL164" i="1" s="1"/>
  <c r="CN164" i="1" s="1"/>
  <c r="DO165" i="1"/>
  <c r="CN135" i="1"/>
  <c r="AL123" i="1"/>
  <c r="L126" i="1"/>
  <c r="BK157" i="1"/>
  <c r="CM157" i="1" s="1"/>
  <c r="I158" i="1"/>
  <c r="DR124" i="1"/>
  <c r="L125" i="1"/>
  <c r="N109" i="1"/>
  <c r="AO109" i="1" s="1"/>
  <c r="DN171" i="1"/>
  <c r="H172" i="1"/>
  <c r="BK172" i="1" s="1"/>
  <c r="CM172" i="1" s="1"/>
  <c r="L129" i="1"/>
  <c r="AM129" i="1" s="1"/>
  <c r="BP88" i="1"/>
  <c r="CR88" i="1" s="1"/>
  <c r="BO116" i="1"/>
  <c r="CQ116" i="1" s="1"/>
  <c r="CP115" i="1"/>
  <c r="DW67" i="1"/>
  <c r="AX66" i="1"/>
  <c r="AY66" i="1"/>
  <c r="BB66" i="1" a="1"/>
  <c r="BB66" i="1" s="1"/>
  <c r="AZ66" i="1" a="1"/>
  <c r="AZ66" i="1" s="1"/>
  <c r="BA66" i="1" s="1" a="1"/>
  <c r="BA66" i="1" s="1"/>
  <c r="BL150" i="1"/>
  <c r="CN150" i="1" s="1"/>
  <c r="CM149" i="1"/>
  <c r="K137" i="1"/>
  <c r="BN137" i="1" s="1"/>
  <c r="BK164" i="1"/>
  <c r="CM164" i="1" s="1"/>
  <c r="I165" i="1"/>
  <c r="BL165" i="1" s="1"/>
  <c r="L130" i="1"/>
  <c r="AM130" i="1" s="1"/>
  <c r="AN106" i="1"/>
  <c r="N107" i="1"/>
  <c r="DU107" i="1" s="1"/>
  <c r="BN122" i="1"/>
  <c r="DY67" i="1"/>
  <c r="AJ144" i="1"/>
  <c r="DQ139" i="1"/>
  <c r="DU93" i="1"/>
  <c r="AJ151" i="1"/>
  <c r="BV67" i="1"/>
  <c r="CX67" i="1" s="1"/>
  <c r="AI159" i="1"/>
  <c r="L128" i="1"/>
  <c r="DS128" i="1" s="1"/>
  <c r="BN131" i="1"/>
  <c r="CP131" i="1" s="1"/>
  <c r="DM181" i="1"/>
  <c r="AG181" i="1"/>
  <c r="G182" i="1"/>
  <c r="DN182" i="1" s="1"/>
  <c r="G185" i="1"/>
  <c r="AH185" i="1" s="1"/>
  <c r="DM184" i="1"/>
  <c r="AG184" i="1"/>
  <c r="G186" i="1"/>
  <c r="AG185" i="1"/>
  <c r="DM185" i="1"/>
  <c r="G188" i="1"/>
  <c r="AG187" i="1"/>
  <c r="DM187" i="1"/>
  <c r="BO113" i="1"/>
  <c r="CQ113" i="1" s="1"/>
  <c r="M114" i="1"/>
  <c r="AN114" i="1" s="1"/>
  <c r="BX67" i="1"/>
  <c r="CZ67" i="1" s="1"/>
  <c r="V68" i="1"/>
  <c r="BY68" i="1" s="1"/>
  <c r="AV67" i="1"/>
  <c r="BQ97" i="1"/>
  <c r="CS97" i="1" s="1"/>
  <c r="O98" i="1"/>
  <c r="BP102" i="1"/>
  <c r="CR102" i="1" s="1"/>
  <c r="N103" i="1"/>
  <c r="AM121" i="1"/>
  <c r="DT110" i="1"/>
  <c r="DU92" i="1"/>
  <c r="DR126" i="1"/>
  <c r="BY67" i="1"/>
  <c r="DA67" i="1" s="1"/>
  <c r="O91" i="1"/>
  <c r="DU90" i="1"/>
  <c r="AO90" i="1"/>
  <c r="BQ90" i="1"/>
  <c r="CS90" i="1" s="1"/>
  <c r="AM115" i="1"/>
  <c r="CR108" i="1"/>
  <c r="AK141" i="1"/>
  <c r="K142" i="1"/>
  <c r="BM133" i="1"/>
  <c r="CO133" i="1" s="1"/>
  <c r="K134" i="1"/>
  <c r="DR134" i="1" s="1"/>
  <c r="BM140" i="1"/>
  <c r="CO140" i="1" s="1"/>
  <c r="K141" i="1"/>
  <c r="DR141" i="1" s="1"/>
  <c r="DT104" i="1"/>
  <c r="N105" i="1"/>
  <c r="DU105" i="1" s="1"/>
  <c r="DN170" i="1"/>
  <c r="AH175" i="1"/>
  <c r="CM146" i="1"/>
  <c r="CU66" i="1"/>
  <c r="CB66" i="1" a="1"/>
  <c r="CB66" i="1" s="1"/>
  <c r="CA66" i="1"/>
  <c r="CD66" i="1" a="1"/>
  <c r="CD66" i="1" s="1"/>
  <c r="E319" i="1" s="1"/>
  <c r="BZ66" i="1"/>
  <c r="CM147" i="1"/>
  <c r="DO155" i="1"/>
  <c r="BL149" i="1"/>
  <c r="BQ95" i="1"/>
  <c r="CS95" i="1" s="1"/>
  <c r="O96" i="1"/>
  <c r="DW71" i="1"/>
  <c r="DR130" i="1"/>
  <c r="L131" i="1"/>
  <c r="AM131" i="1" s="1"/>
  <c r="DP153" i="1"/>
  <c r="I163" i="1"/>
  <c r="DP163" i="1" s="1"/>
  <c r="BN123" i="1"/>
  <c r="M113" i="1"/>
  <c r="I159" i="1"/>
  <c r="AL121" i="1"/>
  <c r="AK134" i="1"/>
  <c r="BP105" i="1"/>
  <c r="BP103" i="1"/>
  <c r="CR103" i="1" s="1"/>
  <c r="DP146" i="1"/>
  <c r="J147" i="1"/>
  <c r="AN88" i="1"/>
  <c r="EA67" i="1"/>
  <c r="DS116" i="1"/>
  <c r="BP101" i="1"/>
  <c r="AN100" i="1"/>
  <c r="AJ150" i="1"/>
  <c r="DP154" i="1"/>
  <c r="DN172" i="1"/>
  <c r="H173" i="1"/>
  <c r="DO173" i="1" s="1"/>
  <c r="I157" i="1"/>
  <c r="I162" i="1"/>
  <c r="BL162" i="1" s="1"/>
  <c r="BP107" i="1"/>
  <c r="AO91" i="1"/>
  <c r="BQ91" i="1"/>
  <c r="CS91" i="1" s="1"/>
  <c r="DU91" i="1"/>
  <c r="O92" i="1"/>
  <c r="CO130" i="1"/>
  <c r="AH174" i="1"/>
  <c r="H175" i="1"/>
  <c r="H170" i="1"/>
  <c r="DO170" i="1" s="1"/>
  <c r="AK139" i="1"/>
  <c r="BQ94" i="1"/>
  <c r="CS94" i="1" s="1"/>
  <c r="O95" i="1"/>
  <c r="DO159" i="1"/>
  <c r="AL131" i="1"/>
  <c r="DM177" i="1"/>
  <c r="G178" i="1"/>
  <c r="AG177" i="1"/>
  <c r="AG178" i="1"/>
  <c r="DM178" i="1"/>
  <c r="G179" i="1"/>
  <c r="AH179" i="1" s="1"/>
  <c r="AG188" i="1"/>
  <c r="DM188" i="1"/>
  <c r="DN173" i="1"/>
  <c r="CC65" i="1" a="1"/>
  <c r="CC65" i="1" s="1"/>
  <c r="D318" i="1" s="1"/>
  <c r="E136" i="4" s="1"/>
  <c r="C318" i="1"/>
  <c r="D136" i="4" s="1"/>
  <c r="CQ101" i="1"/>
  <c r="K138" i="1"/>
  <c r="AL138" i="1" s="1"/>
  <c r="DS120" i="1"/>
  <c r="M121" i="1"/>
  <c r="DT121" i="1" s="1"/>
  <c r="AM118" i="1"/>
  <c r="M119" i="1"/>
  <c r="DT119" i="1" s="1"/>
  <c r="BP99" i="1"/>
  <c r="N100" i="1"/>
  <c r="BQ100" i="1" s="1"/>
  <c r="AN109" i="1"/>
  <c r="N110" i="1"/>
  <c r="DU110" i="1" s="1"/>
  <c r="AJ152" i="1"/>
  <c r="J153" i="1"/>
  <c r="DQ153" i="1" s="1"/>
  <c r="AM111" i="1"/>
  <c r="M112" i="1"/>
  <c r="BP112" i="1" s="1"/>
  <c r="DQ135" i="1"/>
  <c r="K136" i="1"/>
  <c r="BN136" i="1" s="1"/>
  <c r="DU88" i="1"/>
  <c r="O89" i="1"/>
  <c r="AM119" i="1"/>
  <c r="BO117" i="1"/>
  <c r="CR104" i="1"/>
  <c r="CQ103" i="1"/>
  <c r="DQ138" i="1"/>
  <c r="BL147" i="1"/>
  <c r="CN147" i="1" s="1"/>
  <c r="BO114" i="1"/>
  <c r="DX67" i="1"/>
  <c r="AJ148" i="1"/>
  <c r="AI155" i="1"/>
  <c r="AK142" i="1"/>
  <c r="DP149" i="1"/>
  <c r="AK143" i="1"/>
  <c r="AH176" i="1"/>
  <c r="H177" i="1"/>
  <c r="DO177" i="1" s="1"/>
  <c r="CR96" i="1"/>
  <c r="CO128" i="1"/>
  <c r="J146" i="1"/>
  <c r="AJ153" i="1"/>
  <c r="I166" i="1"/>
  <c r="DP166" i="1" s="1"/>
  <c r="DR123" i="1"/>
  <c r="BN121" i="1"/>
  <c r="DQ134" i="1"/>
  <c r="DN166" i="1"/>
  <c r="H167" i="1"/>
  <c r="H169" i="1"/>
  <c r="BK169" i="1" s="1"/>
  <c r="AN105" i="1"/>
  <c r="DT103" i="1"/>
  <c r="CV66" i="1"/>
  <c r="DT88" i="1"/>
  <c r="AU67" i="1"/>
  <c r="AM116" i="1"/>
  <c r="DT101" i="1"/>
  <c r="DT100" i="1"/>
  <c r="DP150" i="1"/>
  <c r="AJ154" i="1"/>
  <c r="AN107" i="1"/>
  <c r="BQ98" i="1"/>
  <c r="CS98" i="1" s="1"/>
  <c r="DU98" i="1"/>
  <c r="O99" i="1"/>
  <c r="AO98" i="1"/>
  <c r="CR94" i="1"/>
  <c r="AH167" i="1"/>
  <c r="H168" i="1"/>
  <c r="BK168" i="1" s="1"/>
  <c r="CM168" i="1" s="1"/>
  <c r="AL122" i="1"/>
  <c r="L123" i="1"/>
  <c r="DS123" i="1" s="1"/>
  <c r="BU67" i="1"/>
  <c r="CW67" i="1" s="1"/>
  <c r="S68" i="1"/>
  <c r="AT68" i="1" s="1"/>
  <c r="J145" i="1"/>
  <c r="BM145" i="1" s="1"/>
  <c r="BM139" i="1"/>
  <c r="CO139" i="1" s="1"/>
  <c r="BQ93" i="1"/>
  <c r="CS93" i="1" s="1"/>
  <c r="O94" i="1"/>
  <c r="DP151" i="1"/>
  <c r="J152" i="1"/>
  <c r="DZ67" i="1"/>
  <c r="T68" i="1"/>
  <c r="BK159" i="1"/>
  <c r="CP127" i="1"/>
  <c r="DR131" i="1"/>
  <c r="G181" i="1"/>
  <c r="AG180" i="1"/>
  <c r="DM180" i="1"/>
  <c r="G184" i="1"/>
  <c r="AG183" i="1"/>
  <c r="DM183" i="1"/>
  <c r="C190" i="1"/>
  <c r="F190" i="1" s="1"/>
  <c r="Q32" i="1"/>
  <c r="C194" i="1"/>
  <c r="F194" i="1" s="1"/>
  <c r="C193" i="1"/>
  <c r="F193" i="1" s="1"/>
  <c r="C197" i="1"/>
  <c r="F197" i="1" s="1"/>
  <c r="C198" i="1"/>
  <c r="F198" i="1" s="1"/>
  <c r="C200" i="1"/>
  <c r="F200" i="1" s="1"/>
  <c r="C189" i="1"/>
  <c r="F189" i="1" s="1"/>
  <c r="C199" i="1"/>
  <c r="F199" i="1" s="1"/>
  <c r="C191" i="1"/>
  <c r="F191" i="1" s="1"/>
  <c r="C196" i="1"/>
  <c r="F196" i="1" s="1"/>
  <c r="C195" i="1"/>
  <c r="F195" i="1" s="1"/>
  <c r="C192" i="1"/>
  <c r="F192" i="1" s="1"/>
  <c r="M122" i="1"/>
  <c r="AN110" i="1"/>
  <c r="N111" i="1"/>
  <c r="BQ92" i="1"/>
  <c r="CS92" i="1" s="1"/>
  <c r="O93" i="1"/>
  <c r="L127" i="1"/>
  <c r="BO115" i="1"/>
  <c r="CQ115" i="1" s="1"/>
  <c r="M116" i="1"/>
  <c r="AN116" i="1" s="1"/>
  <c r="DS119" i="1"/>
  <c r="DS117" i="1"/>
  <c r="G177" i="1"/>
  <c r="BM138" i="1"/>
  <c r="CO138" i="1" s="1"/>
  <c r="DP147" i="1"/>
  <c r="AM114" i="1"/>
  <c r="AR67" i="1"/>
  <c r="BL148" i="1"/>
  <c r="CN148" i="1" s="1"/>
  <c r="BK155" i="1"/>
  <c r="AO99" i="1"/>
  <c r="O100" i="1"/>
  <c r="BQ99" i="1"/>
  <c r="DQ142" i="1"/>
  <c r="DV84" i="1"/>
  <c r="P85" i="1"/>
  <c r="AJ149" i="1"/>
  <c r="BM143" i="1"/>
  <c r="AP88" i="1"/>
  <c r="P89" i="1"/>
  <c r="BR88" i="1"/>
  <c r="I161" i="1"/>
  <c r="BL161" i="1" s="1"/>
  <c r="BS79" i="1"/>
  <c r="CU79" i="1" s="1"/>
  <c r="Q73" i="1"/>
  <c r="BS72" i="1"/>
  <c r="CU72" i="1" s="1"/>
  <c r="DW98" i="1"/>
  <c r="BS98" i="1"/>
  <c r="Q99" i="1"/>
  <c r="AQ98" i="1"/>
  <c r="DX77" i="1"/>
  <c r="AR87" i="1"/>
  <c r="AR78" i="1"/>
  <c r="DX78" i="1"/>
  <c r="BT78" i="1"/>
  <c r="CV78" i="1" s="1"/>
  <c r="DX87" i="1"/>
  <c r="AQ80" i="1"/>
  <c r="BS83" i="1"/>
  <c r="CU83" i="1" s="1"/>
  <c r="R78" i="1"/>
  <c r="DY78" i="1" s="1"/>
  <c r="R88" i="1"/>
  <c r="DY88" i="1" s="1"/>
  <c r="BT77" i="1"/>
  <c r="CU70" i="1"/>
  <c r="Q81" i="1"/>
  <c r="BT81" i="1" s="1"/>
  <c r="AR70" i="1"/>
  <c r="CU69" i="1"/>
  <c r="DW70" i="1"/>
  <c r="Q84" i="1"/>
  <c r="BT84" i="1" s="1"/>
  <c r="R71" i="1"/>
  <c r="BU71" i="1" s="1"/>
  <c r="CW71" i="1" s="1"/>
  <c r="Q71" i="1"/>
  <c r="BT71" i="1" s="1"/>
  <c r="CV70" i="1"/>
  <c r="BS80" i="1"/>
  <c r="DX70" i="1"/>
  <c r="AQ70" i="1"/>
  <c r="DW83" i="1"/>
  <c r="R79" i="1"/>
  <c r="AS79" i="1" s="1"/>
  <c r="Q82" i="1" l="1"/>
  <c r="R83" i="1" s="1"/>
  <c r="DY83" i="1" s="1"/>
  <c r="AQ81" i="1"/>
  <c r="BS81" i="1"/>
  <c r="AQ88" i="1"/>
  <c r="BS88" i="1"/>
  <c r="CU88" i="1" s="1"/>
  <c r="CV74" i="1"/>
  <c r="R75" i="1"/>
  <c r="AS75" i="1" s="1"/>
  <c r="CV75" i="1"/>
  <c r="DX74" i="1"/>
  <c r="AR74" i="1"/>
  <c r="Q89" i="1"/>
  <c r="BT89" i="1" s="1"/>
  <c r="CU81" i="1"/>
  <c r="BS78" i="1"/>
  <c r="CU78" i="1" s="1"/>
  <c r="Q79" i="1"/>
  <c r="DX79" i="1" s="1"/>
  <c r="BU70" i="1"/>
  <c r="CW70" i="1" s="1"/>
  <c r="DX75" i="1"/>
  <c r="AR75" i="1"/>
  <c r="R76" i="1"/>
  <c r="DY76" i="1" s="1"/>
  <c r="DW78" i="1"/>
  <c r="R84" i="1"/>
  <c r="DY84" i="1" s="1"/>
  <c r="DX76" i="1"/>
  <c r="BT83" i="1"/>
  <c r="CV83" i="1" s="1"/>
  <c r="K145" i="1"/>
  <c r="AL145" i="1" s="1"/>
  <c r="N112" i="1"/>
  <c r="DU112" i="1" s="1"/>
  <c r="DQ144" i="1"/>
  <c r="AR76" i="1"/>
  <c r="AR83" i="1"/>
  <c r="S71" i="1"/>
  <c r="AT71" i="1" s="1"/>
  <c r="BM144" i="1"/>
  <c r="CO144" i="1" s="1"/>
  <c r="AN111" i="1"/>
  <c r="DT111" i="1"/>
  <c r="BL155" i="1"/>
  <c r="CN155" i="1" s="1"/>
  <c r="BT76" i="1"/>
  <c r="CV76" i="1" s="1"/>
  <c r="AS70" i="1"/>
  <c r="AL133" i="1"/>
  <c r="BN133" i="1"/>
  <c r="CP133" i="1" s="1"/>
  <c r="CR111" i="1"/>
  <c r="DR133" i="1"/>
  <c r="BT80" i="1"/>
  <c r="CV80" i="1" s="1"/>
  <c r="AL143" i="1"/>
  <c r="DU101" i="1"/>
  <c r="BN134" i="1"/>
  <c r="CP134" i="1" s="1"/>
  <c r="CP137" i="1"/>
  <c r="AI166" i="1"/>
  <c r="BK166" i="1"/>
  <c r="CM166" i="1" s="1"/>
  <c r="I167" i="1"/>
  <c r="BL167" i="1" s="1"/>
  <c r="DT116" i="1"/>
  <c r="DO168" i="1"/>
  <c r="DP155" i="1"/>
  <c r="AJ155" i="1"/>
  <c r="AK145" i="1"/>
  <c r="BN138" i="1"/>
  <c r="CP138" i="1" s="1"/>
  <c r="BK173" i="1"/>
  <c r="CM173" i="1" s="1"/>
  <c r="AM128" i="1"/>
  <c r="DT120" i="1"/>
  <c r="DS134" i="1"/>
  <c r="BQ104" i="1"/>
  <c r="CS104" i="1" s="1"/>
  <c r="DU100" i="1"/>
  <c r="DR137" i="1"/>
  <c r="DP156" i="1"/>
  <c r="DT118" i="1"/>
  <c r="BQ102" i="1"/>
  <c r="CS102" i="1" s="1"/>
  <c r="R81" i="1"/>
  <c r="DY81" i="1" s="1"/>
  <c r="DX80" i="1"/>
  <c r="AL141" i="1"/>
  <c r="AW68" i="1"/>
  <c r="DU106" i="1"/>
  <c r="DW84" i="1"/>
  <c r="AQ84" i="1"/>
  <c r="Q85" i="1"/>
  <c r="BS84" i="1"/>
  <c r="CU84" i="1" s="1"/>
  <c r="BP116" i="1"/>
  <c r="CR116" i="1" s="1"/>
  <c r="AL136" i="1"/>
  <c r="AN112" i="1"/>
  <c r="AK153" i="1"/>
  <c r="AO110" i="1"/>
  <c r="AN121" i="1"/>
  <c r="DN185" i="1"/>
  <c r="CO149" i="1"/>
  <c r="DS124" i="1"/>
  <c r="CP140" i="1"/>
  <c r="DP161" i="1"/>
  <c r="CO145" i="1"/>
  <c r="BM153" i="1"/>
  <c r="CO153" i="1" s="1"/>
  <c r="BP119" i="1"/>
  <c r="CR119" i="1" s="1"/>
  <c r="BQ105" i="1"/>
  <c r="CS105" i="1" s="1"/>
  <c r="DP165" i="1"/>
  <c r="DS133" i="1"/>
  <c r="BK171" i="1"/>
  <c r="CM171" i="1" s="1"/>
  <c r="AN117" i="1"/>
  <c r="AK148" i="1"/>
  <c r="AJ166" i="1"/>
  <c r="DA68" i="1"/>
  <c r="BQ107" i="1"/>
  <c r="CS107" i="1" s="1"/>
  <c r="DS130" i="1"/>
  <c r="BO133" i="1"/>
  <c r="CQ133" i="1" s="1"/>
  <c r="DQ148" i="1"/>
  <c r="BN139" i="1"/>
  <c r="CP139" i="1" s="1"/>
  <c r="BK176" i="1"/>
  <c r="CM176" i="1" s="1"/>
  <c r="DX68" i="1"/>
  <c r="EB68" i="1"/>
  <c r="BQ89" i="1"/>
  <c r="CS89" i="1" s="1"/>
  <c r="AL135" i="1"/>
  <c r="AM122" i="1"/>
  <c r="DQ154" i="1"/>
  <c r="DP164" i="1"/>
  <c r="AL139" i="1"/>
  <c r="DS122" i="1"/>
  <c r="M128" i="1"/>
  <c r="DT128" i="1" s="1"/>
  <c r="DS127" i="1"/>
  <c r="AM127" i="1"/>
  <c r="BO127" i="1"/>
  <c r="BW68" i="1"/>
  <c r="CY68" i="1" s="1"/>
  <c r="U69" i="1"/>
  <c r="AV69" i="1" s="1"/>
  <c r="EA68" i="1"/>
  <c r="AU68" i="1"/>
  <c r="CS100" i="1"/>
  <c r="CR99" i="1"/>
  <c r="AP95" i="1"/>
  <c r="DV95" i="1"/>
  <c r="P96" i="1"/>
  <c r="AQ96" i="1" s="1"/>
  <c r="BR95" i="1"/>
  <c r="P93" i="1"/>
  <c r="DW93" i="1" s="1"/>
  <c r="DV92" i="1"/>
  <c r="AP92" i="1"/>
  <c r="BR92" i="1"/>
  <c r="BL157" i="1"/>
  <c r="J158" i="1"/>
  <c r="DP157" i="1"/>
  <c r="AJ157" i="1"/>
  <c r="CR101" i="1"/>
  <c r="N114" i="1"/>
  <c r="DU114" i="1" s="1"/>
  <c r="BP113" i="1"/>
  <c r="DT113" i="1"/>
  <c r="AN113" i="1"/>
  <c r="L145" i="1"/>
  <c r="AM145" i="1" s="1"/>
  <c r="DR144" i="1"/>
  <c r="BN144" i="1"/>
  <c r="CP144" i="1" s="1"/>
  <c r="AL144" i="1"/>
  <c r="CV68" i="1"/>
  <c r="AR73" i="1"/>
  <c r="DX73" i="1"/>
  <c r="BT73" i="1"/>
  <c r="CV73" i="1" s="1"/>
  <c r="CN161" i="1"/>
  <c r="AP93" i="1"/>
  <c r="P94" i="1"/>
  <c r="DV93" i="1"/>
  <c r="BR93" i="1"/>
  <c r="DT122" i="1"/>
  <c r="N123" i="1"/>
  <c r="DU123" i="1" s="1"/>
  <c r="AN122" i="1"/>
  <c r="BP122" i="1"/>
  <c r="CR122" i="1" s="1"/>
  <c r="AG191" i="1"/>
  <c r="G192" i="1"/>
  <c r="DM191" i="1"/>
  <c r="DM198" i="1"/>
  <c r="G199" i="1"/>
  <c r="AG198" i="1"/>
  <c r="C210" i="1"/>
  <c r="F210" i="1" s="1"/>
  <c r="C204" i="1"/>
  <c r="F204" i="1" s="1"/>
  <c r="C209" i="1"/>
  <c r="F209" i="1" s="1"/>
  <c r="C211" i="1"/>
  <c r="F211" i="1" s="1"/>
  <c r="C202" i="1"/>
  <c r="F202" i="1" s="1"/>
  <c r="C205" i="1"/>
  <c r="F205" i="1" s="1"/>
  <c r="C212" i="1"/>
  <c r="F212" i="1" s="1"/>
  <c r="C206" i="1"/>
  <c r="F206" i="1" s="1"/>
  <c r="Q33" i="1"/>
  <c r="C203" i="1"/>
  <c r="F203" i="1" s="1"/>
  <c r="C201" i="1"/>
  <c r="F201" i="1" s="1"/>
  <c r="C208" i="1"/>
  <c r="F208" i="1" s="1"/>
  <c r="C207" i="1"/>
  <c r="F207" i="1" s="1"/>
  <c r="BK175" i="1"/>
  <c r="I176" i="1"/>
  <c r="AJ176" i="1" s="1"/>
  <c r="AI175" i="1"/>
  <c r="DO175" i="1"/>
  <c r="K148" i="1"/>
  <c r="DR148" i="1" s="1"/>
  <c r="AK147" i="1"/>
  <c r="DQ147" i="1"/>
  <c r="BM147" i="1"/>
  <c r="K157" i="1"/>
  <c r="AL157" i="1" s="1"/>
  <c r="DQ156" i="1"/>
  <c r="AK156" i="1"/>
  <c r="BM156" i="1"/>
  <c r="CS101" i="1"/>
  <c r="CT88" i="1"/>
  <c r="AK152" i="1"/>
  <c r="K153" i="1"/>
  <c r="AL153" i="1" s="1"/>
  <c r="BM152" i="1"/>
  <c r="CO152" i="1" s="1"/>
  <c r="DQ152" i="1"/>
  <c r="CM169" i="1"/>
  <c r="CN162" i="1"/>
  <c r="F137" i="4"/>
  <c r="F319" i="1"/>
  <c r="G137" i="4" s="1"/>
  <c r="DV98" i="1"/>
  <c r="P99" i="1"/>
  <c r="DW99" i="1" s="1"/>
  <c r="AP98" i="1"/>
  <c r="BR98" i="1"/>
  <c r="AM125" i="1"/>
  <c r="M126" i="1"/>
  <c r="BP126" i="1" s="1"/>
  <c r="BO125" i="1"/>
  <c r="CQ125" i="1" s="1"/>
  <c r="DS125" i="1"/>
  <c r="BO126" i="1"/>
  <c r="M127" i="1"/>
  <c r="DS126" i="1"/>
  <c r="AM126" i="1"/>
  <c r="DQ150" i="1"/>
  <c r="K151" i="1"/>
  <c r="DR151" i="1" s="1"/>
  <c r="BM150" i="1"/>
  <c r="CO150" i="1" s="1"/>
  <c r="AK150" i="1"/>
  <c r="DV94" i="1"/>
  <c r="P95" i="1"/>
  <c r="AQ95" i="1" s="1"/>
  <c r="BR94" i="1"/>
  <c r="AP94" i="1"/>
  <c r="AI167" i="1"/>
  <c r="I168" i="1"/>
  <c r="DP168" i="1" s="1"/>
  <c r="DO167" i="1"/>
  <c r="BK167" i="1"/>
  <c r="H179" i="1"/>
  <c r="DN178" i="1"/>
  <c r="AH178" i="1"/>
  <c r="O104" i="1"/>
  <c r="DV104" i="1" s="1"/>
  <c r="AO103" i="1"/>
  <c r="BQ103" i="1"/>
  <c r="DU103" i="1"/>
  <c r="BL158" i="1"/>
  <c r="CN158" i="1" s="1"/>
  <c r="J159" i="1"/>
  <c r="BM159" i="1" s="1"/>
  <c r="AJ158" i="1"/>
  <c r="DP158" i="1"/>
  <c r="Q86" i="1"/>
  <c r="AR86" i="1" s="1"/>
  <c r="DW85" i="1"/>
  <c r="BS85" i="1"/>
  <c r="CU85" i="1" s="1"/>
  <c r="AQ85" i="1"/>
  <c r="CS99" i="1"/>
  <c r="BQ111" i="1"/>
  <c r="CS111" i="1" s="1"/>
  <c r="O112" i="1"/>
  <c r="BR112" i="1" s="1"/>
  <c r="AO111" i="1"/>
  <c r="DU111" i="1"/>
  <c r="BM146" i="1"/>
  <c r="CO146" i="1" s="1"/>
  <c r="K147" i="1"/>
  <c r="AL147" i="1" s="1"/>
  <c r="DQ146" i="1"/>
  <c r="AK146" i="1"/>
  <c r="BL159" i="1"/>
  <c r="CN159" i="1" s="1"/>
  <c r="J160" i="1"/>
  <c r="AJ159" i="1"/>
  <c r="DP159" i="1"/>
  <c r="AP96" i="1"/>
  <c r="P97" i="1"/>
  <c r="DW97" i="1" s="1"/>
  <c r="BR96" i="1"/>
  <c r="CT96" i="1" s="1"/>
  <c r="DV96" i="1"/>
  <c r="L143" i="1"/>
  <c r="AM143" i="1" s="1"/>
  <c r="DR142" i="1"/>
  <c r="AL142" i="1"/>
  <c r="BN142" i="1"/>
  <c r="CP142" i="1" s="1"/>
  <c r="DX72" i="1"/>
  <c r="AR72" i="1"/>
  <c r="R73" i="1"/>
  <c r="AS73" i="1" s="1"/>
  <c r="CQ132" i="1"/>
  <c r="DP160" i="1"/>
  <c r="J161" i="1"/>
  <c r="BQ108" i="1"/>
  <c r="CS108" i="1" s="1"/>
  <c r="O109" i="1"/>
  <c r="AK155" i="1"/>
  <c r="K156" i="1"/>
  <c r="CU67" i="1"/>
  <c r="CA67" i="1"/>
  <c r="BZ67" i="1"/>
  <c r="CD67" i="1" a="1"/>
  <c r="CD67" i="1" s="1"/>
  <c r="CB67" i="1" a="1"/>
  <c r="CB67" i="1" s="1"/>
  <c r="BS89" i="1"/>
  <c r="CU89" i="1" s="1"/>
  <c r="AQ89" i="1"/>
  <c r="Q90" i="1"/>
  <c r="DW89" i="1"/>
  <c r="AP100" i="1"/>
  <c r="BR100" i="1"/>
  <c r="CT100" i="1" s="1"/>
  <c r="P101" i="1"/>
  <c r="DW101" i="1" s="1"/>
  <c r="DV100" i="1"/>
  <c r="AZ67" i="1" a="1"/>
  <c r="AZ67" i="1" s="1"/>
  <c r="BB67" i="1" a="1"/>
  <c r="BB67" i="1" s="1"/>
  <c r="H178" i="1"/>
  <c r="DO178" i="1" s="1"/>
  <c r="DN177" i="1"/>
  <c r="AH177" i="1"/>
  <c r="G193" i="1"/>
  <c r="DN193" i="1" s="1"/>
  <c r="AG192" i="1"/>
  <c r="DM192" i="1"/>
  <c r="AG199" i="1"/>
  <c r="G200" i="1"/>
  <c r="AH200" i="1" s="1"/>
  <c r="DM199" i="1"/>
  <c r="AG197" i="1"/>
  <c r="DM197" i="1"/>
  <c r="G198" i="1"/>
  <c r="DN198" i="1" s="1"/>
  <c r="DM190" i="1"/>
  <c r="G191" i="1"/>
  <c r="AH191" i="1" s="1"/>
  <c r="AG190" i="1"/>
  <c r="DN184" i="1"/>
  <c r="H185" i="1"/>
  <c r="AI185" i="1" s="1"/>
  <c r="AH181" i="1"/>
  <c r="H182" i="1"/>
  <c r="BK182" i="1" s="1"/>
  <c r="CM182" i="1" s="1"/>
  <c r="CM159" i="1"/>
  <c r="DZ68" i="1"/>
  <c r="T69" i="1"/>
  <c r="BW69" i="1" s="1"/>
  <c r="AM123" i="1"/>
  <c r="M124" i="1"/>
  <c r="BP124" i="1" s="1"/>
  <c r="AI169" i="1"/>
  <c r="I170" i="1"/>
  <c r="AJ170" i="1" s="1"/>
  <c r="AI177" i="1"/>
  <c r="I178" i="1"/>
  <c r="BL178" i="1" s="1"/>
  <c r="DV89" i="1"/>
  <c r="P90" i="1"/>
  <c r="AP89" i="1"/>
  <c r="BR89" i="1"/>
  <c r="CR112" i="1"/>
  <c r="BK170" i="1"/>
  <c r="CM170" i="1" s="1"/>
  <c r="I171" i="1"/>
  <c r="DP171" i="1" s="1"/>
  <c r="DP162" i="1"/>
  <c r="J163" i="1"/>
  <c r="BM163" i="1" s="1"/>
  <c r="CO163" i="1" s="1"/>
  <c r="CP123" i="1"/>
  <c r="J164" i="1"/>
  <c r="DQ164" i="1" s="1"/>
  <c r="BO131" i="1"/>
  <c r="M132" i="1"/>
  <c r="BP132" i="1" s="1"/>
  <c r="BP114" i="1"/>
  <c r="CR114" i="1" s="1"/>
  <c r="N115" i="1"/>
  <c r="AH182" i="1"/>
  <c r="H183" i="1"/>
  <c r="AI183" i="1" s="1"/>
  <c r="CN165" i="1"/>
  <c r="DS129" i="1"/>
  <c r="M130" i="1"/>
  <c r="I173" i="1"/>
  <c r="AJ173" i="1" s="1"/>
  <c r="BQ109" i="1"/>
  <c r="O110" i="1"/>
  <c r="CN153" i="1"/>
  <c r="AK149" i="1"/>
  <c r="K150" i="1"/>
  <c r="BN150" i="1" s="1"/>
  <c r="AS68" i="1"/>
  <c r="S69" i="1"/>
  <c r="DZ69" i="1" s="1"/>
  <c r="BP115" i="1"/>
  <c r="CR115" i="1" s="1"/>
  <c r="N116" i="1"/>
  <c r="BQ116" i="1" s="1"/>
  <c r="CO148" i="1"/>
  <c r="I175" i="1"/>
  <c r="DN187" i="1"/>
  <c r="H188" i="1"/>
  <c r="DO188" i="1" s="1"/>
  <c r="DS132" i="1"/>
  <c r="M133" i="1"/>
  <c r="L141" i="1"/>
  <c r="CN154" i="1"/>
  <c r="AG195" i="1"/>
  <c r="G196" i="1"/>
  <c r="AH196" i="1" s="1"/>
  <c r="DM195" i="1"/>
  <c r="G190" i="1"/>
  <c r="AH190" i="1" s="1"/>
  <c r="AG189" i="1"/>
  <c r="DM189" i="1"/>
  <c r="AG193" i="1"/>
  <c r="DM193" i="1"/>
  <c r="G194" i="1"/>
  <c r="AH194" i="1" s="1"/>
  <c r="AH184" i="1"/>
  <c r="DN181" i="1"/>
  <c r="K146" i="1"/>
  <c r="AL146" i="1" s="1"/>
  <c r="I169" i="1"/>
  <c r="BL169" i="1" s="1"/>
  <c r="J167" i="1"/>
  <c r="DQ167" i="1" s="1"/>
  <c r="CQ114" i="1"/>
  <c r="L137" i="1"/>
  <c r="DS137" i="1" s="1"/>
  <c r="DT112" i="1"/>
  <c r="N113" i="1"/>
  <c r="DU113" i="1" s="1"/>
  <c r="G189" i="1"/>
  <c r="DN179" i="1"/>
  <c r="H180" i="1"/>
  <c r="DO180" i="1" s="1"/>
  <c r="CR107" i="1"/>
  <c r="BL163" i="1"/>
  <c r="CN149" i="1"/>
  <c r="C319" i="1"/>
  <c r="D137" i="4" s="1"/>
  <c r="CC66" i="1" a="1"/>
  <c r="CC66" i="1" s="1"/>
  <c r="D319" i="1" s="1"/>
  <c r="E137" i="4" s="1"/>
  <c r="DN188" i="1"/>
  <c r="H189" i="1"/>
  <c r="DO189" i="1" s="1"/>
  <c r="DN186" i="1"/>
  <c r="H187" i="1"/>
  <c r="DO187" i="1" s="1"/>
  <c r="AO107" i="1"/>
  <c r="O108" i="1"/>
  <c r="DV108" i="1" s="1"/>
  <c r="BO130" i="1"/>
  <c r="M131" i="1"/>
  <c r="AN131" i="1" s="1"/>
  <c r="J166" i="1"/>
  <c r="DQ166" i="1" s="1"/>
  <c r="AL137" i="1"/>
  <c r="L138" i="1"/>
  <c r="AM138" i="1" s="1"/>
  <c r="DO172" i="1"/>
  <c r="BN143" i="1"/>
  <c r="CP143" i="1" s="1"/>
  <c r="L144" i="1"/>
  <c r="AM144" i="1" s="1"/>
  <c r="AJ156" i="1"/>
  <c r="J157" i="1"/>
  <c r="DQ157" i="1" s="1"/>
  <c r="K149" i="1"/>
  <c r="DR149" i="1" s="1"/>
  <c r="BP118" i="1"/>
  <c r="CR118" i="1" s="1"/>
  <c r="N119" i="1"/>
  <c r="DU119" i="1" s="1"/>
  <c r="AN120" i="1"/>
  <c r="N121" i="1"/>
  <c r="AO121" i="1" s="1"/>
  <c r="AI174" i="1"/>
  <c r="DN180" i="1"/>
  <c r="H181" i="1"/>
  <c r="DN183" i="1"/>
  <c r="H184" i="1"/>
  <c r="AI184" i="1" s="1"/>
  <c r="BL160" i="1"/>
  <c r="DR140" i="1"/>
  <c r="AO108" i="1"/>
  <c r="BM155" i="1"/>
  <c r="CO155" i="1" s="1"/>
  <c r="BX68" i="1"/>
  <c r="CZ68" i="1" s="1"/>
  <c r="V69" i="1"/>
  <c r="AW69" i="1" s="1"/>
  <c r="DU89" i="1"/>
  <c r="O90" i="1"/>
  <c r="AP90" i="1" s="1"/>
  <c r="AO106" i="1"/>
  <c r="O107" i="1"/>
  <c r="DV107" i="1" s="1"/>
  <c r="BN135" i="1"/>
  <c r="CP135" i="1" s="1"/>
  <c r="L136" i="1"/>
  <c r="DS136" i="1" s="1"/>
  <c r="BM154" i="1"/>
  <c r="CO154" i="1" s="1"/>
  <c r="K155" i="1"/>
  <c r="AL155" i="1" s="1"/>
  <c r="AX67" i="1"/>
  <c r="CR120" i="1"/>
  <c r="AQ87" i="1"/>
  <c r="DW87" i="1"/>
  <c r="BS87" i="1"/>
  <c r="CU87" i="1" s="1"/>
  <c r="Q88" i="1"/>
  <c r="AR88" i="1" s="1"/>
  <c r="CM174" i="1"/>
  <c r="AK151" i="1"/>
  <c r="K152" i="1"/>
  <c r="AL152" i="1" s="1"/>
  <c r="AJ161" i="1"/>
  <c r="J162" i="1"/>
  <c r="BM162" i="1" s="1"/>
  <c r="CO162" i="1" s="1"/>
  <c r="CO143" i="1"/>
  <c r="CM155" i="1"/>
  <c r="CN156" i="1"/>
  <c r="N117" i="1"/>
  <c r="DU117" i="1" s="1"/>
  <c r="G197" i="1"/>
  <c r="DN197" i="1" s="1"/>
  <c r="AG196" i="1"/>
  <c r="DM196" i="1"/>
  <c r="DM200" i="1"/>
  <c r="AG200" i="1"/>
  <c r="AG194" i="1"/>
  <c r="DM194" i="1"/>
  <c r="G195" i="1"/>
  <c r="DQ145" i="1"/>
  <c r="BV68" i="1"/>
  <c r="CX68" i="1" s="1"/>
  <c r="BO123" i="1"/>
  <c r="CQ123" i="1" s="1"/>
  <c r="AI168" i="1"/>
  <c r="DV99" i="1"/>
  <c r="AP99" i="1"/>
  <c r="BR99" i="1"/>
  <c r="P100" i="1"/>
  <c r="DO169" i="1"/>
  <c r="CQ122" i="1"/>
  <c r="CP121" i="1"/>
  <c r="BL166" i="1"/>
  <c r="CN166" i="1" s="1"/>
  <c r="BK177" i="1"/>
  <c r="CQ117" i="1"/>
  <c r="DR136" i="1"/>
  <c r="K154" i="1"/>
  <c r="BQ110" i="1"/>
  <c r="O111" i="1"/>
  <c r="AO100" i="1"/>
  <c r="O101" i="1"/>
  <c r="AN119" i="1"/>
  <c r="N120" i="1"/>
  <c r="BP121" i="1"/>
  <c r="CR121" i="1" s="1"/>
  <c r="N122" i="1"/>
  <c r="DR138" i="1"/>
  <c r="L139" i="1"/>
  <c r="BO139" i="1" s="1"/>
  <c r="AI170" i="1"/>
  <c r="AJ162" i="1"/>
  <c r="AI173" i="1"/>
  <c r="I174" i="1"/>
  <c r="AJ174" i="1" s="1"/>
  <c r="CR105" i="1"/>
  <c r="CS106" i="1"/>
  <c r="AJ163" i="1"/>
  <c r="DS131" i="1"/>
  <c r="AO105" i="1"/>
  <c r="O106" i="1"/>
  <c r="BR106" i="1" s="1"/>
  <c r="BN141" i="1"/>
  <c r="L142" i="1"/>
  <c r="BO142" i="1" s="1"/>
  <c r="AL134" i="1"/>
  <c r="L135" i="1"/>
  <c r="BO135" i="1" s="1"/>
  <c r="P92" i="1"/>
  <c r="DV91" i="1"/>
  <c r="BR91" i="1"/>
  <c r="CT91" i="1" s="1"/>
  <c r="AP91" i="1"/>
  <c r="EC68" i="1"/>
  <c r="DT114" i="1"/>
  <c r="AH188" i="1"/>
  <c r="AH186" i="1"/>
  <c r="H186" i="1"/>
  <c r="AI186" i="1" s="1"/>
  <c r="BO128" i="1"/>
  <c r="CQ128" i="1" s="1"/>
  <c r="M129" i="1"/>
  <c r="DT129" i="1" s="1"/>
  <c r="CP122" i="1"/>
  <c r="AJ165" i="1"/>
  <c r="BO129" i="1"/>
  <c r="CQ129" i="1" s="1"/>
  <c r="AI172" i="1"/>
  <c r="DU109" i="1"/>
  <c r="AJ164" i="1"/>
  <c r="J165" i="1"/>
  <c r="BM165" i="1" s="1"/>
  <c r="CO165" i="1" s="1"/>
  <c r="M134" i="1"/>
  <c r="AY67" i="1"/>
  <c r="DQ149" i="1"/>
  <c r="BU68" i="1"/>
  <c r="CW68" i="1" s="1"/>
  <c r="AN115" i="1"/>
  <c r="L140" i="1"/>
  <c r="BO140" i="1" s="1"/>
  <c r="DO176" i="1"/>
  <c r="I177" i="1"/>
  <c r="BL177" i="1" s="1"/>
  <c r="AI171" i="1"/>
  <c r="I172" i="1"/>
  <c r="AJ172" i="1" s="1"/>
  <c r="DO174" i="1"/>
  <c r="AH187" i="1"/>
  <c r="AM132" i="1"/>
  <c r="AJ160" i="1"/>
  <c r="AL140" i="1"/>
  <c r="DU108" i="1"/>
  <c r="DQ155" i="1"/>
  <c r="BM151" i="1"/>
  <c r="AO101" i="1"/>
  <c r="O102" i="1"/>
  <c r="AP102" i="1" s="1"/>
  <c r="AR68" i="1"/>
  <c r="W68" i="1"/>
  <c r="Z68" i="1" a="1"/>
  <c r="Z68" i="1" s="1"/>
  <c r="R69" i="1"/>
  <c r="BU69" i="1" s="1"/>
  <c r="X68" i="1"/>
  <c r="Y68" i="1" a="1"/>
  <c r="Y68" i="1" s="1"/>
  <c r="DU102" i="1"/>
  <c r="O103" i="1"/>
  <c r="DV103" i="1" s="1"/>
  <c r="BO134" i="1"/>
  <c r="CQ134" i="1" s="1"/>
  <c r="M135" i="1"/>
  <c r="DT135" i="1" s="1"/>
  <c r="BP117" i="1"/>
  <c r="CR117" i="1" s="1"/>
  <c r="N118" i="1"/>
  <c r="AO118" i="1" s="1"/>
  <c r="CY67" i="1"/>
  <c r="CO142" i="1"/>
  <c r="AO104" i="1"/>
  <c r="O105" i="1"/>
  <c r="BR105" i="1" s="1"/>
  <c r="M123" i="1"/>
  <c r="BO124" i="1"/>
  <c r="CQ124" i="1" s="1"/>
  <c r="M125" i="1"/>
  <c r="AN125" i="1" s="1"/>
  <c r="CN145" i="1"/>
  <c r="CP136" i="1"/>
  <c r="R74" i="1"/>
  <c r="AS74" i="1" s="1"/>
  <c r="CU98" i="1"/>
  <c r="BT99" i="1"/>
  <c r="CV99" i="1" s="1"/>
  <c r="DX99" i="1"/>
  <c r="R100" i="1"/>
  <c r="DY100" i="1" s="1"/>
  <c r="AR99" i="1"/>
  <c r="AS88" i="1"/>
  <c r="BU78" i="1"/>
  <c r="CW78" i="1" s="1"/>
  <c r="DX84" i="1"/>
  <c r="AS83" i="1"/>
  <c r="AS77" i="1"/>
  <c r="CV77" i="1"/>
  <c r="CV84" i="1"/>
  <c r="AR84" i="1"/>
  <c r="BU88" i="1"/>
  <c r="S89" i="1"/>
  <c r="BV89" i="1" s="1"/>
  <c r="AS78" i="1"/>
  <c r="S79" i="1"/>
  <c r="AT79" i="1" s="1"/>
  <c r="S78" i="1"/>
  <c r="BV78" i="1" s="1"/>
  <c r="BU79" i="1"/>
  <c r="CW79" i="1" s="1"/>
  <c r="DY79" i="1"/>
  <c r="BU77" i="1"/>
  <c r="CV71" i="1"/>
  <c r="DX71" i="1"/>
  <c r="S72" i="1"/>
  <c r="BV72" i="1" s="1"/>
  <c r="CX72" i="1" s="1"/>
  <c r="R82" i="1"/>
  <c r="AS82" i="1" s="1"/>
  <c r="CV81" i="1"/>
  <c r="CU80" i="1"/>
  <c r="DY71" i="1"/>
  <c r="CV72" i="1"/>
  <c r="DX81" i="1"/>
  <c r="R72" i="1"/>
  <c r="BU72" i="1" s="1"/>
  <c r="S80" i="1"/>
  <c r="AT80" i="1" s="1"/>
  <c r="AR71" i="1"/>
  <c r="AS71" i="1"/>
  <c r="R85" i="1"/>
  <c r="DY85" i="1" s="1"/>
  <c r="AR81" i="1"/>
  <c r="DX82" i="1" l="1"/>
  <c r="BU83" i="1"/>
  <c r="AR82" i="1"/>
  <c r="BT82" i="1"/>
  <c r="CV82" i="1" s="1"/>
  <c r="S84" i="1"/>
  <c r="AS84" i="1"/>
  <c r="BV71" i="1"/>
  <c r="CX71" i="1" s="1"/>
  <c r="CV89" i="1"/>
  <c r="T72" i="1"/>
  <c r="EA72" i="1" s="1"/>
  <c r="O113" i="1"/>
  <c r="P114" i="1" s="1"/>
  <c r="AQ114" i="1" s="1"/>
  <c r="S85" i="1"/>
  <c r="BV85" i="1" s="1"/>
  <c r="DZ71" i="1"/>
  <c r="AO112" i="1"/>
  <c r="BU84" i="1"/>
  <c r="CW84" i="1" s="1"/>
  <c r="DX89" i="1"/>
  <c r="DY75" i="1"/>
  <c r="S76" i="1"/>
  <c r="AT76" i="1" s="1"/>
  <c r="BU75" i="1"/>
  <c r="CW75" i="1" s="1"/>
  <c r="BT79" i="1"/>
  <c r="CV79" i="1" s="1"/>
  <c r="R90" i="1"/>
  <c r="AS90" i="1" s="1"/>
  <c r="AR79" i="1"/>
  <c r="AR89" i="1"/>
  <c r="R80" i="1"/>
  <c r="DY80" i="1" s="1"/>
  <c r="DR145" i="1"/>
  <c r="BQ112" i="1"/>
  <c r="CS112" i="1" s="1"/>
  <c r="BU76" i="1"/>
  <c r="CW76" i="1" s="1"/>
  <c r="S77" i="1"/>
  <c r="BV77" i="1" s="1"/>
  <c r="CW77" i="1"/>
  <c r="AS76" i="1"/>
  <c r="L146" i="1"/>
  <c r="AM146" i="1" s="1"/>
  <c r="BN145" i="1"/>
  <c r="CP145" i="1" s="1"/>
  <c r="BU81" i="1"/>
  <c r="CW81" i="1" s="1"/>
  <c r="CN167" i="1"/>
  <c r="AJ167" i="1"/>
  <c r="AQ93" i="1"/>
  <c r="DP167" i="1"/>
  <c r="BR90" i="1"/>
  <c r="CT90" i="1" s="1"/>
  <c r="J168" i="1"/>
  <c r="AK168" i="1" s="1"/>
  <c r="DR155" i="1"/>
  <c r="AO117" i="1"/>
  <c r="AN126" i="1"/>
  <c r="CT105" i="1"/>
  <c r="CQ139" i="1"/>
  <c r="BR107" i="1"/>
  <c r="CT107" i="1" s="1"/>
  <c r="BQ119" i="1"/>
  <c r="CS119" i="1" s="1"/>
  <c r="AL149" i="1"/>
  <c r="DR146" i="1"/>
  <c r="DT132" i="1"/>
  <c r="BK178" i="1"/>
  <c r="CM178" i="1" s="1"/>
  <c r="DR147" i="1"/>
  <c r="DT126" i="1"/>
  <c r="BP135" i="1"/>
  <c r="CR135" i="1" s="1"/>
  <c r="AM136" i="1"/>
  <c r="AO119" i="1"/>
  <c r="BO144" i="1"/>
  <c r="CQ144" i="1" s="1"/>
  <c r="AI178" i="1"/>
  <c r="S82" i="1"/>
  <c r="AT82" i="1" s="1"/>
  <c r="AP103" i="1"/>
  <c r="CT106" i="1"/>
  <c r="DV90" i="1"/>
  <c r="DS144" i="1"/>
  <c r="AQ101" i="1"/>
  <c r="AQ99" i="1"/>
  <c r="BQ123" i="1"/>
  <c r="CS123" i="1" s="1"/>
  <c r="AS81" i="1"/>
  <c r="DU118" i="1"/>
  <c r="DP177" i="1"/>
  <c r="BO145" i="1"/>
  <c r="CQ145" i="1" s="1"/>
  <c r="BR103" i="1"/>
  <c r="CT103" i="1" s="1"/>
  <c r="BL172" i="1"/>
  <c r="CN172" i="1" s="1"/>
  <c r="G201" i="1"/>
  <c r="DN201" i="1" s="1"/>
  <c r="CY69" i="1"/>
  <c r="DX86" i="1"/>
  <c r="DX85" i="1"/>
  <c r="R86" i="1"/>
  <c r="AR85" i="1"/>
  <c r="BT85" i="1"/>
  <c r="CV85" i="1" s="1"/>
  <c r="DP174" i="1"/>
  <c r="DQ163" i="1"/>
  <c r="BL171" i="1"/>
  <c r="CN171" i="1" s="1"/>
  <c r="BT86" i="1"/>
  <c r="CV86" i="1" s="1"/>
  <c r="AK159" i="1"/>
  <c r="AL148" i="1"/>
  <c r="DW96" i="1"/>
  <c r="BL174" i="1"/>
  <c r="CN174" i="1" s="1"/>
  <c r="AK163" i="1"/>
  <c r="BL176" i="1"/>
  <c r="CN176" i="1" s="1"/>
  <c r="DD68" i="1"/>
  <c r="P310" i="1" s="1"/>
  <c r="Q117" i="4" s="1"/>
  <c r="AJ169" i="1"/>
  <c r="BN146" i="1"/>
  <c r="CP146" i="1" s="1"/>
  <c r="AN132" i="1"/>
  <c r="BM164" i="1"/>
  <c r="CO164" i="1" s="1"/>
  <c r="EF68" i="1"/>
  <c r="BS97" i="1"/>
  <c r="CU97" i="1" s="1"/>
  <c r="DV112" i="1"/>
  <c r="BN151" i="1"/>
  <c r="CP151" i="1" s="1"/>
  <c r="BS99" i="1"/>
  <c r="CU99" i="1" s="1"/>
  <c r="EE68" i="1"/>
  <c r="AP105" i="1"/>
  <c r="DV102" i="1"/>
  <c r="AN129" i="1"/>
  <c r="DO186" i="1"/>
  <c r="BK184" i="1"/>
  <c r="CM184" i="1" s="1"/>
  <c r="AO113" i="1"/>
  <c r="AM137" i="1"/>
  <c r="DO185" i="1"/>
  <c r="BR104" i="1"/>
  <c r="CT104" i="1" s="1"/>
  <c r="DS140" i="1"/>
  <c r="EC69" i="1"/>
  <c r="BM167" i="1"/>
  <c r="CO167" i="1" s="1"/>
  <c r="AI182" i="1"/>
  <c r="AP104" i="1"/>
  <c r="DW95" i="1"/>
  <c r="AN128" i="1"/>
  <c r="CO159" i="1"/>
  <c r="CR126" i="1"/>
  <c r="DC68" i="1"/>
  <c r="O310" i="1" s="1"/>
  <c r="P117" i="4" s="1"/>
  <c r="CN177" i="1"/>
  <c r="CQ140" i="1"/>
  <c r="DT123" i="1"/>
  <c r="N124" i="1"/>
  <c r="BQ124" i="1" s="1"/>
  <c r="AZ68" i="1" a="1"/>
  <c r="AZ68" i="1" s="1"/>
  <c r="BA68" i="1" s="1" a="1"/>
  <c r="BA68" i="1" s="1"/>
  <c r="AX68" i="1"/>
  <c r="AY68" i="1"/>
  <c r="BB68" i="1" a="1"/>
  <c r="BB68" i="1" s="1"/>
  <c r="BE68" i="1" s="1"/>
  <c r="CQ135" i="1"/>
  <c r="BQ122" i="1"/>
  <c r="CS122" i="1" s="1"/>
  <c r="O123" i="1"/>
  <c r="BR123" i="1" s="1"/>
  <c r="AP101" i="1"/>
  <c r="P102" i="1"/>
  <c r="AQ102" i="1" s="1"/>
  <c r="AH195" i="1"/>
  <c r="H196" i="1"/>
  <c r="AI196" i="1" s="1"/>
  <c r="I182" i="1"/>
  <c r="AJ182" i="1" s="1"/>
  <c r="CN163" i="1"/>
  <c r="N134" i="1"/>
  <c r="BQ134" i="1" s="1"/>
  <c r="DV110" i="1"/>
  <c r="P111" i="1"/>
  <c r="DW111" i="1" s="1"/>
  <c r="N131" i="1"/>
  <c r="DU131" i="1" s="1"/>
  <c r="BQ115" i="1"/>
  <c r="CS115" i="1" s="1"/>
  <c r="O116" i="1"/>
  <c r="BR116" i="1" s="1"/>
  <c r="BT90" i="1"/>
  <c r="CV90" i="1" s="1"/>
  <c r="DX90" i="1"/>
  <c r="AR90" i="1"/>
  <c r="R91" i="1"/>
  <c r="AS91" i="1" s="1"/>
  <c r="AP109" i="1"/>
  <c r="P110" i="1"/>
  <c r="DW110" i="1" s="1"/>
  <c r="DQ160" i="1"/>
  <c r="K161" i="1"/>
  <c r="DR161" i="1" s="1"/>
  <c r="CT94" i="1"/>
  <c r="CM175" i="1"/>
  <c r="AG205" i="1"/>
  <c r="G206" i="1"/>
  <c r="DN206" i="1" s="1"/>
  <c r="DM205" i="1"/>
  <c r="AH199" i="1"/>
  <c r="H200" i="1"/>
  <c r="AI200" i="1" s="1"/>
  <c r="DN192" i="1"/>
  <c r="H193" i="1"/>
  <c r="BK193" i="1" s="1"/>
  <c r="CM193" i="1" s="1"/>
  <c r="CT93" i="1"/>
  <c r="AQ94" i="1"/>
  <c r="Q95" i="1"/>
  <c r="DX95" i="1" s="1"/>
  <c r="DQ158" i="1"/>
  <c r="K159" i="1"/>
  <c r="BN159" i="1" s="1"/>
  <c r="DY69" i="1"/>
  <c r="W69" i="1"/>
  <c r="X69" i="1"/>
  <c r="Y69" i="1" a="1"/>
  <c r="Y69" i="1" s="1"/>
  <c r="Z69" i="1" a="1"/>
  <c r="Z69" i="1" s="1"/>
  <c r="S70" i="1"/>
  <c r="DZ70" i="1" s="1"/>
  <c r="AM135" i="1"/>
  <c r="M136" i="1"/>
  <c r="DT136" i="1" s="1"/>
  <c r="DR152" i="1"/>
  <c r="L153" i="1"/>
  <c r="AM153" i="1" s="1"/>
  <c r="DO181" i="1"/>
  <c r="BQ121" i="1"/>
  <c r="CS121" i="1" s="1"/>
  <c r="O122" i="1"/>
  <c r="BR122" i="1" s="1"/>
  <c r="AK157" i="1"/>
  <c r="K158" i="1"/>
  <c r="DR158" i="1" s="1"/>
  <c r="DS138" i="1"/>
  <c r="M139" i="1"/>
  <c r="AN139" i="1" s="1"/>
  <c r="BM166" i="1"/>
  <c r="CO166" i="1" s="1"/>
  <c r="K167" i="1"/>
  <c r="DR167" i="1" s="1"/>
  <c r="BK187" i="1"/>
  <c r="I188" i="1"/>
  <c r="BL188" i="1" s="1"/>
  <c r="BK189" i="1"/>
  <c r="CM189" i="1" s="1"/>
  <c r="I190" i="1"/>
  <c r="AJ190" i="1" s="1"/>
  <c r="AI180" i="1"/>
  <c r="I181" i="1"/>
  <c r="DP181" i="1" s="1"/>
  <c r="CN169" i="1"/>
  <c r="AN133" i="1"/>
  <c r="AO116" i="1"/>
  <c r="O117" i="1"/>
  <c r="DV117" i="1" s="1"/>
  <c r="AT69" i="1"/>
  <c r="T70" i="1"/>
  <c r="AU70" i="1" s="1"/>
  <c r="AL150" i="1"/>
  <c r="L151" i="1"/>
  <c r="AM151" i="1" s="1"/>
  <c r="CS109" i="1"/>
  <c r="BP130" i="1"/>
  <c r="BS90" i="1"/>
  <c r="CU90" i="1" s="1"/>
  <c r="DW90" i="1"/>
  <c r="Q91" i="1"/>
  <c r="DP178" i="1"/>
  <c r="J179" i="1"/>
  <c r="BM179" i="1" s="1"/>
  <c r="BL170" i="1"/>
  <c r="J171" i="1"/>
  <c r="BM171" i="1" s="1"/>
  <c r="DT124" i="1"/>
  <c r="N125" i="1"/>
  <c r="AO125" i="1" s="1"/>
  <c r="EA69" i="1"/>
  <c r="U70" i="1"/>
  <c r="EB70" i="1" s="1"/>
  <c r="H194" i="1"/>
  <c r="BK194" i="1" s="1"/>
  <c r="CM194" i="1" s="1"/>
  <c r="BA67" i="1" a="1"/>
  <c r="BA67" i="1" s="1"/>
  <c r="CC67" i="1" a="1"/>
  <c r="CC67" i="1" s="1"/>
  <c r="D320" i="1" s="1"/>
  <c r="E138" i="4" s="1"/>
  <c r="C320" i="1"/>
  <c r="M144" i="1"/>
  <c r="DT144" i="1" s="1"/>
  <c r="CT112" i="1"/>
  <c r="CM167" i="1"/>
  <c r="BL168" i="1"/>
  <c r="CN168" i="1" s="1"/>
  <c r="J169" i="1"/>
  <c r="BM169" i="1" s="1"/>
  <c r="CQ126" i="1"/>
  <c r="DR153" i="1"/>
  <c r="L154" i="1"/>
  <c r="BO154" i="1" s="1"/>
  <c r="CO147" i="1"/>
  <c r="DM207" i="1"/>
  <c r="G208" i="1"/>
  <c r="DN208" i="1" s="1"/>
  <c r="AG207" i="1"/>
  <c r="C216" i="1"/>
  <c r="F216" i="1" s="1"/>
  <c r="C223" i="1"/>
  <c r="F223" i="1" s="1"/>
  <c r="C222" i="1"/>
  <c r="F222" i="1" s="1"/>
  <c r="Q34" i="1"/>
  <c r="C217" i="1"/>
  <c r="F217" i="1" s="1"/>
  <c r="C214" i="1"/>
  <c r="F214" i="1" s="1"/>
  <c r="C219" i="1"/>
  <c r="F219" i="1" s="1"/>
  <c r="C215" i="1"/>
  <c r="F215" i="1" s="1"/>
  <c r="C213" i="1"/>
  <c r="F213" i="1" s="1"/>
  <c r="C221" i="1"/>
  <c r="F221" i="1" s="1"/>
  <c r="C220" i="1"/>
  <c r="F220" i="1" s="1"/>
  <c r="C224" i="1"/>
  <c r="F224" i="1" s="1"/>
  <c r="C218" i="1"/>
  <c r="F218" i="1" s="1"/>
  <c r="G203" i="1"/>
  <c r="AH203" i="1" s="1"/>
  <c r="DM202" i="1"/>
  <c r="AG202" i="1"/>
  <c r="AG210" i="1"/>
  <c r="G211" i="1"/>
  <c r="AH211" i="1" s="1"/>
  <c r="DM210" i="1"/>
  <c r="CA68" i="1"/>
  <c r="BQ114" i="1"/>
  <c r="CS114" i="1" s="1"/>
  <c r="O115" i="1"/>
  <c r="BR115" i="1" s="1"/>
  <c r="CN157" i="1"/>
  <c r="N135" i="1"/>
  <c r="AO135" i="1" s="1"/>
  <c r="BQ120" i="1"/>
  <c r="CS120" i="1" s="1"/>
  <c r="O121" i="1"/>
  <c r="AP121" i="1" s="1"/>
  <c r="DV111" i="1"/>
  <c r="P112" i="1"/>
  <c r="DW112" i="1" s="1"/>
  <c r="AL154" i="1"/>
  <c r="L155" i="1"/>
  <c r="DS155" i="1" s="1"/>
  <c r="DN190" i="1"/>
  <c r="H191" i="1"/>
  <c r="AI191" i="1" s="1"/>
  <c r="H197" i="1"/>
  <c r="AI197" i="1" s="1"/>
  <c r="DS141" i="1"/>
  <c r="M142" i="1"/>
  <c r="DT142" i="1" s="1"/>
  <c r="BL175" i="1"/>
  <c r="CN175" i="1" s="1"/>
  <c r="J176" i="1"/>
  <c r="DQ176" i="1" s="1"/>
  <c r="AL156" i="1"/>
  <c r="L157" i="1"/>
  <c r="BO157" i="1" s="1"/>
  <c r="BM161" i="1"/>
  <c r="CO161" i="1" s="1"/>
  <c r="K162" i="1"/>
  <c r="AL162" i="1" s="1"/>
  <c r="BK179" i="1"/>
  <c r="I180" i="1"/>
  <c r="DP180" i="1" s="1"/>
  <c r="DT127" i="1"/>
  <c r="N128" i="1"/>
  <c r="AO128" i="1" s="1"/>
  <c r="G205" i="1"/>
  <c r="DN205" i="1" s="1"/>
  <c r="DM204" i="1"/>
  <c r="AG204" i="1"/>
  <c r="AK165" i="1"/>
  <c r="DX88" i="1"/>
  <c r="R89" i="1"/>
  <c r="DY89" i="1" s="1"/>
  <c r="N132" i="1"/>
  <c r="BQ132" i="1" s="1"/>
  <c r="AN123" i="1"/>
  <c r="BQ118" i="1"/>
  <c r="CS118" i="1" s="1"/>
  <c r="O119" i="1"/>
  <c r="AP119" i="1" s="1"/>
  <c r="AN135" i="1"/>
  <c r="N136" i="1"/>
  <c r="AO136" i="1" s="1"/>
  <c r="AS69" i="1"/>
  <c r="DT134" i="1"/>
  <c r="BP129" i="1"/>
  <c r="CR129" i="1" s="1"/>
  <c r="N130" i="1"/>
  <c r="BQ130" i="1" s="1"/>
  <c r="BK186" i="1"/>
  <c r="I187" i="1"/>
  <c r="DP187" i="1" s="1"/>
  <c r="Q93" i="1"/>
  <c r="AQ92" i="1"/>
  <c r="BS92" i="1"/>
  <c r="DW92" i="1"/>
  <c r="CP141" i="1"/>
  <c r="CQ142" i="1"/>
  <c r="J175" i="1"/>
  <c r="BM175" i="1" s="1"/>
  <c r="AO122" i="1"/>
  <c r="DU120" i="1"/>
  <c r="BR101" i="1"/>
  <c r="BR111" i="1"/>
  <c r="CT111" i="1" s="1"/>
  <c r="DR154" i="1"/>
  <c r="CM177" i="1"/>
  <c r="CN178" i="1"/>
  <c r="BQ117" i="1"/>
  <c r="O118" i="1"/>
  <c r="AP118" i="1" s="1"/>
  <c r="BN155" i="1"/>
  <c r="L156" i="1"/>
  <c r="DS156" i="1" s="1"/>
  <c r="BO136" i="1"/>
  <c r="CQ136" i="1" s="1"/>
  <c r="M137" i="1"/>
  <c r="BP137" i="1" s="1"/>
  <c r="AP107" i="1"/>
  <c r="P108" i="1"/>
  <c r="DW108" i="1" s="1"/>
  <c r="BY69" i="1"/>
  <c r="DA69" i="1" s="1"/>
  <c r="BK181" i="1"/>
  <c r="O120" i="1"/>
  <c r="BR120" i="1" s="1"/>
  <c r="BN149" i="1"/>
  <c r="CP149" i="1" s="1"/>
  <c r="L150" i="1"/>
  <c r="DS150" i="1" s="1"/>
  <c r="M145" i="1"/>
  <c r="AN145" i="1" s="1"/>
  <c r="BP131" i="1"/>
  <c r="CR131" i="1" s="1"/>
  <c r="CQ130" i="1"/>
  <c r="BQ113" i="1"/>
  <c r="CS113" i="1" s="1"/>
  <c r="O114" i="1"/>
  <c r="DV114" i="1" s="1"/>
  <c r="BO137" i="1"/>
  <c r="CQ137" i="1" s="1"/>
  <c r="M138" i="1"/>
  <c r="AN138" i="1" s="1"/>
  <c r="DP169" i="1"/>
  <c r="J170" i="1"/>
  <c r="AK170" i="1" s="1"/>
  <c r="L147" i="1"/>
  <c r="BO147" i="1" s="1"/>
  <c r="DN194" i="1"/>
  <c r="H195" i="1"/>
  <c r="DO195" i="1" s="1"/>
  <c r="DN196" i="1"/>
  <c r="AM141" i="1"/>
  <c r="DT133" i="1"/>
  <c r="AJ175" i="1"/>
  <c r="BR110" i="1"/>
  <c r="CT110" i="1" s="1"/>
  <c r="DT130" i="1"/>
  <c r="DU115" i="1"/>
  <c r="N133" i="1"/>
  <c r="DU133" i="1" s="1"/>
  <c r="AK164" i="1"/>
  <c r="K165" i="1"/>
  <c r="AL165" i="1" s="1"/>
  <c r="K164" i="1"/>
  <c r="DR164" i="1" s="1"/>
  <c r="AJ171" i="1"/>
  <c r="J172" i="1"/>
  <c r="AK172" i="1" s="1"/>
  <c r="AH198" i="1"/>
  <c r="H199" i="1"/>
  <c r="BK199" i="1" s="1"/>
  <c r="AH193" i="1"/>
  <c r="E320" i="1"/>
  <c r="BN156" i="1"/>
  <c r="DV109" i="1"/>
  <c r="AK161" i="1"/>
  <c r="DS143" i="1"/>
  <c r="AQ97" i="1"/>
  <c r="Q98" i="1"/>
  <c r="AR98" i="1" s="1"/>
  <c r="AK160" i="1"/>
  <c r="BN147" i="1"/>
  <c r="CP147" i="1" s="1"/>
  <c r="L148" i="1"/>
  <c r="DS148" i="1" s="1"/>
  <c r="AP112" i="1"/>
  <c r="P113" i="1"/>
  <c r="DW113" i="1" s="1"/>
  <c r="R87" i="1"/>
  <c r="BU87" i="1" s="1"/>
  <c r="CS103" i="1"/>
  <c r="DO179" i="1"/>
  <c r="AL151" i="1"/>
  <c r="L152" i="1"/>
  <c r="BO152" i="1" s="1"/>
  <c r="AN127" i="1"/>
  <c r="Q100" i="1"/>
  <c r="DX100" i="1" s="1"/>
  <c r="BN148" i="1"/>
  <c r="CP148" i="1" s="1"/>
  <c r="L149" i="1"/>
  <c r="AM149" i="1" s="1"/>
  <c r="DM208" i="1"/>
  <c r="AG208" i="1"/>
  <c r="G209" i="1"/>
  <c r="DN209" i="1" s="1"/>
  <c r="DM206" i="1"/>
  <c r="G207" i="1"/>
  <c r="DN207" i="1" s="1"/>
  <c r="AG206" i="1"/>
  <c r="AG211" i="1"/>
  <c r="G212" i="1"/>
  <c r="DN212" i="1" s="1"/>
  <c r="DM211" i="1"/>
  <c r="DN199" i="1"/>
  <c r="AH192" i="1"/>
  <c r="AO123" i="1"/>
  <c r="O124" i="1"/>
  <c r="DV124" i="1" s="1"/>
  <c r="BS94" i="1"/>
  <c r="CU94" i="1" s="1"/>
  <c r="CD68" i="1" a="1"/>
  <c r="CD68" i="1" s="1"/>
  <c r="E321" i="1" s="1"/>
  <c r="CR113" i="1"/>
  <c r="AK158" i="1"/>
  <c r="CT92" i="1"/>
  <c r="CT95" i="1"/>
  <c r="CQ127" i="1"/>
  <c r="N126" i="1"/>
  <c r="AO126" i="1" s="1"/>
  <c r="K166" i="1"/>
  <c r="BN166" i="1" s="1"/>
  <c r="AM139" i="1"/>
  <c r="M140" i="1"/>
  <c r="DT140" i="1" s="1"/>
  <c r="CT99" i="1"/>
  <c r="AI188" i="1"/>
  <c r="I189" i="1"/>
  <c r="DP189" i="1" s="1"/>
  <c r="CS116" i="1"/>
  <c r="CP150" i="1"/>
  <c r="DP173" i="1"/>
  <c r="J174" i="1"/>
  <c r="AK174" i="1" s="1"/>
  <c r="DO183" i="1"/>
  <c r="I184" i="1"/>
  <c r="BL184" i="1" s="1"/>
  <c r="CR124" i="1"/>
  <c r="BN157" i="1"/>
  <c r="CP157" i="1" s="1"/>
  <c r="L158" i="1"/>
  <c r="DS158" i="1" s="1"/>
  <c r="DM203" i="1"/>
  <c r="AG203" i="1"/>
  <c r="G204" i="1"/>
  <c r="AH204" i="1" s="1"/>
  <c r="CB68" i="1" a="1"/>
  <c r="CB68" i="1" s="1"/>
  <c r="BX69" i="1"/>
  <c r="CZ69" i="1" s="1"/>
  <c r="V70" i="1"/>
  <c r="EC70" i="1" s="1"/>
  <c r="DY73" i="1"/>
  <c r="DT125" i="1"/>
  <c r="CW69" i="1"/>
  <c r="CO151" i="1"/>
  <c r="AN134" i="1"/>
  <c r="DS142" i="1"/>
  <c r="M143" i="1"/>
  <c r="BP143" i="1" s="1"/>
  <c r="AP106" i="1"/>
  <c r="P107" i="1"/>
  <c r="BS107" i="1" s="1"/>
  <c r="CU107" i="1" s="1"/>
  <c r="CS110" i="1"/>
  <c r="DQ162" i="1"/>
  <c r="K163" i="1"/>
  <c r="AL163" i="1" s="1"/>
  <c r="AP108" i="1"/>
  <c r="P109" i="1"/>
  <c r="DW109" i="1" s="1"/>
  <c r="BU73" i="1"/>
  <c r="CW73" i="1" s="1"/>
  <c r="S74" i="1"/>
  <c r="BV74" i="1" s="1"/>
  <c r="BP125" i="1"/>
  <c r="CR125" i="1" s="1"/>
  <c r="BP123" i="1"/>
  <c r="CR123" i="1" s="1"/>
  <c r="DV105" i="1"/>
  <c r="P106" i="1"/>
  <c r="BS106" i="1" s="1"/>
  <c r="P104" i="1"/>
  <c r="DW104" i="1" s="1"/>
  <c r="BR102" i="1"/>
  <c r="CT102" i="1" s="1"/>
  <c r="P103" i="1"/>
  <c r="AQ103" i="1" s="1"/>
  <c r="DP172" i="1"/>
  <c r="J173" i="1"/>
  <c r="DQ173" i="1" s="1"/>
  <c r="AJ177" i="1"/>
  <c r="J178" i="1"/>
  <c r="BM178" i="1" s="1"/>
  <c r="CO178" i="1" s="1"/>
  <c r="AM140" i="1"/>
  <c r="M141" i="1"/>
  <c r="AN141" i="1" s="1"/>
  <c r="BP134" i="1"/>
  <c r="DQ165" i="1"/>
  <c r="DS135" i="1"/>
  <c r="AM142" i="1"/>
  <c r="DV106" i="1"/>
  <c r="DS139" i="1"/>
  <c r="DU122" i="1"/>
  <c r="AO120" i="1"/>
  <c r="DV101" i="1"/>
  <c r="AP111" i="1"/>
  <c r="BN154" i="1"/>
  <c r="DW100" i="1"/>
  <c r="AQ100" i="1"/>
  <c r="BS100" i="1"/>
  <c r="CU100" i="1" s="1"/>
  <c r="Q101" i="1"/>
  <c r="BT101" i="1" s="1"/>
  <c r="DN195" i="1"/>
  <c r="AH197" i="1"/>
  <c r="H198" i="1"/>
  <c r="BK198" i="1" s="1"/>
  <c r="AK162" i="1"/>
  <c r="BN152" i="1"/>
  <c r="CP152" i="1" s="1"/>
  <c r="P91" i="1"/>
  <c r="DO184" i="1"/>
  <c r="I185" i="1"/>
  <c r="AI181" i="1"/>
  <c r="DU121" i="1"/>
  <c r="BM157" i="1"/>
  <c r="CO157" i="1" s="1"/>
  <c r="BO138" i="1"/>
  <c r="CQ138" i="1" s="1"/>
  <c r="AK166" i="1"/>
  <c r="DT131" i="1"/>
  <c r="BR108" i="1"/>
  <c r="CT108" i="1" s="1"/>
  <c r="AI187" i="1"/>
  <c r="AI189" i="1"/>
  <c r="BK180" i="1"/>
  <c r="DN189" i="1"/>
  <c r="H190" i="1"/>
  <c r="AH189" i="1"/>
  <c r="AK167" i="1"/>
  <c r="K168" i="1"/>
  <c r="DR168" i="1" s="1"/>
  <c r="AQ90" i="1"/>
  <c r="BO141" i="1"/>
  <c r="CQ141" i="1" s="1"/>
  <c r="BP133" i="1"/>
  <c r="BK188" i="1"/>
  <c r="DP175" i="1"/>
  <c r="DU116" i="1"/>
  <c r="BV69" i="1"/>
  <c r="CX69" i="1" s="1"/>
  <c r="DR150" i="1"/>
  <c r="AP110" i="1"/>
  <c r="BL173" i="1"/>
  <c r="AN130" i="1"/>
  <c r="BK183" i="1"/>
  <c r="AO115" i="1"/>
  <c r="CR132" i="1"/>
  <c r="CQ131" i="1"/>
  <c r="CT89" i="1"/>
  <c r="AJ178" i="1"/>
  <c r="DP170" i="1"/>
  <c r="AN124" i="1"/>
  <c r="AU69" i="1"/>
  <c r="CN160" i="1"/>
  <c r="DO182" i="1"/>
  <c r="I183" i="1"/>
  <c r="BK185" i="1"/>
  <c r="I186" i="1"/>
  <c r="DN191" i="1"/>
  <c r="H192" i="1"/>
  <c r="DN200" i="1"/>
  <c r="H201" i="1"/>
  <c r="I179" i="1"/>
  <c r="AJ179" i="1" s="1"/>
  <c r="BS101" i="1"/>
  <c r="CU101" i="1" s="1"/>
  <c r="Q102" i="1"/>
  <c r="DR156" i="1"/>
  <c r="BR109" i="1"/>
  <c r="DQ161" i="1"/>
  <c r="BT88" i="1"/>
  <c r="BO143" i="1"/>
  <c r="BM160" i="1"/>
  <c r="CO160" i="1" s="1"/>
  <c r="DQ159" i="1"/>
  <c r="K160" i="1"/>
  <c r="AL160" i="1" s="1"/>
  <c r="P105" i="1"/>
  <c r="AI179" i="1"/>
  <c r="AJ168" i="1"/>
  <c r="BS95" i="1"/>
  <c r="Q96" i="1"/>
  <c r="AR96" i="1" s="1"/>
  <c r="BP127" i="1"/>
  <c r="CR127" i="1" s="1"/>
  <c r="N127" i="1"/>
  <c r="DU127" i="1" s="1"/>
  <c r="CT98" i="1"/>
  <c r="BN153" i="1"/>
  <c r="CP153" i="1" s="1"/>
  <c r="CO156" i="1"/>
  <c r="DR157" i="1"/>
  <c r="DP176" i="1"/>
  <c r="J177" i="1"/>
  <c r="AG201" i="1"/>
  <c r="DM201" i="1"/>
  <c r="G202" i="1"/>
  <c r="DN202" i="1" s="1"/>
  <c r="DM212" i="1"/>
  <c r="AG212" i="1"/>
  <c r="G210" i="1"/>
  <c r="DN210" i="1" s="1"/>
  <c r="DM209" i="1"/>
  <c r="AG209" i="1"/>
  <c r="DW94" i="1"/>
  <c r="BZ68" i="1"/>
  <c r="DS145" i="1"/>
  <c r="M146" i="1"/>
  <c r="AN146" i="1" s="1"/>
  <c r="AO114" i="1"/>
  <c r="BM158" i="1"/>
  <c r="CO158" i="1" s="1"/>
  <c r="BS93" i="1"/>
  <c r="Q94" i="1"/>
  <c r="BT94" i="1" s="1"/>
  <c r="BS96" i="1"/>
  <c r="Q97" i="1"/>
  <c r="EB69" i="1"/>
  <c r="BP128" i="1"/>
  <c r="CR128" i="1" s="1"/>
  <c r="N129" i="1"/>
  <c r="DU129" i="1" s="1"/>
  <c r="S75" i="1"/>
  <c r="AT75" i="1" s="1"/>
  <c r="DY74" i="1"/>
  <c r="BU74" i="1"/>
  <c r="CW74" i="1" s="1"/>
  <c r="BU100" i="1"/>
  <c r="CW100" i="1" s="1"/>
  <c r="S101" i="1"/>
  <c r="AS100" i="1"/>
  <c r="DZ78" i="1"/>
  <c r="AT72" i="1"/>
  <c r="BV79" i="1"/>
  <c r="CX79" i="1" s="1"/>
  <c r="DZ72" i="1"/>
  <c r="DY82" i="1"/>
  <c r="T85" i="1"/>
  <c r="EA85" i="1" s="1"/>
  <c r="DZ80" i="1"/>
  <c r="DZ89" i="1"/>
  <c r="BV84" i="1"/>
  <c r="T90" i="1"/>
  <c r="EA90" i="1" s="1"/>
  <c r="DZ84" i="1"/>
  <c r="DZ79" i="1"/>
  <c r="T80" i="1"/>
  <c r="EA80" i="1" s="1"/>
  <c r="CX89" i="1"/>
  <c r="CW88" i="1"/>
  <c r="CX78" i="1"/>
  <c r="AT78" i="1"/>
  <c r="T79" i="1"/>
  <c r="EA79" i="1" s="1"/>
  <c r="AT84" i="1"/>
  <c r="AT89" i="1"/>
  <c r="S73" i="1"/>
  <c r="S83" i="1"/>
  <c r="AT83" i="1" s="1"/>
  <c r="S86" i="1"/>
  <c r="CW72" i="1"/>
  <c r="BU85" i="1"/>
  <c r="T81" i="1"/>
  <c r="BW81" i="1" s="1"/>
  <c r="DY72" i="1"/>
  <c r="AS85" i="1"/>
  <c r="BV80" i="1"/>
  <c r="AS72" i="1"/>
  <c r="BU82" i="1"/>
  <c r="T73" i="1"/>
  <c r="BW73" i="1" s="1"/>
  <c r="CW83" i="1" l="1"/>
  <c r="AT85" i="1"/>
  <c r="BU90" i="1"/>
  <c r="CW90" i="1" s="1"/>
  <c r="DY90" i="1"/>
  <c r="U73" i="1"/>
  <c r="BX73" i="1" s="1"/>
  <c r="T77" i="1"/>
  <c r="BW77" i="1" s="1"/>
  <c r="BW72" i="1"/>
  <c r="CY72" i="1" s="1"/>
  <c r="AU72" i="1"/>
  <c r="AP113" i="1"/>
  <c r="CO175" i="1"/>
  <c r="CX85" i="1"/>
  <c r="BR113" i="1"/>
  <c r="CT113" i="1" s="1"/>
  <c r="DS146" i="1"/>
  <c r="DV113" i="1"/>
  <c r="S91" i="1"/>
  <c r="AT91" i="1" s="1"/>
  <c r="BV75" i="1"/>
  <c r="CX75" i="1" s="1"/>
  <c r="DZ85" i="1"/>
  <c r="T86" i="1"/>
  <c r="BW86" i="1" s="1"/>
  <c r="CY86" i="1" s="1"/>
  <c r="DZ76" i="1"/>
  <c r="BV76" i="1"/>
  <c r="CX76" i="1" s="1"/>
  <c r="AS80" i="1"/>
  <c r="BU80" i="1"/>
  <c r="CW80" i="1" s="1"/>
  <c r="AT77" i="1"/>
  <c r="S81" i="1"/>
  <c r="BV81" i="1" s="1"/>
  <c r="DZ77" i="1"/>
  <c r="CX77" i="1"/>
  <c r="M147" i="1"/>
  <c r="AN147" i="1" s="1"/>
  <c r="DZ82" i="1"/>
  <c r="BO146" i="1"/>
  <c r="CQ146" i="1" s="1"/>
  <c r="T78" i="1"/>
  <c r="EA78" i="1" s="1"/>
  <c r="BC68" i="1"/>
  <c r="CQ152" i="1"/>
  <c r="DZ74" i="1"/>
  <c r="DQ168" i="1"/>
  <c r="T75" i="1"/>
  <c r="BW75" i="1" s="1"/>
  <c r="CY75" i="1" s="1"/>
  <c r="H202" i="1"/>
  <c r="BK202" i="1" s="1"/>
  <c r="CM202" i="1" s="1"/>
  <c r="AT74" i="1"/>
  <c r="AH201" i="1"/>
  <c r="BU91" i="1"/>
  <c r="AJ189" i="1"/>
  <c r="T83" i="1"/>
  <c r="EA83" i="1" s="1"/>
  <c r="AS89" i="1"/>
  <c r="CX74" i="1"/>
  <c r="AR94" i="1"/>
  <c r="BQ133" i="1"/>
  <c r="CS133" i="1" s="1"/>
  <c r="DQ170" i="1"/>
  <c r="BS110" i="1"/>
  <c r="K169" i="1"/>
  <c r="BN169" i="1" s="1"/>
  <c r="BM168" i="1"/>
  <c r="BV82" i="1"/>
  <c r="CX82" i="1" s="1"/>
  <c r="BQ129" i="1"/>
  <c r="CS129" i="1" s="1"/>
  <c r="AO127" i="1"/>
  <c r="CW87" i="1"/>
  <c r="AP117" i="1"/>
  <c r="DV123" i="1"/>
  <c r="AO124" i="1"/>
  <c r="BM172" i="1"/>
  <c r="CO172" i="1" s="1"/>
  <c r="DO197" i="1"/>
  <c r="AO129" i="1"/>
  <c r="DX94" i="1"/>
  <c r="BN168" i="1"/>
  <c r="CP168" i="1" s="1"/>
  <c r="AO132" i="1"/>
  <c r="CW91" i="1"/>
  <c r="G213" i="1"/>
  <c r="H214" i="1" s="1"/>
  <c r="DO214" i="1" s="1"/>
  <c r="AI198" i="1"/>
  <c r="DU126" i="1"/>
  <c r="DY87" i="1"/>
  <c r="DQ175" i="1"/>
  <c r="AP116" i="1"/>
  <c r="DW114" i="1"/>
  <c r="T76" i="1"/>
  <c r="AU76" i="1" s="1"/>
  <c r="AL166" i="1"/>
  <c r="CR137" i="1"/>
  <c r="CS130" i="1"/>
  <c r="BM176" i="1"/>
  <c r="CO176" i="1" s="1"/>
  <c r="AM154" i="1"/>
  <c r="CO169" i="1"/>
  <c r="DS151" i="1"/>
  <c r="DR160" i="1"/>
  <c r="BS104" i="1"/>
  <c r="CU104" i="1" s="1"/>
  <c r="DT143" i="1"/>
  <c r="BQ126" i="1"/>
  <c r="CS126" i="1" s="1"/>
  <c r="DO199" i="1"/>
  <c r="BP142" i="1"/>
  <c r="CR142" i="1" s="1"/>
  <c r="BN161" i="1"/>
  <c r="CP161" i="1" s="1"/>
  <c r="DW102" i="1"/>
  <c r="DU124" i="1"/>
  <c r="AS86" i="1"/>
  <c r="BU86" i="1"/>
  <c r="CW86" i="1" s="1"/>
  <c r="S87" i="1"/>
  <c r="DY86" i="1"/>
  <c r="DZ75" i="1"/>
  <c r="AI193" i="1"/>
  <c r="BK200" i="1"/>
  <c r="CM200" i="1" s="1"/>
  <c r="DX96" i="1"/>
  <c r="AJ184" i="1"/>
  <c r="BP140" i="1"/>
  <c r="CR140" i="1" s="1"/>
  <c r="AH212" i="1"/>
  <c r="BN164" i="1"/>
  <c r="CP164" i="1" s="1"/>
  <c r="AO133" i="1"/>
  <c r="DU136" i="1"/>
  <c r="BW70" i="1"/>
  <c r="CY70" i="1" s="1"/>
  <c r="BQ131" i="1"/>
  <c r="CS131" i="1" s="1"/>
  <c r="DO196" i="1"/>
  <c r="DW103" i="1"/>
  <c r="BO158" i="1"/>
  <c r="CQ158" i="1" s="1"/>
  <c r="DQ174" i="1"/>
  <c r="AP114" i="1"/>
  <c r="DV121" i="1"/>
  <c r="BS113" i="1"/>
  <c r="CU113" i="1" s="1"/>
  <c r="BO148" i="1"/>
  <c r="CQ148" i="1" s="1"/>
  <c r="DT145" i="1"/>
  <c r="BS108" i="1"/>
  <c r="CU108" i="1" s="1"/>
  <c r="AN137" i="1"/>
  <c r="BO156" i="1"/>
  <c r="CQ156" i="1" s="1"/>
  <c r="BR118" i="1"/>
  <c r="CT118" i="1" s="1"/>
  <c r="BR121" i="1"/>
  <c r="CT121" i="1" s="1"/>
  <c r="DU135" i="1"/>
  <c r="AQ111" i="1"/>
  <c r="AO134" i="1"/>
  <c r="AQ106" i="1"/>
  <c r="AQ107" i="1"/>
  <c r="AH209" i="1"/>
  <c r="DX98" i="1"/>
  <c r="DR165" i="1"/>
  <c r="CQ147" i="1"/>
  <c r="DT138" i="1"/>
  <c r="DV118" i="1"/>
  <c r="DV119" i="1"/>
  <c r="CS124" i="1"/>
  <c r="AH210" i="1"/>
  <c r="H211" i="1"/>
  <c r="DO211" i="1" s="1"/>
  <c r="BS105" i="1"/>
  <c r="Q106" i="1"/>
  <c r="AR106" i="1" s="1"/>
  <c r="DW105" i="1"/>
  <c r="AQ105" i="1"/>
  <c r="CQ143" i="1"/>
  <c r="BL179" i="1"/>
  <c r="CN179" i="1" s="1"/>
  <c r="J180" i="1"/>
  <c r="AK180" i="1" s="1"/>
  <c r="DP179" i="1"/>
  <c r="CV94" i="1"/>
  <c r="CU93" i="1"/>
  <c r="BP146" i="1"/>
  <c r="N147" i="1"/>
  <c r="AO147" i="1" s="1"/>
  <c r="DT146" i="1"/>
  <c r="CV88" i="1"/>
  <c r="DX102" i="1"/>
  <c r="AR102" i="1"/>
  <c r="BT102" i="1"/>
  <c r="CV102" i="1" s="1"/>
  <c r="R103" i="1"/>
  <c r="BK201" i="1"/>
  <c r="I202" i="1"/>
  <c r="DP202" i="1" s="1"/>
  <c r="AI201" i="1"/>
  <c r="DO201" i="1"/>
  <c r="DP186" i="1"/>
  <c r="J187" i="1"/>
  <c r="AK187" i="1" s="1"/>
  <c r="BL186" i="1"/>
  <c r="CN186" i="1" s="1"/>
  <c r="AJ186" i="1"/>
  <c r="AI190" i="1"/>
  <c r="I191" i="1"/>
  <c r="DP191" i="1" s="1"/>
  <c r="DO190" i="1"/>
  <c r="BK190" i="1"/>
  <c r="CM190" i="1" s="1"/>
  <c r="AQ91" i="1"/>
  <c r="Q92" i="1"/>
  <c r="DX92" i="1" s="1"/>
  <c r="BS91" i="1"/>
  <c r="CU91" i="1" s="1"/>
  <c r="DW91" i="1"/>
  <c r="CM198" i="1"/>
  <c r="CR143" i="1"/>
  <c r="CT120" i="1"/>
  <c r="CT122" i="1"/>
  <c r="DQ177" i="1"/>
  <c r="K178" i="1"/>
  <c r="BN178" i="1" s="1"/>
  <c r="BM177" i="1"/>
  <c r="AK177" i="1"/>
  <c r="CM185" i="1"/>
  <c r="CU106" i="1"/>
  <c r="CP159" i="1"/>
  <c r="AI192" i="1"/>
  <c r="I193" i="1"/>
  <c r="DP193" i="1" s="1"/>
  <c r="BK192" i="1"/>
  <c r="DO192" i="1"/>
  <c r="DP183" i="1"/>
  <c r="J184" i="1"/>
  <c r="BM184" i="1" s="1"/>
  <c r="BL183" i="1"/>
  <c r="CN183" i="1" s="1"/>
  <c r="AJ183" i="1"/>
  <c r="CM183" i="1"/>
  <c r="CN184" i="1"/>
  <c r="CM188" i="1"/>
  <c r="DP185" i="1"/>
  <c r="J186" i="1"/>
  <c r="AK186" i="1" s="1"/>
  <c r="AJ185" i="1"/>
  <c r="BL185" i="1"/>
  <c r="CN185" i="1" s="1"/>
  <c r="CO179" i="1"/>
  <c r="R98" i="1"/>
  <c r="AS98" i="1" s="1"/>
  <c r="DX97" i="1"/>
  <c r="BT97" i="1"/>
  <c r="CV97" i="1" s="1"/>
  <c r="AR97" i="1"/>
  <c r="BQ127" i="1"/>
  <c r="CS127" i="1" s="1"/>
  <c r="O128" i="1"/>
  <c r="DV128" i="1" s="1"/>
  <c r="BT96" i="1"/>
  <c r="CV96" i="1" s="1"/>
  <c r="R97" i="1"/>
  <c r="AS97" i="1" s="1"/>
  <c r="CN173" i="1"/>
  <c r="AL168" i="1"/>
  <c r="L169" i="1"/>
  <c r="AM169" i="1" s="1"/>
  <c r="CM180" i="1"/>
  <c r="CP154" i="1"/>
  <c r="BP141" i="1"/>
  <c r="CR141" i="1" s="1"/>
  <c r="DQ178" i="1"/>
  <c r="BM173" i="1"/>
  <c r="BS103" i="1"/>
  <c r="BS109" i="1"/>
  <c r="CU109" i="1" s="1"/>
  <c r="BN163" i="1"/>
  <c r="CP163" i="1" s="1"/>
  <c r="CD69" i="1" a="1"/>
  <c r="CD69" i="1" s="1"/>
  <c r="E322" i="1" s="1"/>
  <c r="BY70" i="1"/>
  <c r="DA70" i="1" s="1"/>
  <c r="C321" i="1"/>
  <c r="I310" i="1" s="1"/>
  <c r="J117" i="4" s="1"/>
  <c r="CC68" i="1" a="1"/>
  <c r="CC68" i="1" s="1"/>
  <c r="D321" i="1" s="1"/>
  <c r="E139" i="4" s="1"/>
  <c r="AN140" i="1"/>
  <c r="N141" i="1"/>
  <c r="DR166" i="1"/>
  <c r="L167" i="1"/>
  <c r="O127" i="1"/>
  <c r="DV127" i="1" s="1"/>
  <c r="AP124" i="1"/>
  <c r="DS149" i="1"/>
  <c r="AR100" i="1"/>
  <c r="AM152" i="1"/>
  <c r="AQ113" i="1"/>
  <c r="Q114" i="1"/>
  <c r="AM148" i="1"/>
  <c r="M149" i="1"/>
  <c r="F320" i="1"/>
  <c r="G138" i="4" s="1"/>
  <c r="F138" i="4"/>
  <c r="J310" i="1"/>
  <c r="AI199" i="1"/>
  <c r="I200" i="1"/>
  <c r="DP200" i="1" s="1"/>
  <c r="DQ172" i="1"/>
  <c r="K173" i="1"/>
  <c r="BN173" i="1" s="1"/>
  <c r="AL164" i="1"/>
  <c r="L165" i="1"/>
  <c r="DS165" i="1" s="1"/>
  <c r="O134" i="1"/>
  <c r="DV134" i="1" s="1"/>
  <c r="BK195" i="1"/>
  <c r="CM195" i="1" s="1"/>
  <c r="DS147" i="1"/>
  <c r="BP145" i="1"/>
  <c r="N146" i="1"/>
  <c r="DU146" i="1" s="1"/>
  <c r="CM181" i="1"/>
  <c r="AQ108" i="1"/>
  <c r="Q109" i="1"/>
  <c r="BT109" i="1" s="1"/>
  <c r="DT137" i="1"/>
  <c r="N138" i="1"/>
  <c r="BQ138" i="1" s="1"/>
  <c r="AM156" i="1"/>
  <c r="M157" i="1"/>
  <c r="DT157" i="1" s="1"/>
  <c r="CT101" i="1"/>
  <c r="AJ187" i="1"/>
  <c r="AO130" i="1"/>
  <c r="DU132" i="1"/>
  <c r="O133" i="1"/>
  <c r="BR133" i="1" s="1"/>
  <c r="CT133" i="1" s="1"/>
  <c r="BQ128" i="1"/>
  <c r="BL180" i="1"/>
  <c r="CN180" i="1" s="1"/>
  <c r="CM179" i="1"/>
  <c r="AK176" i="1"/>
  <c r="K177" i="1"/>
  <c r="DR177" i="1" s="1"/>
  <c r="AN142" i="1"/>
  <c r="N143" i="1"/>
  <c r="DU143" i="1" s="1"/>
  <c r="BK197" i="1"/>
  <c r="I198" i="1"/>
  <c r="AJ198" i="1" s="1"/>
  <c r="P122" i="1"/>
  <c r="DW122" i="1" s="1"/>
  <c r="BQ135" i="1"/>
  <c r="CS135" i="1" s="1"/>
  <c r="O136" i="1"/>
  <c r="DV136" i="1" s="1"/>
  <c r="DV115" i="1"/>
  <c r="DM224" i="1"/>
  <c r="AG224" i="1"/>
  <c r="AG215" i="1"/>
  <c r="DM215" i="1"/>
  <c r="G216" i="1"/>
  <c r="DN216" i="1" s="1"/>
  <c r="C236" i="1"/>
  <c r="F236" i="1" s="1"/>
  <c r="C228" i="1"/>
  <c r="F228" i="1" s="1"/>
  <c r="C227" i="1"/>
  <c r="F227" i="1" s="1"/>
  <c r="C234" i="1"/>
  <c r="F234" i="1" s="1"/>
  <c r="C231" i="1"/>
  <c r="F231" i="1" s="1"/>
  <c r="C235" i="1"/>
  <c r="F235" i="1" s="1"/>
  <c r="C229" i="1"/>
  <c r="F229" i="1" s="1"/>
  <c r="C225" i="1"/>
  <c r="F225" i="1" s="1"/>
  <c r="C226" i="1"/>
  <c r="F226" i="1" s="1"/>
  <c r="C230" i="1"/>
  <c r="F230" i="1" s="1"/>
  <c r="C232" i="1"/>
  <c r="F232" i="1" s="1"/>
  <c r="C233" i="1"/>
  <c r="F233" i="1" s="1"/>
  <c r="Q35" i="1"/>
  <c r="DS154" i="1"/>
  <c r="M155" i="1"/>
  <c r="DT155" i="1" s="1"/>
  <c r="DQ169" i="1"/>
  <c r="D138" i="4"/>
  <c r="BX70" i="1"/>
  <c r="BQ125" i="1"/>
  <c r="CS125" i="1" s="1"/>
  <c r="AK171" i="1"/>
  <c r="DQ179" i="1"/>
  <c r="BT91" i="1"/>
  <c r="CV91" i="1" s="1"/>
  <c r="R92" i="1"/>
  <c r="DY92" i="1" s="1"/>
  <c r="DX91" i="1"/>
  <c r="AR91" i="1"/>
  <c r="CR130" i="1"/>
  <c r="BL181" i="1"/>
  <c r="CN181" i="1" s="1"/>
  <c r="BL190" i="1"/>
  <c r="DP188" i="1"/>
  <c r="AL167" i="1"/>
  <c r="BP139" i="1"/>
  <c r="CR139" i="1" s="1"/>
  <c r="AL158" i="1"/>
  <c r="DV122" i="1"/>
  <c r="AQ110" i="1"/>
  <c r="Q111" i="1"/>
  <c r="AR111" i="1" s="1"/>
  <c r="AO131" i="1"/>
  <c r="DP182" i="1"/>
  <c r="CT123" i="1"/>
  <c r="O130" i="1"/>
  <c r="DV130" i="1" s="1"/>
  <c r="R95" i="1"/>
  <c r="DY95" i="1" s="1"/>
  <c r="AH202" i="1"/>
  <c r="H203" i="1"/>
  <c r="DO203" i="1" s="1"/>
  <c r="BN160" i="1"/>
  <c r="L161" i="1"/>
  <c r="BO161" i="1" s="1"/>
  <c r="CT109" i="1"/>
  <c r="CU110" i="1"/>
  <c r="CV101" i="1"/>
  <c r="CA69" i="1"/>
  <c r="AW70" i="1"/>
  <c r="H213" i="1"/>
  <c r="DO213" i="1" s="1"/>
  <c r="AH207" i="1"/>
  <c r="H208" i="1"/>
  <c r="AI208" i="1" s="1"/>
  <c r="H210" i="1"/>
  <c r="DO210" i="1" s="1"/>
  <c r="AS87" i="1"/>
  <c r="S88" i="1"/>
  <c r="BV88" i="1" s="1"/>
  <c r="CX88" i="1" s="1"/>
  <c r="BT98" i="1"/>
  <c r="CV98" i="1" s="1"/>
  <c r="R99" i="1"/>
  <c r="AS99" i="1" s="1"/>
  <c r="BM170" i="1"/>
  <c r="CO170" i="1" s="1"/>
  <c r="K171" i="1"/>
  <c r="BN171" i="1" s="1"/>
  <c r="BP138" i="1"/>
  <c r="N139" i="1"/>
  <c r="BQ139" i="1" s="1"/>
  <c r="BR114" i="1"/>
  <c r="CT114" i="1" s="1"/>
  <c r="P115" i="1"/>
  <c r="AQ115" i="1" s="1"/>
  <c r="BO150" i="1"/>
  <c r="DV120" i="1"/>
  <c r="CP155" i="1"/>
  <c r="P119" i="1"/>
  <c r="DW119" i="1" s="1"/>
  <c r="AK175" i="1"/>
  <c r="K176" i="1"/>
  <c r="DR176" i="1" s="1"/>
  <c r="CU92" i="1"/>
  <c r="DU130" i="1"/>
  <c r="BQ136" i="1"/>
  <c r="CS136" i="1" s="1"/>
  <c r="O137" i="1"/>
  <c r="DV137" i="1" s="1"/>
  <c r="BR119" i="1"/>
  <c r="P120" i="1"/>
  <c r="BS120" i="1" s="1"/>
  <c r="BU89" i="1"/>
  <c r="CW89" i="1" s="1"/>
  <c r="S90" i="1"/>
  <c r="AJ180" i="1"/>
  <c r="DR162" i="1"/>
  <c r="AM157" i="1"/>
  <c r="DO191" i="1"/>
  <c r="BO155" i="1"/>
  <c r="CQ155" i="1" s="1"/>
  <c r="BS112" i="1"/>
  <c r="DN211" i="1"/>
  <c r="H212" i="1"/>
  <c r="AI212" i="1" s="1"/>
  <c r="AG220" i="1"/>
  <c r="DM220" i="1"/>
  <c r="G221" i="1"/>
  <c r="DN221" i="1" s="1"/>
  <c r="AG219" i="1"/>
  <c r="G220" i="1"/>
  <c r="DN220" i="1" s="1"/>
  <c r="DM219" i="1"/>
  <c r="AG222" i="1"/>
  <c r="G223" i="1"/>
  <c r="DN223" i="1" s="1"/>
  <c r="DM222" i="1"/>
  <c r="AN144" i="1"/>
  <c r="CE68" i="1"/>
  <c r="DO194" i="1"/>
  <c r="BO151" i="1"/>
  <c r="CQ151" i="1" s="1"/>
  <c r="M152" i="1"/>
  <c r="BP152" i="1" s="1"/>
  <c r="EA70" i="1"/>
  <c r="U71" i="1"/>
  <c r="EB71" i="1" s="1"/>
  <c r="BR117" i="1"/>
  <c r="P118" i="1"/>
  <c r="BS118" i="1" s="1"/>
  <c r="BO153" i="1"/>
  <c r="CQ153" i="1" s="1"/>
  <c r="BP136" i="1"/>
  <c r="CR136" i="1" s="1"/>
  <c r="AT70" i="1"/>
  <c r="DR159" i="1"/>
  <c r="AR95" i="1"/>
  <c r="DO193" i="1"/>
  <c r="I194" i="1"/>
  <c r="DP194" i="1" s="1"/>
  <c r="DO200" i="1"/>
  <c r="I201" i="1"/>
  <c r="DP201" i="1" s="1"/>
  <c r="AH206" i="1"/>
  <c r="H207" i="1"/>
  <c r="AI207" i="1" s="1"/>
  <c r="DV116" i="1"/>
  <c r="P117" i="1"/>
  <c r="BS117" i="1" s="1"/>
  <c r="CU117" i="1" s="1"/>
  <c r="BS111" i="1"/>
  <c r="CU111" i="1" s="1"/>
  <c r="Q112" i="1"/>
  <c r="BT112" i="1" s="1"/>
  <c r="DU134" i="1"/>
  <c r="O135" i="1"/>
  <c r="BR135" i="1" s="1"/>
  <c r="CT135" i="1" s="1"/>
  <c r="BK196" i="1"/>
  <c r="I197" i="1"/>
  <c r="DP197" i="1" s="1"/>
  <c r="BS114" i="1"/>
  <c r="CU114" i="1" s="1"/>
  <c r="Q115" i="1"/>
  <c r="DX115" i="1" s="1"/>
  <c r="BS102" i="1"/>
  <c r="Q103" i="1"/>
  <c r="DX103" i="1" s="1"/>
  <c r="AP123" i="1"/>
  <c r="P124" i="1"/>
  <c r="DW124" i="1" s="1"/>
  <c r="O125" i="1"/>
  <c r="BR125" i="1" s="1"/>
  <c r="CT125" i="1" s="1"/>
  <c r="DT141" i="1"/>
  <c r="N142" i="1"/>
  <c r="BQ142" i="1" s="1"/>
  <c r="AK178" i="1"/>
  <c r="K179" i="1"/>
  <c r="BN179" i="1" s="1"/>
  <c r="AK173" i="1"/>
  <c r="K174" i="1"/>
  <c r="DR174" i="1" s="1"/>
  <c r="AQ109" i="1"/>
  <c r="Q110" i="1"/>
  <c r="AR110" i="1" s="1"/>
  <c r="DR163" i="1"/>
  <c r="L164" i="1"/>
  <c r="BO164" i="1" s="1"/>
  <c r="CB69" i="1" a="1"/>
  <c r="CB69" i="1" s="1"/>
  <c r="DN204" i="1"/>
  <c r="H205" i="1"/>
  <c r="DO205" i="1" s="1"/>
  <c r="CP166" i="1"/>
  <c r="F139" i="4"/>
  <c r="F321" i="1"/>
  <c r="G139" i="4" s="1"/>
  <c r="BR124" i="1"/>
  <c r="CT124" i="1" s="1"/>
  <c r="P125" i="1"/>
  <c r="DW125" i="1" s="1"/>
  <c r="BO149" i="1"/>
  <c r="CQ149" i="1" s="1"/>
  <c r="M150" i="1"/>
  <c r="DT150" i="1" s="1"/>
  <c r="BT100" i="1"/>
  <c r="R101" i="1"/>
  <c r="AS101" i="1" s="1"/>
  <c r="DS152" i="1"/>
  <c r="M153" i="1"/>
  <c r="AN153" i="1" s="1"/>
  <c r="CP156" i="1"/>
  <c r="CQ157" i="1"/>
  <c r="AI195" i="1"/>
  <c r="I196" i="1"/>
  <c r="BL196" i="1" s="1"/>
  <c r="AM147" i="1"/>
  <c r="M148" i="1"/>
  <c r="BP148" i="1" s="1"/>
  <c r="CS117" i="1"/>
  <c r="BL187" i="1"/>
  <c r="CN187" i="1" s="1"/>
  <c r="J188" i="1"/>
  <c r="DQ188" i="1" s="1"/>
  <c r="AZ69" i="1" a="1"/>
  <c r="AZ69" i="1" s="1"/>
  <c r="BA69" i="1" s="1" a="1"/>
  <c r="BA69" i="1" s="1"/>
  <c r="BB69" i="1" a="1"/>
  <c r="BB69" i="1" s="1"/>
  <c r="AY69" i="1"/>
  <c r="AX69" i="1"/>
  <c r="DU128" i="1"/>
  <c r="O129" i="1"/>
  <c r="AP129" i="1" s="1"/>
  <c r="AP115" i="1"/>
  <c r="P116" i="1"/>
  <c r="DW116" i="1" s="1"/>
  <c r="DN203" i="1"/>
  <c r="H204" i="1"/>
  <c r="BK204" i="1" s="1"/>
  <c r="CM204" i="1" s="1"/>
  <c r="AG221" i="1"/>
  <c r="G222" i="1"/>
  <c r="AH222" i="1" s="1"/>
  <c r="DM221" i="1"/>
  <c r="G215" i="1"/>
  <c r="AH215" i="1" s="1"/>
  <c r="AG214" i="1"/>
  <c r="DM214" i="1"/>
  <c r="DM223" i="1"/>
  <c r="G224" i="1"/>
  <c r="DN224" i="1" s="1"/>
  <c r="AG223" i="1"/>
  <c r="AH208" i="1"/>
  <c r="H209" i="1"/>
  <c r="DO209" i="1" s="1"/>
  <c r="CQ154" i="1"/>
  <c r="AK169" i="1"/>
  <c r="K170" i="1"/>
  <c r="DR170" i="1" s="1"/>
  <c r="AV70" i="1"/>
  <c r="V71" i="1"/>
  <c r="EC71" i="1" s="1"/>
  <c r="DU125" i="1"/>
  <c r="O126" i="1"/>
  <c r="BR126" i="1" s="1"/>
  <c r="DQ171" i="1"/>
  <c r="K172" i="1"/>
  <c r="AL172" i="1" s="1"/>
  <c r="AK179" i="1"/>
  <c r="K180" i="1"/>
  <c r="DR180" i="1" s="1"/>
  <c r="AJ181" i="1"/>
  <c r="J182" i="1"/>
  <c r="AK182" i="1" s="1"/>
  <c r="DP190" i="1"/>
  <c r="J191" i="1"/>
  <c r="AK191" i="1" s="1"/>
  <c r="AJ188" i="1"/>
  <c r="J189" i="1"/>
  <c r="DQ189" i="1" s="1"/>
  <c r="BN167" i="1"/>
  <c r="CP167" i="1" s="1"/>
  <c r="L168" i="1"/>
  <c r="AM168" i="1" s="1"/>
  <c r="DT139" i="1"/>
  <c r="N140" i="1"/>
  <c r="AO140" i="1" s="1"/>
  <c r="BN158" i="1"/>
  <c r="L159" i="1"/>
  <c r="AM159" i="1" s="1"/>
  <c r="AP122" i="1"/>
  <c r="P123" i="1"/>
  <c r="AQ123" i="1" s="1"/>
  <c r="CU95" i="1"/>
  <c r="DY91" i="1"/>
  <c r="S92" i="1"/>
  <c r="O132" i="1"/>
  <c r="BR132" i="1" s="1"/>
  <c r="BL182" i="1"/>
  <c r="CN182" i="1" s="1"/>
  <c r="J183" i="1"/>
  <c r="BM183" i="1" s="1"/>
  <c r="CR133" i="1"/>
  <c r="CS134" i="1"/>
  <c r="DO198" i="1"/>
  <c r="I199" i="1"/>
  <c r="AJ199" i="1" s="1"/>
  <c r="DX101" i="1"/>
  <c r="R102" i="1"/>
  <c r="DY102" i="1" s="1"/>
  <c r="AR101" i="1"/>
  <c r="CR134" i="1"/>
  <c r="Q104" i="1"/>
  <c r="BT104" i="1" s="1"/>
  <c r="AQ104" i="1"/>
  <c r="Q105" i="1"/>
  <c r="DX105" i="1" s="1"/>
  <c r="DW106" i="1"/>
  <c r="Q107" i="1"/>
  <c r="DX107" i="1" s="1"/>
  <c r="DW107" i="1"/>
  <c r="Q108" i="1"/>
  <c r="AR108" i="1" s="1"/>
  <c r="AN143" i="1"/>
  <c r="N144" i="1"/>
  <c r="AO144" i="1" s="1"/>
  <c r="BZ69" i="1"/>
  <c r="AM158" i="1"/>
  <c r="M159" i="1"/>
  <c r="DT159" i="1" s="1"/>
  <c r="DP184" i="1"/>
  <c r="J185" i="1"/>
  <c r="AK185" i="1" s="1"/>
  <c r="BM174" i="1"/>
  <c r="CO174" i="1" s="1"/>
  <c r="K175" i="1"/>
  <c r="BN175" i="1" s="1"/>
  <c r="BL189" i="1"/>
  <c r="J190" i="1"/>
  <c r="DQ190" i="1" s="1"/>
  <c r="CU96" i="1"/>
  <c r="CG68" i="1"/>
  <c r="CM199" i="1"/>
  <c r="BN165" i="1"/>
  <c r="L166" i="1"/>
  <c r="DS166" i="1" s="1"/>
  <c r="AM150" i="1"/>
  <c r="M151" i="1"/>
  <c r="AN151" i="1" s="1"/>
  <c r="AP120" i="1"/>
  <c r="P121" i="1"/>
  <c r="DW121" i="1" s="1"/>
  <c r="BT93" i="1"/>
  <c r="CV93" i="1" s="1"/>
  <c r="DX93" i="1"/>
  <c r="AR93" i="1"/>
  <c r="R94" i="1"/>
  <c r="CM186" i="1"/>
  <c r="O131" i="1"/>
  <c r="BR131" i="1" s="1"/>
  <c r="CT131" i="1" s="1"/>
  <c r="CS132" i="1"/>
  <c r="AH205" i="1"/>
  <c r="H206" i="1"/>
  <c r="DO206" i="1" s="1"/>
  <c r="J181" i="1"/>
  <c r="DQ181" i="1" s="1"/>
  <c r="BN162" i="1"/>
  <c r="CP162" i="1" s="1"/>
  <c r="L163" i="1"/>
  <c r="DS163" i="1" s="1"/>
  <c r="DS157" i="1"/>
  <c r="M158" i="1"/>
  <c r="AN158" i="1" s="1"/>
  <c r="BK191" i="1"/>
  <c r="CM191" i="1" s="1"/>
  <c r="I192" i="1"/>
  <c r="AJ192" i="1" s="1"/>
  <c r="AM155" i="1"/>
  <c r="M156" i="1"/>
  <c r="BP156" i="1" s="1"/>
  <c r="AQ112" i="1"/>
  <c r="Q113" i="1"/>
  <c r="BT113" i="1" s="1"/>
  <c r="CT115" i="1"/>
  <c r="G219" i="1"/>
  <c r="DN219" i="1" s="1"/>
  <c r="AG218" i="1"/>
  <c r="DM218" i="1"/>
  <c r="DM213" i="1"/>
  <c r="AG213" i="1"/>
  <c r="G214" i="1"/>
  <c r="DN214" i="1" s="1"/>
  <c r="AG217" i="1"/>
  <c r="DM217" i="1"/>
  <c r="G218" i="1"/>
  <c r="DN218" i="1" s="1"/>
  <c r="AG216" i="1"/>
  <c r="DM216" i="1"/>
  <c r="G217" i="1"/>
  <c r="AH217" i="1" s="1"/>
  <c r="BP144" i="1"/>
  <c r="CR144" i="1" s="1"/>
  <c r="N145" i="1"/>
  <c r="BQ145" i="1" s="1"/>
  <c r="AI194" i="1"/>
  <c r="I195" i="1"/>
  <c r="AJ195" i="1" s="1"/>
  <c r="CO171" i="1"/>
  <c r="CN170" i="1"/>
  <c r="CM187" i="1"/>
  <c r="CN188" i="1"/>
  <c r="DS153" i="1"/>
  <c r="M154" i="1"/>
  <c r="DT154" i="1" s="1"/>
  <c r="AN136" i="1"/>
  <c r="N137" i="1"/>
  <c r="BQ137" i="1" s="1"/>
  <c r="BV70" i="1"/>
  <c r="X70" i="1"/>
  <c r="T71" i="1"/>
  <c r="BW71" i="1" s="1"/>
  <c r="W70" i="1"/>
  <c r="Y70" i="1" a="1"/>
  <c r="Y70" i="1" s="1"/>
  <c r="Z70" i="1" a="1"/>
  <c r="Z70" i="1" s="1"/>
  <c r="AL159" i="1"/>
  <c r="L160" i="1"/>
  <c r="AM160" i="1" s="1"/>
  <c r="BT95" i="1"/>
  <c r="CV95" i="1" s="1"/>
  <c r="R96" i="1"/>
  <c r="BU96" i="1" s="1"/>
  <c r="AL161" i="1"/>
  <c r="L162" i="1"/>
  <c r="DS162" i="1" s="1"/>
  <c r="CT116" i="1"/>
  <c r="V74" i="1"/>
  <c r="EC74" i="1" s="1"/>
  <c r="BV101" i="1"/>
  <c r="CX101" i="1" s="1"/>
  <c r="T102" i="1"/>
  <c r="DZ101" i="1"/>
  <c r="AT101" i="1"/>
  <c r="EA73" i="1"/>
  <c r="AU79" i="1"/>
  <c r="BW90" i="1"/>
  <c r="CY90" i="1" s="1"/>
  <c r="AU73" i="1"/>
  <c r="BW85" i="1"/>
  <c r="CY85" i="1" s="1"/>
  <c r="AU85" i="1"/>
  <c r="BV86" i="1"/>
  <c r="CX86" i="1" s="1"/>
  <c r="AT86" i="1"/>
  <c r="DZ86" i="1"/>
  <c r="AT73" i="1"/>
  <c r="BV73" i="1"/>
  <c r="CX73" i="1" s="1"/>
  <c r="DZ73" i="1"/>
  <c r="U81" i="1"/>
  <c r="CX84" i="1"/>
  <c r="BV83" i="1"/>
  <c r="CX83" i="1" s="1"/>
  <c r="BW80" i="1"/>
  <c r="AU90" i="1"/>
  <c r="U91" i="1"/>
  <c r="BX91" i="1" s="1"/>
  <c r="U80" i="1"/>
  <c r="BX80" i="1" s="1"/>
  <c r="BW79" i="1"/>
  <c r="AU80" i="1"/>
  <c r="U86" i="1"/>
  <c r="AV86" i="1" s="1"/>
  <c r="EA81" i="1"/>
  <c r="CW85" i="1"/>
  <c r="T87" i="1"/>
  <c r="EA87" i="1" s="1"/>
  <c r="DZ83" i="1"/>
  <c r="T74" i="1"/>
  <c r="AU74" i="1" s="1"/>
  <c r="CY81" i="1"/>
  <c r="CX80" i="1"/>
  <c r="CW82" i="1"/>
  <c r="U82" i="1"/>
  <c r="BX82" i="1" s="1"/>
  <c r="U74" i="1"/>
  <c r="EB74" i="1" s="1"/>
  <c r="AU81" i="1"/>
  <c r="CY73" i="1"/>
  <c r="T84" i="1"/>
  <c r="AU84" i="1" s="1"/>
  <c r="EB73" i="1" l="1"/>
  <c r="EA77" i="1"/>
  <c r="U78" i="1"/>
  <c r="AV78" i="1" s="1"/>
  <c r="AU77" i="1"/>
  <c r="AV73" i="1"/>
  <c r="AU86" i="1"/>
  <c r="CY77" i="1"/>
  <c r="CZ73" i="1"/>
  <c r="T82" i="1"/>
  <c r="BW82" i="1" s="1"/>
  <c r="CY82" i="1" s="1"/>
  <c r="DZ91" i="1"/>
  <c r="BV91" i="1"/>
  <c r="CX91" i="1" s="1"/>
  <c r="T92" i="1"/>
  <c r="AU92" i="1" s="1"/>
  <c r="EA86" i="1"/>
  <c r="U87" i="1"/>
  <c r="AV87" i="1" s="1"/>
  <c r="I203" i="1"/>
  <c r="AJ203" i="1" s="1"/>
  <c r="CX81" i="1"/>
  <c r="U76" i="1"/>
  <c r="EB76" i="1" s="1"/>
  <c r="AT81" i="1"/>
  <c r="DZ81" i="1"/>
  <c r="N148" i="1"/>
  <c r="AO148" i="1" s="1"/>
  <c r="DT147" i="1"/>
  <c r="BP147" i="1"/>
  <c r="CR147" i="1" s="1"/>
  <c r="AU78" i="1"/>
  <c r="BW78" i="1"/>
  <c r="CY78" i="1" s="1"/>
  <c r="U79" i="1"/>
  <c r="AV79" i="1" s="1"/>
  <c r="L170" i="1"/>
  <c r="BO170" i="1" s="1"/>
  <c r="CQ170" i="1" s="1"/>
  <c r="DO202" i="1"/>
  <c r="AI202" i="1"/>
  <c r="CT126" i="1"/>
  <c r="DR169" i="1"/>
  <c r="AU83" i="1"/>
  <c r="U84" i="1"/>
  <c r="AV84" i="1" s="1"/>
  <c r="EA75" i="1"/>
  <c r="U77" i="1"/>
  <c r="EB77" i="1" s="1"/>
  <c r="AU75" i="1"/>
  <c r="AJ202" i="1"/>
  <c r="AL169" i="1"/>
  <c r="CP169" i="1"/>
  <c r="BW83" i="1"/>
  <c r="CY83" i="1" s="1"/>
  <c r="CO168" i="1"/>
  <c r="AO146" i="1"/>
  <c r="BT107" i="1"/>
  <c r="CV107" i="1" s="1"/>
  <c r="CS137" i="1"/>
  <c r="AI206" i="1"/>
  <c r="DV131" i="1"/>
  <c r="CQ164" i="1"/>
  <c r="AN152" i="1"/>
  <c r="BR136" i="1"/>
  <c r="CT136" i="1" s="1"/>
  <c r="AP134" i="1"/>
  <c r="DU145" i="1"/>
  <c r="DX108" i="1"/>
  <c r="BQ140" i="1"/>
  <c r="CS140" i="1" s="1"/>
  <c r="AQ121" i="1"/>
  <c r="DS164" i="1"/>
  <c r="CO184" i="1"/>
  <c r="BT92" i="1"/>
  <c r="CV92" i="1" s="1"/>
  <c r="AH219" i="1"/>
  <c r="CS142" i="1"/>
  <c r="BT106" i="1"/>
  <c r="CV106" i="1" s="1"/>
  <c r="DS160" i="1"/>
  <c r="DX113" i="1"/>
  <c r="AN156" i="1"/>
  <c r="BL192" i="1"/>
  <c r="CN192" i="1" s="1"/>
  <c r="DT158" i="1"/>
  <c r="BO163" i="1"/>
  <c r="CQ163" i="1" s="1"/>
  <c r="BM181" i="1"/>
  <c r="CO181" i="1" s="1"/>
  <c r="DU144" i="1"/>
  <c r="AR104" i="1"/>
  <c r="AI204" i="1"/>
  <c r="BM188" i="1"/>
  <c r="CO188" i="1" s="1"/>
  <c r="CN196" i="1"/>
  <c r="AN150" i="1"/>
  <c r="CV112" i="1"/>
  <c r="DW120" i="1"/>
  <c r="BO169" i="1"/>
  <c r="CQ169" i="1" s="1"/>
  <c r="DT151" i="1"/>
  <c r="BT105" i="1"/>
  <c r="CV105" i="1" s="1"/>
  <c r="DW123" i="1"/>
  <c r="DQ191" i="1"/>
  <c r="AN148" i="1"/>
  <c r="BP155" i="1"/>
  <c r="CR155" i="1" s="1"/>
  <c r="BM180" i="1"/>
  <c r="CO180" i="1" s="1"/>
  <c r="AS96" i="1"/>
  <c r="DU137" i="1"/>
  <c r="BM182" i="1"/>
  <c r="CO182" i="1" s="1"/>
  <c r="AQ116" i="1"/>
  <c r="BW76" i="1"/>
  <c r="CY76" i="1" s="1"/>
  <c r="EA76" i="1"/>
  <c r="AQ124" i="1"/>
  <c r="AR103" i="1"/>
  <c r="AR115" i="1"/>
  <c r="AJ197" i="1"/>
  <c r="AP135" i="1"/>
  <c r="BT108" i="1"/>
  <c r="CV108" i="1" s="1"/>
  <c r="DP199" i="1"/>
  <c r="CT132" i="1"/>
  <c r="DS159" i="1"/>
  <c r="BM189" i="1"/>
  <c r="CO189" i="1" s="1"/>
  <c r="AQ122" i="1"/>
  <c r="DN213" i="1"/>
  <c r="AH213" i="1"/>
  <c r="EA71" i="1"/>
  <c r="BM187" i="1"/>
  <c r="CO187" i="1" s="1"/>
  <c r="AT87" i="1"/>
  <c r="DZ87" i="1"/>
  <c r="BV87" i="1"/>
  <c r="CX87" i="1" s="1"/>
  <c r="T88" i="1"/>
  <c r="AO137" i="1"/>
  <c r="DS168" i="1"/>
  <c r="DV129" i="1"/>
  <c r="AQ125" i="1"/>
  <c r="DW118" i="1"/>
  <c r="DO212" i="1"/>
  <c r="AI214" i="1"/>
  <c r="BR130" i="1"/>
  <c r="CT130" i="1" s="1"/>
  <c r="CV109" i="1"/>
  <c r="BR134" i="1"/>
  <c r="CT134" i="1" s="1"/>
  <c r="AK184" i="1"/>
  <c r="BK211" i="1"/>
  <c r="CM211" i="1" s="1"/>
  <c r="BU102" i="1"/>
  <c r="CW102" i="1" s="1"/>
  <c r="AH224" i="1"/>
  <c r="DN222" i="1"/>
  <c r="DX110" i="1"/>
  <c r="AL174" i="1"/>
  <c r="AL179" i="1"/>
  <c r="DU142" i="1"/>
  <c r="AP125" i="1"/>
  <c r="BN176" i="1"/>
  <c r="CP176" i="1" s="1"/>
  <c r="BT110" i="1"/>
  <c r="CV110" i="1" s="1"/>
  <c r="BL195" i="1"/>
  <c r="CN195" i="1" s="1"/>
  <c r="AI209" i="1"/>
  <c r="BU101" i="1"/>
  <c r="CW101" i="1" s="1"/>
  <c r="BX71" i="1"/>
  <c r="CZ71" i="1" s="1"/>
  <c r="AP137" i="1"/>
  <c r="BL191" i="1"/>
  <c r="CN191" i="1" s="1"/>
  <c r="CS138" i="1"/>
  <c r="CP173" i="1"/>
  <c r="CS145" i="1"/>
  <c r="CP175" i="1"/>
  <c r="CR152" i="1"/>
  <c r="CO183" i="1"/>
  <c r="CW96" i="1"/>
  <c r="BZ70" i="1"/>
  <c r="CD70" i="1" a="1"/>
  <c r="CD70" i="1" s="1"/>
  <c r="E323" i="1" s="1"/>
  <c r="CB70" i="1" a="1"/>
  <c r="CB70" i="1" s="1"/>
  <c r="CA70" i="1"/>
  <c r="CX70" i="1"/>
  <c r="CY71" i="1"/>
  <c r="O138" i="1"/>
  <c r="BR138" i="1" s="1"/>
  <c r="H220" i="1"/>
  <c r="AI220" i="1" s="1"/>
  <c r="AR113" i="1"/>
  <c r="R114" i="1"/>
  <c r="DY114" i="1" s="1"/>
  <c r="DT156" i="1"/>
  <c r="N157" i="1"/>
  <c r="DU157" i="1" s="1"/>
  <c r="DP192" i="1"/>
  <c r="J193" i="1"/>
  <c r="AK193" i="1" s="1"/>
  <c r="BP158" i="1"/>
  <c r="CR158" i="1" s="1"/>
  <c r="N159" i="1"/>
  <c r="BQ159" i="1" s="1"/>
  <c r="AM163" i="1"/>
  <c r="M164" i="1"/>
  <c r="AN164" i="1" s="1"/>
  <c r="AK181" i="1"/>
  <c r="K182" i="1"/>
  <c r="DR182" i="1" s="1"/>
  <c r="BS123" i="1"/>
  <c r="CU123" i="1" s="1"/>
  <c r="Q124" i="1"/>
  <c r="AR124" i="1" s="1"/>
  <c r="BO159" i="1"/>
  <c r="CQ159" i="1" s="1"/>
  <c r="M160" i="1"/>
  <c r="BP160" i="1" s="1"/>
  <c r="DU140" i="1"/>
  <c r="O141" i="1"/>
  <c r="DV141" i="1" s="1"/>
  <c r="BO168" i="1"/>
  <c r="CQ168" i="1" s="1"/>
  <c r="M169" i="1"/>
  <c r="DT169" i="1" s="1"/>
  <c r="AK189" i="1"/>
  <c r="K190" i="1"/>
  <c r="BN190" i="1" s="1"/>
  <c r="BM191" i="1"/>
  <c r="CO191" i="1" s="1"/>
  <c r="K192" i="1"/>
  <c r="BN192" i="1" s="1"/>
  <c r="DQ182" i="1"/>
  <c r="K183" i="1"/>
  <c r="AL183" i="1" s="1"/>
  <c r="BY71" i="1"/>
  <c r="DN215" i="1"/>
  <c r="H216" i="1"/>
  <c r="DO216" i="1" s="1"/>
  <c r="H223" i="1"/>
  <c r="BK223" i="1" s="1"/>
  <c r="DO204" i="1"/>
  <c r="I205" i="1"/>
  <c r="AJ205" i="1" s="1"/>
  <c r="BS116" i="1"/>
  <c r="CU116" i="1" s="1"/>
  <c r="Q117" i="1"/>
  <c r="AR117" i="1" s="1"/>
  <c r="N149" i="1"/>
  <c r="DU149" i="1" s="1"/>
  <c r="DP196" i="1"/>
  <c r="J197" i="1"/>
  <c r="AK197" i="1" s="1"/>
  <c r="AI205" i="1"/>
  <c r="I206" i="1"/>
  <c r="AJ206" i="1" s="1"/>
  <c r="P126" i="1"/>
  <c r="BS126" i="1" s="1"/>
  <c r="CU126" i="1" s="1"/>
  <c r="CM196" i="1"/>
  <c r="P136" i="1"/>
  <c r="AQ136" i="1" s="1"/>
  <c r="CU112" i="1"/>
  <c r="CV113" i="1"/>
  <c r="L177" i="1"/>
  <c r="AM177" i="1" s="1"/>
  <c r="DW115" i="1"/>
  <c r="Q116" i="1"/>
  <c r="DX116" i="1" s="1"/>
  <c r="DU139" i="1"/>
  <c r="O140" i="1"/>
  <c r="AP140" i="1" s="1"/>
  <c r="DR171" i="1"/>
  <c r="L172" i="1"/>
  <c r="BO172" i="1" s="1"/>
  <c r="BU99" i="1"/>
  <c r="CW99" i="1" s="1"/>
  <c r="S100" i="1"/>
  <c r="BV100" i="1" s="1"/>
  <c r="BK208" i="1"/>
  <c r="I209" i="1"/>
  <c r="AJ209" i="1" s="1"/>
  <c r="AI213" i="1"/>
  <c r="I214" i="1"/>
  <c r="DP214" i="1" s="1"/>
  <c r="DS161" i="1"/>
  <c r="M162" i="1"/>
  <c r="BP162" i="1" s="1"/>
  <c r="CR162" i="1" s="1"/>
  <c r="DX111" i="1"/>
  <c r="R112" i="1"/>
  <c r="BU112" i="1" s="1"/>
  <c r="CN190" i="1"/>
  <c r="CZ70" i="1"/>
  <c r="C243" i="1"/>
  <c r="F243" i="1" s="1"/>
  <c r="C238" i="1"/>
  <c r="F238" i="1" s="1"/>
  <c r="C245" i="1"/>
  <c r="F245" i="1" s="1"/>
  <c r="C241" i="1"/>
  <c r="F241" i="1" s="1"/>
  <c r="C240" i="1"/>
  <c r="F240" i="1" s="1"/>
  <c r="C239" i="1"/>
  <c r="F239" i="1" s="1"/>
  <c r="C247" i="1"/>
  <c r="F247" i="1" s="1"/>
  <c r="C237" i="1"/>
  <c r="F237" i="1" s="1"/>
  <c r="Q36" i="1"/>
  <c r="C242" i="1"/>
  <c r="F242" i="1" s="1"/>
  <c r="C246" i="1"/>
  <c r="F246" i="1" s="1"/>
  <c r="C248" i="1"/>
  <c r="F248" i="1" s="1"/>
  <c r="C244" i="1"/>
  <c r="F244" i="1" s="1"/>
  <c r="AG226" i="1"/>
  <c r="DM226" i="1"/>
  <c r="G227" i="1"/>
  <c r="AH227" i="1" s="1"/>
  <c r="AG231" i="1"/>
  <c r="G232" i="1"/>
  <c r="DN232" i="1" s="1"/>
  <c r="DM231" i="1"/>
  <c r="AG236" i="1"/>
  <c r="DM236" i="1"/>
  <c r="CR145" i="1"/>
  <c r="DT149" i="1"/>
  <c r="N150" i="1"/>
  <c r="BQ150" i="1" s="1"/>
  <c r="BT114" i="1"/>
  <c r="R115" i="1"/>
  <c r="DY115" i="1" s="1"/>
  <c r="BO167" i="1"/>
  <c r="M168" i="1"/>
  <c r="DT168" i="1" s="1"/>
  <c r="DU141" i="1"/>
  <c r="O142" i="1"/>
  <c r="AP142" i="1" s="1"/>
  <c r="AR92" i="1"/>
  <c r="R93" i="1"/>
  <c r="BU93" i="1" s="1"/>
  <c r="DQ187" i="1"/>
  <c r="K188" i="1"/>
  <c r="DR188" i="1" s="1"/>
  <c r="AS103" i="1"/>
  <c r="S104" i="1"/>
  <c r="BV104" i="1" s="1"/>
  <c r="BU103" i="1"/>
  <c r="DY103" i="1"/>
  <c r="AM162" i="1"/>
  <c r="M163" i="1"/>
  <c r="AN163" i="1" s="1"/>
  <c r="N155" i="1"/>
  <c r="AO155" i="1" s="1"/>
  <c r="DN217" i="1"/>
  <c r="H218" i="1"/>
  <c r="BK218" i="1" s="1"/>
  <c r="CM218" i="1" s="1"/>
  <c r="AH218" i="1"/>
  <c r="H219" i="1"/>
  <c r="AI219" i="1" s="1"/>
  <c r="AH214" i="1"/>
  <c r="H215" i="1"/>
  <c r="BK215" i="1" s="1"/>
  <c r="CM215" i="1" s="1"/>
  <c r="AS94" i="1"/>
  <c r="BU94" i="1"/>
  <c r="CW94" i="1" s="1"/>
  <c r="S95" i="1"/>
  <c r="DY94" i="1"/>
  <c r="AM166" i="1"/>
  <c r="M167" i="1"/>
  <c r="AN167" i="1" s="1"/>
  <c r="BM190" i="1"/>
  <c r="CO190" i="1" s="1"/>
  <c r="K191" i="1"/>
  <c r="BN191" i="1" s="1"/>
  <c r="AL175" i="1"/>
  <c r="L176" i="1"/>
  <c r="DS176" i="1" s="1"/>
  <c r="DQ185" i="1"/>
  <c r="K186" i="1"/>
  <c r="DR186" i="1" s="1"/>
  <c r="BP159" i="1"/>
  <c r="N160" i="1"/>
  <c r="AO160" i="1" s="1"/>
  <c r="DQ183" i="1"/>
  <c r="K184" i="1"/>
  <c r="AL184" i="1" s="1"/>
  <c r="AP132" i="1"/>
  <c r="P133" i="1"/>
  <c r="DW133" i="1" s="1"/>
  <c r="CP158" i="1"/>
  <c r="BN180" i="1"/>
  <c r="CP180" i="1" s="1"/>
  <c r="L181" i="1"/>
  <c r="DS181" i="1" s="1"/>
  <c r="BN172" i="1"/>
  <c r="CP172" i="1" s="1"/>
  <c r="L173" i="1"/>
  <c r="AM173" i="1" s="1"/>
  <c r="DV126" i="1"/>
  <c r="P127" i="1"/>
  <c r="AQ127" i="1" s="1"/>
  <c r="AL170" i="1"/>
  <c r="L171" i="1"/>
  <c r="DS171" i="1" s="1"/>
  <c r="CR148" i="1"/>
  <c r="N154" i="1"/>
  <c r="DU154" i="1" s="1"/>
  <c r="R113" i="1"/>
  <c r="DY113" i="1" s="1"/>
  <c r="AQ117" i="1"/>
  <c r="Q118" i="1"/>
  <c r="AR118" i="1" s="1"/>
  <c r="BK207" i="1"/>
  <c r="CM207" i="1" s="1"/>
  <c r="I208" i="1"/>
  <c r="AJ208" i="1" s="1"/>
  <c r="BL201" i="1"/>
  <c r="J202" i="1"/>
  <c r="BM202" i="1" s="1"/>
  <c r="AJ194" i="1"/>
  <c r="J195" i="1"/>
  <c r="AK195" i="1" s="1"/>
  <c r="AY70" i="1"/>
  <c r="BB70" i="1" a="1"/>
  <c r="BB70" i="1" s="1"/>
  <c r="AZ70" i="1" a="1"/>
  <c r="AZ70" i="1" s="1"/>
  <c r="BA70" i="1" s="1" a="1"/>
  <c r="BA70" i="1" s="1"/>
  <c r="AX70" i="1"/>
  <c r="AH221" i="1"/>
  <c r="H222" i="1"/>
  <c r="BK222" i="1" s="1"/>
  <c r="CM222" i="1" s="1"/>
  <c r="Q120" i="1"/>
  <c r="AR120" i="1" s="1"/>
  <c r="CQ150" i="1"/>
  <c r="CR138" i="1"/>
  <c r="CS139" i="1"/>
  <c r="DZ88" i="1"/>
  <c r="T89" i="1"/>
  <c r="AU89" i="1" s="1"/>
  <c r="BK210" i="1"/>
  <c r="I211" i="1"/>
  <c r="DP211" i="1" s="1"/>
  <c r="CQ161" i="1"/>
  <c r="CP160" i="1"/>
  <c r="AI203" i="1"/>
  <c r="I204" i="1"/>
  <c r="BL204" i="1" s="1"/>
  <c r="AS95" i="1"/>
  <c r="S96" i="1"/>
  <c r="DZ96" i="1" s="1"/>
  <c r="G234" i="1"/>
  <c r="DN234" i="1" s="1"/>
  <c r="AG233" i="1"/>
  <c r="DM233" i="1"/>
  <c r="AG225" i="1"/>
  <c r="G226" i="1"/>
  <c r="AH226" i="1" s="1"/>
  <c r="DM225" i="1"/>
  <c r="G235" i="1"/>
  <c r="DN235" i="1" s="1"/>
  <c r="AG234" i="1"/>
  <c r="DM234" i="1"/>
  <c r="BL198" i="1"/>
  <c r="CN198" i="1" s="1"/>
  <c r="J199" i="1"/>
  <c r="AK199" i="1" s="1"/>
  <c r="AO143" i="1"/>
  <c r="O144" i="1"/>
  <c r="AP144" i="1" s="1"/>
  <c r="BN177" i="1"/>
  <c r="CP177" i="1" s="1"/>
  <c r="L178" i="1"/>
  <c r="DS178" i="1" s="1"/>
  <c r="DV133" i="1"/>
  <c r="P134" i="1"/>
  <c r="BS134" i="1" s="1"/>
  <c r="CU134" i="1" s="1"/>
  <c r="CU102" i="1"/>
  <c r="AN157" i="1"/>
  <c r="N158" i="1"/>
  <c r="DU158" i="1" s="1"/>
  <c r="DU138" i="1"/>
  <c r="O139" i="1"/>
  <c r="AP139" i="1" s="1"/>
  <c r="AR109" i="1"/>
  <c r="R110" i="1"/>
  <c r="DY110" i="1" s="1"/>
  <c r="BO165" i="1"/>
  <c r="CQ165" i="1" s="1"/>
  <c r="M166" i="1"/>
  <c r="BP166" i="1" s="1"/>
  <c r="DR173" i="1"/>
  <c r="L174" i="1"/>
  <c r="DS174" i="1" s="1"/>
  <c r="BL200" i="1"/>
  <c r="CN200" i="1" s="1"/>
  <c r="J201" i="1"/>
  <c r="BM201" i="1" s="1"/>
  <c r="P128" i="1"/>
  <c r="BS128" i="1" s="1"/>
  <c r="F322" i="1"/>
  <c r="G140" i="4" s="1"/>
  <c r="F140" i="4"/>
  <c r="CU103" i="1"/>
  <c r="CV104" i="1"/>
  <c r="DY97" i="1"/>
  <c r="S98" i="1"/>
  <c r="BV98" i="1" s="1"/>
  <c r="AP128" i="1"/>
  <c r="P129" i="1"/>
  <c r="AQ129" i="1" s="1"/>
  <c r="S99" i="1"/>
  <c r="AT99" i="1" s="1"/>
  <c r="K187" i="1"/>
  <c r="AL187" i="1" s="1"/>
  <c r="BL193" i="1"/>
  <c r="CN193" i="1" s="1"/>
  <c r="J194" i="1"/>
  <c r="BM194" i="1" s="1"/>
  <c r="AL178" i="1"/>
  <c r="L179" i="1"/>
  <c r="AM179" i="1" s="1"/>
  <c r="BQ147" i="1"/>
  <c r="CS147" i="1" s="1"/>
  <c r="O148" i="1"/>
  <c r="AP148" i="1" s="1"/>
  <c r="AU71" i="1"/>
  <c r="X71" i="1"/>
  <c r="W71" i="1"/>
  <c r="Y71" i="1" a="1"/>
  <c r="Y71" i="1" s="1"/>
  <c r="Z71" i="1" a="1"/>
  <c r="Z71" i="1" s="1"/>
  <c r="U72" i="1"/>
  <c r="BX72" i="1" s="1"/>
  <c r="BP154" i="1"/>
  <c r="CR154" i="1" s="1"/>
  <c r="DP195" i="1"/>
  <c r="J196" i="1"/>
  <c r="BM196" i="1" s="1"/>
  <c r="AO145" i="1"/>
  <c r="O146" i="1"/>
  <c r="AP146" i="1" s="1"/>
  <c r="P132" i="1"/>
  <c r="AQ132" i="1" s="1"/>
  <c r="CP165" i="1"/>
  <c r="BQ144" i="1"/>
  <c r="CS144" i="1" s="1"/>
  <c r="O145" i="1"/>
  <c r="BR145" i="1" s="1"/>
  <c r="S103" i="1"/>
  <c r="BV103" i="1" s="1"/>
  <c r="BL199" i="1"/>
  <c r="CN199" i="1" s="1"/>
  <c r="J200" i="1"/>
  <c r="AK200" i="1" s="1"/>
  <c r="BV92" i="1"/>
  <c r="CX92" i="1" s="1"/>
  <c r="DZ92" i="1"/>
  <c r="AT92" i="1"/>
  <c r="T93" i="1"/>
  <c r="BK209" i="1"/>
  <c r="CM209" i="1" s="1"/>
  <c r="I210" i="1"/>
  <c r="DP210" i="1" s="1"/>
  <c r="BR129" i="1"/>
  <c r="CT129" i="1" s="1"/>
  <c r="P130" i="1"/>
  <c r="DW130" i="1" s="1"/>
  <c r="AK188" i="1"/>
  <c r="K189" i="1"/>
  <c r="BN189" i="1" s="1"/>
  <c r="DT153" i="1"/>
  <c r="S102" i="1"/>
  <c r="AT102" i="1" s="1"/>
  <c r="BP150" i="1"/>
  <c r="CR150" i="1" s="1"/>
  <c r="N151" i="1"/>
  <c r="DU151" i="1" s="1"/>
  <c r="BS125" i="1"/>
  <c r="CU125" i="1" s="1"/>
  <c r="Q126" i="1"/>
  <c r="DX126" i="1" s="1"/>
  <c r="C322" i="1"/>
  <c r="D140" i="4" s="1"/>
  <c r="CC69" i="1" a="1"/>
  <c r="CC69" i="1" s="1"/>
  <c r="D322" i="1" s="1"/>
  <c r="E140" i="4" s="1"/>
  <c r="M165" i="1"/>
  <c r="BP165" i="1" s="1"/>
  <c r="CP179" i="1"/>
  <c r="AR112" i="1"/>
  <c r="AQ118" i="1"/>
  <c r="Q119" i="1"/>
  <c r="DX119" i="1" s="1"/>
  <c r="AV71" i="1"/>
  <c r="V72" i="1"/>
  <c r="EC72" i="1" s="1"/>
  <c r="DT152" i="1"/>
  <c r="N153" i="1"/>
  <c r="DU153" i="1" s="1"/>
  <c r="H224" i="1"/>
  <c r="DO224" i="1" s="1"/>
  <c r="AH220" i="1"/>
  <c r="H221" i="1"/>
  <c r="BK221" i="1" s="1"/>
  <c r="CM221" i="1" s="1"/>
  <c r="BK212" i="1"/>
  <c r="CM212" i="1" s="1"/>
  <c r="I213" i="1"/>
  <c r="DP213" i="1" s="1"/>
  <c r="DZ90" i="1"/>
  <c r="AT90" i="1"/>
  <c r="BV90" i="1"/>
  <c r="CX90" i="1" s="1"/>
  <c r="T91" i="1"/>
  <c r="AQ120" i="1"/>
  <c r="Q121" i="1"/>
  <c r="DX121" i="1" s="1"/>
  <c r="BR137" i="1"/>
  <c r="CT137" i="1" s="1"/>
  <c r="P138" i="1"/>
  <c r="AQ138" i="1" s="1"/>
  <c r="BS119" i="1"/>
  <c r="CP171" i="1"/>
  <c r="I215" i="1"/>
  <c r="BL215" i="1" s="1"/>
  <c r="P131" i="1"/>
  <c r="DW131" i="1" s="1"/>
  <c r="AN155" i="1"/>
  <c r="N156" i="1"/>
  <c r="AO156" i="1" s="1"/>
  <c r="G233" i="1"/>
  <c r="DN233" i="1" s="1"/>
  <c r="AG232" i="1"/>
  <c r="DM232" i="1"/>
  <c r="G230" i="1"/>
  <c r="DN230" i="1" s="1"/>
  <c r="AG229" i="1"/>
  <c r="DM229" i="1"/>
  <c r="G228" i="1"/>
  <c r="AH228" i="1" s="1"/>
  <c r="AG227" i="1"/>
  <c r="DM227" i="1"/>
  <c r="AH216" i="1"/>
  <c r="H217" i="1"/>
  <c r="DO217" i="1" s="1"/>
  <c r="P137" i="1"/>
  <c r="BS137" i="1" s="1"/>
  <c r="BS122" i="1"/>
  <c r="Q123" i="1"/>
  <c r="BT123" i="1" s="1"/>
  <c r="CM197" i="1"/>
  <c r="CS128" i="1"/>
  <c r="P135" i="1"/>
  <c r="BS135" i="1" s="1"/>
  <c r="BP149" i="1"/>
  <c r="CR149" i="1" s="1"/>
  <c r="DX114" i="1"/>
  <c r="AP127" i="1"/>
  <c r="DS167" i="1"/>
  <c r="AO141" i="1"/>
  <c r="CO173" i="1"/>
  <c r="DY98" i="1"/>
  <c r="BM186" i="1"/>
  <c r="CM192" i="1"/>
  <c r="CO177" i="1"/>
  <c r="CP178" i="1"/>
  <c r="AJ191" i="1"/>
  <c r="J192" i="1"/>
  <c r="BM192" i="1" s="1"/>
  <c r="BL202" i="1"/>
  <c r="CN202" i="1" s="1"/>
  <c r="J203" i="1"/>
  <c r="AK203" i="1" s="1"/>
  <c r="CR146" i="1"/>
  <c r="DQ180" i="1"/>
  <c r="K181" i="1"/>
  <c r="DR181" i="1" s="1"/>
  <c r="DX106" i="1"/>
  <c r="R107" i="1"/>
  <c r="AS107" i="1" s="1"/>
  <c r="AI211" i="1"/>
  <c r="I212" i="1"/>
  <c r="BL212" i="1" s="1"/>
  <c r="BO162" i="1"/>
  <c r="CQ162" i="1" s="1"/>
  <c r="DY96" i="1"/>
  <c r="S97" i="1"/>
  <c r="AT97" i="1" s="1"/>
  <c r="BO160" i="1"/>
  <c r="CQ160" i="1" s="1"/>
  <c r="M161" i="1"/>
  <c r="BP161" i="1" s="1"/>
  <c r="AN154" i="1"/>
  <c r="CR156" i="1"/>
  <c r="BK206" i="1"/>
  <c r="CM206" i="1" s="1"/>
  <c r="I207" i="1"/>
  <c r="AJ207" i="1" s="1"/>
  <c r="AP131" i="1"/>
  <c r="BS121" i="1"/>
  <c r="Q122" i="1"/>
  <c r="BT122" i="1" s="1"/>
  <c r="BP151" i="1"/>
  <c r="CR151" i="1" s="1"/>
  <c r="N152" i="1"/>
  <c r="DU152" i="1" s="1"/>
  <c r="BO166" i="1"/>
  <c r="CQ166" i="1" s="1"/>
  <c r="AK190" i="1"/>
  <c r="DR175" i="1"/>
  <c r="BM185" i="1"/>
  <c r="AN159" i="1"/>
  <c r="R109" i="1"/>
  <c r="BU109" i="1" s="1"/>
  <c r="AR107" i="1"/>
  <c r="R108" i="1"/>
  <c r="AS108" i="1" s="1"/>
  <c r="AR105" i="1"/>
  <c r="R106" i="1"/>
  <c r="DY106" i="1" s="1"/>
  <c r="DX104" i="1"/>
  <c r="R105" i="1"/>
  <c r="AS105" i="1" s="1"/>
  <c r="AS102" i="1"/>
  <c r="AK183" i="1"/>
  <c r="DV132" i="1"/>
  <c r="AL180" i="1"/>
  <c r="DR172" i="1"/>
  <c r="AP126" i="1"/>
  <c r="AW71" i="1"/>
  <c r="BN170" i="1"/>
  <c r="H225" i="1"/>
  <c r="AI225" i="1" s="1"/>
  <c r="DT148" i="1"/>
  <c r="AJ196" i="1"/>
  <c r="BP153" i="1"/>
  <c r="DY101" i="1"/>
  <c r="CV100" i="1"/>
  <c r="BK205" i="1"/>
  <c r="CM205" i="1" s="1"/>
  <c r="AM164" i="1"/>
  <c r="R111" i="1"/>
  <c r="AS111" i="1" s="1"/>
  <c r="BN174" i="1"/>
  <c r="CP174" i="1" s="1"/>
  <c r="L175" i="1"/>
  <c r="AM175" i="1" s="1"/>
  <c r="DR179" i="1"/>
  <c r="L180" i="1"/>
  <c r="AM180" i="1" s="1"/>
  <c r="AO142" i="1"/>
  <c r="O143" i="1"/>
  <c r="BR143" i="1" s="1"/>
  <c r="DV125" i="1"/>
  <c r="BS124" i="1"/>
  <c r="CU124" i="1" s="1"/>
  <c r="Q125" i="1"/>
  <c r="AR125" i="1" s="1"/>
  <c r="BT103" i="1"/>
  <c r="R104" i="1"/>
  <c r="AS104" i="1" s="1"/>
  <c r="BT115" i="1"/>
  <c r="CV115" i="1" s="1"/>
  <c r="R116" i="1"/>
  <c r="AS116" i="1" s="1"/>
  <c r="BL197" i="1"/>
  <c r="CN197" i="1" s="1"/>
  <c r="J198" i="1"/>
  <c r="BM198" i="1" s="1"/>
  <c r="DV135" i="1"/>
  <c r="DX112" i="1"/>
  <c r="DW117" i="1"/>
  <c r="DO207" i="1"/>
  <c r="AJ201" i="1"/>
  <c r="BL194" i="1"/>
  <c r="CN194" i="1" s="1"/>
  <c r="CU118" i="1"/>
  <c r="CT117" i="1"/>
  <c r="AH223" i="1"/>
  <c r="CT119" i="1"/>
  <c r="CU120" i="1"/>
  <c r="AL176" i="1"/>
  <c r="AQ119" i="1"/>
  <c r="BS115" i="1"/>
  <c r="CU115" i="1" s="1"/>
  <c r="AO139" i="1"/>
  <c r="AL171" i="1"/>
  <c r="DY99" i="1"/>
  <c r="AT88" i="1"/>
  <c r="AI210" i="1"/>
  <c r="DO208" i="1"/>
  <c r="BK213" i="1"/>
  <c r="CM213" i="1" s="1"/>
  <c r="AM161" i="1"/>
  <c r="BK203" i="1"/>
  <c r="CM203" i="1" s="1"/>
  <c r="BK214" i="1"/>
  <c r="CM214" i="1" s="1"/>
  <c r="BU95" i="1"/>
  <c r="CW95" i="1" s="1"/>
  <c r="AP130" i="1"/>
  <c r="BT111" i="1"/>
  <c r="CV111" i="1" s="1"/>
  <c r="AS92" i="1"/>
  <c r="S93" i="1"/>
  <c r="AT93" i="1" s="1"/>
  <c r="BU92" i="1"/>
  <c r="AG230" i="1"/>
  <c r="DM230" i="1"/>
  <c r="G231" i="1"/>
  <c r="AH231" i="1" s="1"/>
  <c r="G236" i="1"/>
  <c r="DN236" i="1" s="1"/>
  <c r="DM235" i="1"/>
  <c r="AG235" i="1"/>
  <c r="AG228" i="1"/>
  <c r="G229" i="1"/>
  <c r="DN229" i="1" s="1"/>
  <c r="DM228" i="1"/>
  <c r="G225" i="1"/>
  <c r="AP136" i="1"/>
  <c r="DP198" i="1"/>
  <c r="BQ143" i="1"/>
  <c r="AL177" i="1"/>
  <c r="AP133" i="1"/>
  <c r="BP157" i="1"/>
  <c r="CR157" i="1" s="1"/>
  <c r="AO138" i="1"/>
  <c r="DX109" i="1"/>
  <c r="BQ146" i="1"/>
  <c r="O147" i="1"/>
  <c r="DV147" i="1" s="1"/>
  <c r="AM165" i="1"/>
  <c r="AL173" i="1"/>
  <c r="AJ200" i="1"/>
  <c r="K117" i="4"/>
  <c r="K310" i="1"/>
  <c r="AN149" i="1"/>
  <c r="AR114" i="1"/>
  <c r="BR127" i="1"/>
  <c r="AM167" i="1"/>
  <c r="BQ141" i="1"/>
  <c r="CS141" i="1" s="1"/>
  <c r="D139" i="4"/>
  <c r="Q310" i="1" a="1"/>
  <c r="Q310" i="1" s="1"/>
  <c r="R117" i="4" s="1"/>
  <c r="DS169" i="1"/>
  <c r="M170" i="1"/>
  <c r="AN170" i="1" s="1"/>
  <c r="BU97" i="1"/>
  <c r="CW97" i="1" s="1"/>
  <c r="BR128" i="1"/>
  <c r="BU98" i="1"/>
  <c r="CW98" i="1" s="1"/>
  <c r="DQ186" i="1"/>
  <c r="CN189" i="1"/>
  <c r="DQ184" i="1"/>
  <c r="K185" i="1"/>
  <c r="BN185" i="1" s="1"/>
  <c r="AJ193" i="1"/>
  <c r="DR178" i="1"/>
  <c r="CM201" i="1"/>
  <c r="DU147" i="1"/>
  <c r="CU105" i="1"/>
  <c r="AW74" i="1"/>
  <c r="BY74" i="1"/>
  <c r="DA74" i="1" s="1"/>
  <c r="EA102" i="1"/>
  <c r="U103" i="1"/>
  <c r="BW102" i="1"/>
  <c r="CY102" i="1" s="1"/>
  <c r="AU102" i="1"/>
  <c r="BX86" i="1"/>
  <c r="CZ86" i="1" s="1"/>
  <c r="CZ91" i="1"/>
  <c r="AU87" i="1"/>
  <c r="AV91" i="1"/>
  <c r="EB91" i="1"/>
  <c r="V82" i="1"/>
  <c r="AW82" i="1" s="1"/>
  <c r="BX81" i="1"/>
  <c r="CY80" i="1"/>
  <c r="AV81" i="1"/>
  <c r="V81" i="1"/>
  <c r="Z81" i="1" s="1" a="1"/>
  <c r="Z81" i="1" s="1"/>
  <c r="AV80" i="1"/>
  <c r="EB86" i="1"/>
  <c r="V87" i="1"/>
  <c r="EC87" i="1" s="1"/>
  <c r="CZ80" i="1"/>
  <c r="CY79" i="1"/>
  <c r="EB80" i="1"/>
  <c r="V92" i="1"/>
  <c r="AW92" i="1" s="1"/>
  <c r="EB81" i="1"/>
  <c r="CZ82" i="1"/>
  <c r="BX74" i="1"/>
  <c r="Y74" i="1" a="1"/>
  <c r="Y74" i="1" s="1"/>
  <c r="AV82" i="1"/>
  <c r="EB78" i="1"/>
  <c r="W74" i="1"/>
  <c r="BW74" i="1"/>
  <c r="U88" i="1"/>
  <c r="BX88" i="1" s="1"/>
  <c r="EA84" i="1"/>
  <c r="BW87" i="1"/>
  <c r="V75" i="1"/>
  <c r="BY75" i="1" s="1"/>
  <c r="Z74" i="1" a="1"/>
  <c r="Z74" i="1" s="1"/>
  <c r="V83" i="1"/>
  <c r="AW83" i="1" s="1"/>
  <c r="U75" i="1"/>
  <c r="EB75" i="1" s="1"/>
  <c r="U85" i="1"/>
  <c r="BW84" i="1"/>
  <c r="AV74" i="1"/>
  <c r="X74" i="1"/>
  <c r="EB82" i="1"/>
  <c r="EA74" i="1"/>
  <c r="CD71" i="1" l="1" a="1"/>
  <c r="CD71" i="1" s="1"/>
  <c r="E324" i="1" s="1"/>
  <c r="BX78" i="1"/>
  <c r="CZ78" i="1" s="1"/>
  <c r="V79" i="1"/>
  <c r="X79" i="1" s="1"/>
  <c r="AU82" i="1"/>
  <c r="AZ82" i="1" s="1" a="1"/>
  <c r="AZ82" i="1" s="1"/>
  <c r="BA82" i="1" s="1" a="1"/>
  <c r="BA82" i="1" s="1"/>
  <c r="V88" i="1"/>
  <c r="BY88" i="1" s="1"/>
  <c r="EA82" i="1"/>
  <c r="U83" i="1"/>
  <c r="EB83" i="1" s="1"/>
  <c r="J204" i="1"/>
  <c r="DQ204" i="1" s="1"/>
  <c r="BW92" i="1"/>
  <c r="CY92" i="1" s="1"/>
  <c r="U93" i="1"/>
  <c r="AV93" i="1" s="1"/>
  <c r="EA92" i="1"/>
  <c r="EB87" i="1"/>
  <c r="BX87" i="1"/>
  <c r="CZ87" i="1" s="1"/>
  <c r="BL203" i="1"/>
  <c r="CN203" i="1" s="1"/>
  <c r="DP203" i="1"/>
  <c r="DU148" i="1"/>
  <c r="BQ148" i="1"/>
  <c r="CS148" i="1" s="1"/>
  <c r="BX76" i="1"/>
  <c r="CZ76" i="1" s="1"/>
  <c r="AV76" i="1"/>
  <c r="V77" i="1"/>
  <c r="AW77" i="1" s="1"/>
  <c r="DS170" i="1"/>
  <c r="O149" i="1"/>
  <c r="DV149" i="1" s="1"/>
  <c r="AV77" i="1"/>
  <c r="V78" i="1"/>
  <c r="EC78" i="1" s="1"/>
  <c r="BX77" i="1"/>
  <c r="CZ77" i="1" s="1"/>
  <c r="AM170" i="1"/>
  <c r="M171" i="1"/>
  <c r="BP171" i="1" s="1"/>
  <c r="CR171" i="1" s="1"/>
  <c r="EB79" i="1"/>
  <c r="V80" i="1"/>
  <c r="AW80" i="1" s="1"/>
  <c r="AX80" i="1" s="1"/>
  <c r="BX79" i="1"/>
  <c r="CZ79" i="1" s="1"/>
  <c r="V85" i="1"/>
  <c r="EC85" i="1" s="1"/>
  <c r="BX84" i="1"/>
  <c r="CZ84" i="1" s="1"/>
  <c r="EB84" i="1"/>
  <c r="DT166" i="1"/>
  <c r="CN212" i="1"/>
  <c r="CP189" i="1"/>
  <c r="BQ158" i="1"/>
  <c r="CS158" i="1" s="1"/>
  <c r="BL208" i="1"/>
  <c r="CN208" i="1" s="1"/>
  <c r="BQ152" i="1"/>
  <c r="CS152" i="1" s="1"/>
  <c r="AQ131" i="1"/>
  <c r="AM174" i="1"/>
  <c r="AK201" i="1"/>
  <c r="BR139" i="1"/>
  <c r="CT139" i="1" s="1"/>
  <c r="CU137" i="1"/>
  <c r="BU110" i="1"/>
  <c r="CW110" i="1" s="1"/>
  <c r="AL191" i="1"/>
  <c r="CW93" i="1"/>
  <c r="DU156" i="1"/>
  <c r="AO158" i="1"/>
  <c r="AI221" i="1"/>
  <c r="AR126" i="1"/>
  <c r="CT145" i="1"/>
  <c r="G237" i="1"/>
  <c r="DN237" i="1" s="1"/>
  <c r="AS112" i="1"/>
  <c r="BL207" i="1"/>
  <c r="CN207" i="1" s="1"/>
  <c r="BO179" i="1"/>
  <c r="CQ179" i="1" s="1"/>
  <c r="DR185" i="1"/>
  <c r="CR161" i="1"/>
  <c r="CU135" i="1"/>
  <c r="DW132" i="1"/>
  <c r="DR184" i="1"/>
  <c r="CO198" i="1"/>
  <c r="AJ212" i="1"/>
  <c r="DQ196" i="1"/>
  <c r="AK194" i="1"/>
  <c r="BV99" i="1"/>
  <c r="CX99" i="1" s="1"/>
  <c r="CO201" i="1"/>
  <c r="DO222" i="1"/>
  <c r="BS133" i="1"/>
  <c r="CU133" i="1" s="1"/>
  <c r="BQ160" i="1"/>
  <c r="CS160" i="1" s="1"/>
  <c r="BQ155" i="1"/>
  <c r="CS155" i="1" s="1"/>
  <c r="DA71" i="1"/>
  <c r="CR160" i="1"/>
  <c r="EA88" i="1"/>
  <c r="BW88" i="1"/>
  <c r="CY88" i="1" s="1"/>
  <c r="AU88" i="1"/>
  <c r="U89" i="1"/>
  <c r="CN215" i="1"/>
  <c r="DO218" i="1"/>
  <c r="BL205" i="1"/>
  <c r="CN205" i="1" s="1"/>
  <c r="DR190" i="1"/>
  <c r="BK225" i="1"/>
  <c r="CM225" i="1" s="1"/>
  <c r="AS109" i="1"/>
  <c r="AQ135" i="1"/>
  <c r="AJ213" i="1"/>
  <c r="BT118" i="1"/>
  <c r="CV118" i="1" s="1"/>
  <c r="BP167" i="1"/>
  <c r="CR167" i="1" s="1"/>
  <c r="BL209" i="1"/>
  <c r="CN209" i="1" s="1"/>
  <c r="DX117" i="1"/>
  <c r="AL192" i="1"/>
  <c r="DT170" i="1"/>
  <c r="BR147" i="1"/>
  <c r="CT147" i="1" s="1"/>
  <c r="BV93" i="1"/>
  <c r="CX93" i="1" s="1"/>
  <c r="DT161" i="1"/>
  <c r="BV97" i="1"/>
  <c r="CX97" i="1" s="1"/>
  <c r="EB72" i="1"/>
  <c r="BV96" i="1"/>
  <c r="CX96" i="1" s="1"/>
  <c r="AJ204" i="1"/>
  <c r="CB71" i="1" a="1"/>
  <c r="CB71" i="1" s="1"/>
  <c r="C324" i="1" s="1"/>
  <c r="D142" i="4" s="1"/>
  <c r="DZ104" i="1"/>
  <c r="CW112" i="1"/>
  <c r="BS136" i="1"/>
  <c r="CU136" i="1" s="1"/>
  <c r="BK216" i="1"/>
  <c r="CM216" i="1" s="1"/>
  <c r="DQ198" i="1"/>
  <c r="DY116" i="1"/>
  <c r="BU104" i="1"/>
  <c r="CW104" i="1" s="1"/>
  <c r="DX125" i="1"/>
  <c r="AL181" i="1"/>
  <c r="AR121" i="1"/>
  <c r="AR119" i="1"/>
  <c r="DT165" i="1"/>
  <c r="DV146" i="1"/>
  <c r="BR148" i="1"/>
  <c r="CT148" i="1" s="1"/>
  <c r="AT98" i="1"/>
  <c r="DW128" i="1"/>
  <c r="DQ202" i="1"/>
  <c r="AM171" i="1"/>
  <c r="BS127" i="1"/>
  <c r="CU127" i="1" s="1"/>
  <c r="DS173" i="1"/>
  <c r="BO181" i="1"/>
  <c r="CQ181" i="1" s="1"/>
  <c r="AM176" i="1"/>
  <c r="DO219" i="1"/>
  <c r="CA71" i="1"/>
  <c r="BN188" i="1"/>
  <c r="CP188" i="1" s="1"/>
  <c r="AS93" i="1"/>
  <c r="BR142" i="1"/>
  <c r="CT142" i="1" s="1"/>
  <c r="BP168" i="1"/>
  <c r="CR168" i="1" s="1"/>
  <c r="BU115" i="1"/>
  <c r="CW115" i="1" s="1"/>
  <c r="DU150" i="1"/>
  <c r="BL214" i="1"/>
  <c r="CN214" i="1" s="1"/>
  <c r="DW136" i="1"/>
  <c r="AQ126" i="1"/>
  <c r="BN183" i="1"/>
  <c r="CP183" i="1" s="1"/>
  <c r="BR141" i="1"/>
  <c r="CT141" i="1" s="1"/>
  <c r="DV138" i="1"/>
  <c r="DV143" i="1"/>
  <c r="AR122" i="1"/>
  <c r="DY107" i="1"/>
  <c r="BM203" i="1"/>
  <c r="CO203" i="1" s="1"/>
  <c r="DQ192" i="1"/>
  <c r="DW137" i="1"/>
  <c r="DP215" i="1"/>
  <c r="DW138" i="1"/>
  <c r="BK224" i="1"/>
  <c r="CM224" i="1" s="1"/>
  <c r="DV145" i="1"/>
  <c r="DR187" i="1"/>
  <c r="DW129" i="1"/>
  <c r="CX98" i="1"/>
  <c r="BM195" i="1"/>
  <c r="CO195" i="1" s="1"/>
  <c r="BU113" i="1"/>
  <c r="CW113" i="1" s="1"/>
  <c r="AO154" i="1"/>
  <c r="AL186" i="1"/>
  <c r="AI215" i="1"/>
  <c r="BZ71" i="1"/>
  <c r="DT162" i="1"/>
  <c r="AI223" i="1"/>
  <c r="AN169" i="1"/>
  <c r="CP190" i="1"/>
  <c r="CS159" i="1"/>
  <c r="CX103" i="1"/>
  <c r="CP185" i="1"/>
  <c r="CW109" i="1"/>
  <c r="CO196" i="1"/>
  <c r="CP191" i="1"/>
  <c r="CQ172" i="1"/>
  <c r="CR165" i="1"/>
  <c r="CT138" i="1"/>
  <c r="CT143" i="1"/>
  <c r="CO192" i="1"/>
  <c r="CX100" i="1"/>
  <c r="CM223" i="1"/>
  <c r="CT128" i="1"/>
  <c r="BP170" i="1"/>
  <c r="N171" i="1"/>
  <c r="DU171" i="1" s="1"/>
  <c r="AP147" i="1"/>
  <c r="P148" i="1"/>
  <c r="AQ148" i="1" s="1"/>
  <c r="CS143" i="1"/>
  <c r="T94" i="1"/>
  <c r="AU94" i="1" s="1"/>
  <c r="AK198" i="1"/>
  <c r="K199" i="1"/>
  <c r="AL199" i="1" s="1"/>
  <c r="BU116" i="1"/>
  <c r="S117" i="1"/>
  <c r="AT117" i="1" s="1"/>
  <c r="DY104" i="1"/>
  <c r="S105" i="1"/>
  <c r="AT105" i="1" s="1"/>
  <c r="BT125" i="1"/>
  <c r="CV125" i="1" s="1"/>
  <c r="R126" i="1"/>
  <c r="DY126" i="1" s="1"/>
  <c r="DS180" i="1"/>
  <c r="BO175" i="1"/>
  <c r="CQ175" i="1" s="1"/>
  <c r="BU111" i="1"/>
  <c r="CW111" i="1" s="1"/>
  <c r="CP170" i="1"/>
  <c r="DY105" i="1"/>
  <c r="AS106" i="1"/>
  <c r="BU108" i="1"/>
  <c r="CW108" i="1" s="1"/>
  <c r="DY109" i="1"/>
  <c r="CV122" i="1"/>
  <c r="CU121" i="1"/>
  <c r="DP207" i="1"/>
  <c r="J208" i="1"/>
  <c r="BM208" i="1" s="1"/>
  <c r="AN161" i="1"/>
  <c r="N162" i="1"/>
  <c r="DU162" i="1" s="1"/>
  <c r="DZ97" i="1"/>
  <c r="T98" i="1"/>
  <c r="EA98" i="1" s="1"/>
  <c r="AK192" i="1"/>
  <c r="DW135" i="1"/>
  <c r="AR123" i="1"/>
  <c r="AQ137" i="1"/>
  <c r="AI217" i="1"/>
  <c r="H234" i="1"/>
  <c r="BK234" i="1" s="1"/>
  <c r="CM234" i="1" s="1"/>
  <c r="Q132" i="1"/>
  <c r="AR132" i="1" s="1"/>
  <c r="CU119" i="1"/>
  <c r="AO153" i="1"/>
  <c r="AW72" i="1"/>
  <c r="AO151" i="1"/>
  <c r="BV102" i="1"/>
  <c r="CX102" i="1" s="1"/>
  <c r="AL189" i="1"/>
  <c r="AQ130" i="1"/>
  <c r="BL210" i="1"/>
  <c r="AU93" i="1"/>
  <c r="EA93" i="1"/>
  <c r="U94" i="1"/>
  <c r="BW93" i="1"/>
  <c r="CY93" i="1" s="1"/>
  <c r="BM200" i="1"/>
  <c r="CO200" i="1" s="1"/>
  <c r="AT103" i="1"/>
  <c r="BS132" i="1"/>
  <c r="CU132" i="1" s="1"/>
  <c r="AV72" i="1"/>
  <c r="V73" i="1"/>
  <c r="EC73" i="1" s="1"/>
  <c r="Z72" i="1" a="1"/>
  <c r="Z72" i="1" s="1"/>
  <c r="X72" i="1"/>
  <c r="W72" i="1"/>
  <c r="Y72" i="1" a="1"/>
  <c r="Y72" i="1" s="1"/>
  <c r="CO194" i="1"/>
  <c r="DZ99" i="1"/>
  <c r="BS129" i="1"/>
  <c r="CU129" i="1" s="1"/>
  <c r="DQ201" i="1"/>
  <c r="K202" i="1"/>
  <c r="BN202" i="1" s="1"/>
  <c r="BO174" i="1"/>
  <c r="CQ174" i="1" s="1"/>
  <c r="M175" i="1"/>
  <c r="AN175" i="1" s="1"/>
  <c r="AN166" i="1"/>
  <c r="N167" i="1"/>
  <c r="AO167" i="1" s="1"/>
  <c r="AS110" i="1"/>
  <c r="S111" i="1"/>
  <c r="DZ111" i="1" s="1"/>
  <c r="DV139" i="1"/>
  <c r="P140" i="1"/>
  <c r="AQ140" i="1" s="1"/>
  <c r="DW134" i="1"/>
  <c r="BO178" i="1"/>
  <c r="CQ178" i="1" s="1"/>
  <c r="DV144" i="1"/>
  <c r="DQ199" i="1"/>
  <c r="AT96" i="1"/>
  <c r="T97" i="1"/>
  <c r="EA97" i="1" s="1"/>
  <c r="DP204" i="1"/>
  <c r="J205" i="1"/>
  <c r="AK205" i="1" s="1"/>
  <c r="AJ211" i="1"/>
  <c r="BW89" i="1"/>
  <c r="DX120" i="1"/>
  <c r="CO202" i="1"/>
  <c r="CN201" i="1"/>
  <c r="BO171" i="1"/>
  <c r="M172" i="1"/>
  <c r="DT172" i="1" s="1"/>
  <c r="DW127" i="1"/>
  <c r="Q128" i="1"/>
  <c r="DX128" i="1" s="1"/>
  <c r="BO173" i="1"/>
  <c r="M174" i="1"/>
  <c r="AN174" i="1" s="1"/>
  <c r="AM181" i="1"/>
  <c r="M182" i="1"/>
  <c r="BP182" i="1" s="1"/>
  <c r="AQ133" i="1"/>
  <c r="L185" i="1"/>
  <c r="AM185" i="1" s="1"/>
  <c r="CR159" i="1"/>
  <c r="BP163" i="1"/>
  <c r="CR163" i="1" s="1"/>
  <c r="AT104" i="1"/>
  <c r="T105" i="1"/>
  <c r="AL188" i="1"/>
  <c r="L189" i="1"/>
  <c r="AM189" i="1" s="1"/>
  <c r="DY93" i="1"/>
  <c r="S94" i="1"/>
  <c r="AT94" i="1" s="1"/>
  <c r="DV142" i="1"/>
  <c r="P143" i="1"/>
  <c r="BS143" i="1" s="1"/>
  <c r="AN168" i="1"/>
  <c r="N169" i="1"/>
  <c r="DU169" i="1" s="1"/>
  <c r="AS115" i="1"/>
  <c r="S116" i="1"/>
  <c r="BV116" i="1" s="1"/>
  <c r="AO150" i="1"/>
  <c r="O151" i="1"/>
  <c r="BR151" i="1" s="1"/>
  <c r="G243" i="1"/>
  <c r="AH243" i="1" s="1"/>
  <c r="AG242" i="1"/>
  <c r="DM242" i="1"/>
  <c r="DM239" i="1"/>
  <c r="G240" i="1"/>
  <c r="AH240" i="1" s="1"/>
  <c r="AG239" i="1"/>
  <c r="G239" i="1"/>
  <c r="DN239" i="1" s="1"/>
  <c r="AG238" i="1"/>
  <c r="DM238" i="1"/>
  <c r="CW92" i="1"/>
  <c r="DP209" i="1"/>
  <c r="DZ100" i="1"/>
  <c r="AM172" i="1"/>
  <c r="BR140" i="1"/>
  <c r="BT116" i="1"/>
  <c r="DS177" i="1"/>
  <c r="Q137" i="1"/>
  <c r="BT137" i="1" s="1"/>
  <c r="DW126" i="1"/>
  <c r="BL206" i="1"/>
  <c r="CN206" i="1" s="1"/>
  <c r="BM197" i="1"/>
  <c r="AO149" i="1"/>
  <c r="AI216" i="1"/>
  <c r="I217" i="1"/>
  <c r="DP217" i="1" s="1"/>
  <c r="AN160" i="1"/>
  <c r="DX124" i="1"/>
  <c r="AL182" i="1"/>
  <c r="BP164" i="1"/>
  <c r="CR164" i="1" s="1"/>
  <c r="DU159" i="1"/>
  <c r="DQ193" i="1"/>
  <c r="AO157" i="1"/>
  <c r="AS114" i="1"/>
  <c r="BK220" i="1"/>
  <c r="CM220" i="1" s="1"/>
  <c r="L117" i="4"/>
  <c r="N310" i="1"/>
  <c r="O117" i="4" s="1"/>
  <c r="DN231" i="1"/>
  <c r="H232" i="1"/>
  <c r="BK232" i="1" s="1"/>
  <c r="DZ93" i="1"/>
  <c r="AP143" i="1"/>
  <c r="P144" i="1"/>
  <c r="BS144" i="1" s="1"/>
  <c r="CU144" i="1" s="1"/>
  <c r="CR153" i="1"/>
  <c r="CO185" i="1"/>
  <c r="DQ203" i="1"/>
  <c r="K204" i="1"/>
  <c r="BN204" i="1" s="1"/>
  <c r="AH233" i="1"/>
  <c r="BS131" i="1"/>
  <c r="CU131" i="1" s="1"/>
  <c r="EA91" i="1"/>
  <c r="BW91" i="1"/>
  <c r="CY91" i="1" s="1"/>
  <c r="U92" i="1"/>
  <c r="X92" i="1" s="1"/>
  <c r="AU91" i="1"/>
  <c r="BY72" i="1"/>
  <c r="DA72" i="1" s="1"/>
  <c r="BT119" i="1"/>
  <c r="R120" i="1"/>
  <c r="AS120" i="1" s="1"/>
  <c r="AN165" i="1"/>
  <c r="N166" i="1"/>
  <c r="BQ166" i="1" s="1"/>
  <c r="BT126" i="1"/>
  <c r="R127" i="1"/>
  <c r="BU127" i="1" s="1"/>
  <c r="AZ71" i="1" a="1"/>
  <c r="AZ71" i="1" s="1"/>
  <c r="BA71" i="1" s="1" a="1"/>
  <c r="BA71" i="1" s="1"/>
  <c r="AY71" i="1"/>
  <c r="BB71" i="1" a="1"/>
  <c r="BB71" i="1" s="1"/>
  <c r="AX71" i="1"/>
  <c r="AQ128" i="1"/>
  <c r="Q129" i="1"/>
  <c r="BT129" i="1" s="1"/>
  <c r="O159" i="1"/>
  <c r="DV159" i="1" s="1"/>
  <c r="BN184" i="1"/>
  <c r="CQ167" i="1"/>
  <c r="CV114" i="1"/>
  <c r="AG244" i="1"/>
  <c r="DM244" i="1"/>
  <c r="G245" i="1"/>
  <c r="AH245" i="1" s="1"/>
  <c r="C249" i="1"/>
  <c r="F249" i="1" s="1"/>
  <c r="C250" i="1"/>
  <c r="F250" i="1" s="1"/>
  <c r="C258" i="1"/>
  <c r="F258" i="1" s="1"/>
  <c r="C251" i="1"/>
  <c r="F251" i="1" s="1"/>
  <c r="C259" i="1"/>
  <c r="F259" i="1" s="1"/>
  <c r="C257" i="1"/>
  <c r="F257" i="1" s="1"/>
  <c r="Q37" i="1"/>
  <c r="C253" i="1"/>
  <c r="F253" i="1" s="1"/>
  <c r="C256" i="1"/>
  <c r="F256" i="1" s="1"/>
  <c r="C255" i="1"/>
  <c r="F255" i="1" s="1"/>
  <c r="C252" i="1"/>
  <c r="F252" i="1" s="1"/>
  <c r="C260" i="1"/>
  <c r="F260" i="1" s="1"/>
  <c r="C254" i="1"/>
  <c r="F254" i="1" s="1"/>
  <c r="G241" i="1"/>
  <c r="AH241" i="1" s="1"/>
  <c r="DM240" i="1"/>
  <c r="AG240" i="1"/>
  <c r="DM243" i="1"/>
  <c r="G244" i="1"/>
  <c r="DN244" i="1" s="1"/>
  <c r="AG243" i="1"/>
  <c r="DY112" i="1"/>
  <c r="S113" i="1"/>
  <c r="BV113" i="1" s="1"/>
  <c r="AN162" i="1"/>
  <c r="N163" i="1"/>
  <c r="AO163" i="1" s="1"/>
  <c r="AJ214" i="1"/>
  <c r="J215" i="1"/>
  <c r="AK215" i="1" s="1"/>
  <c r="BT117" i="1"/>
  <c r="R118" i="1"/>
  <c r="AS118" i="1" s="1"/>
  <c r="DP205" i="1"/>
  <c r="J206" i="1"/>
  <c r="DQ206" i="1" s="1"/>
  <c r="DO223" i="1"/>
  <c r="I224" i="1"/>
  <c r="DP224" i="1" s="1"/>
  <c r="DR183" i="1"/>
  <c r="L184" i="1"/>
  <c r="AM184" i="1" s="1"/>
  <c r="DR192" i="1"/>
  <c r="L193" i="1"/>
  <c r="DS193" i="1" s="1"/>
  <c r="AL190" i="1"/>
  <c r="L191" i="1"/>
  <c r="DS191" i="1" s="1"/>
  <c r="BP169" i="1"/>
  <c r="N170" i="1"/>
  <c r="AO170" i="1" s="1"/>
  <c r="AP141" i="1"/>
  <c r="P142" i="1"/>
  <c r="DW142" i="1" s="1"/>
  <c r="AP138" i="1"/>
  <c r="P139" i="1"/>
  <c r="DW139" i="1" s="1"/>
  <c r="CC70" i="1" a="1"/>
  <c r="CC70" i="1" s="1"/>
  <c r="D323" i="1" s="1"/>
  <c r="E141" i="4" s="1"/>
  <c r="C323" i="1"/>
  <c r="D141" i="4" s="1"/>
  <c r="CT127" i="1"/>
  <c r="CU128" i="1"/>
  <c r="AH229" i="1"/>
  <c r="H230" i="1"/>
  <c r="AI230" i="1" s="1"/>
  <c r="M181" i="1"/>
  <c r="DT181" i="1" s="1"/>
  <c r="DS175" i="1"/>
  <c r="M176" i="1"/>
  <c r="AN176" i="1" s="1"/>
  <c r="DY111" i="1"/>
  <c r="S112" i="1"/>
  <c r="AT112" i="1" s="1"/>
  <c r="BU105" i="1"/>
  <c r="S106" i="1"/>
  <c r="AT106" i="1" s="1"/>
  <c r="BU106" i="1"/>
  <c r="S107" i="1"/>
  <c r="BV107" i="1" s="1"/>
  <c r="DY108" i="1"/>
  <c r="S109" i="1"/>
  <c r="BV109" i="1" s="1"/>
  <c r="DX123" i="1"/>
  <c r="R124" i="1"/>
  <c r="BU124" i="1" s="1"/>
  <c r="CW124" i="1" s="1"/>
  <c r="BK217" i="1"/>
  <c r="CM217" i="1" s="1"/>
  <c r="I218" i="1"/>
  <c r="DP218" i="1" s="1"/>
  <c r="BQ153" i="1"/>
  <c r="O154" i="1"/>
  <c r="AP154" i="1" s="1"/>
  <c r="BQ151" i="1"/>
  <c r="O152" i="1"/>
  <c r="DV152" i="1" s="1"/>
  <c r="DZ102" i="1"/>
  <c r="T103" i="1"/>
  <c r="BW103" i="1" s="1"/>
  <c r="DR189" i="1"/>
  <c r="L190" i="1"/>
  <c r="BO190" i="1" s="1"/>
  <c r="BS130" i="1"/>
  <c r="Q131" i="1"/>
  <c r="AR131" i="1" s="1"/>
  <c r="AJ210" i="1"/>
  <c r="J211" i="1"/>
  <c r="AK211" i="1" s="1"/>
  <c r="DQ200" i="1"/>
  <c r="K201" i="1"/>
  <c r="DR201" i="1" s="1"/>
  <c r="DZ103" i="1"/>
  <c r="T104" i="1"/>
  <c r="AU104" i="1" s="1"/>
  <c r="CR166" i="1"/>
  <c r="AQ134" i="1"/>
  <c r="Q135" i="1"/>
  <c r="DX135" i="1" s="1"/>
  <c r="AM178" i="1"/>
  <c r="M179" i="1"/>
  <c r="AN179" i="1" s="1"/>
  <c r="BR144" i="1"/>
  <c r="P145" i="1"/>
  <c r="BS145" i="1" s="1"/>
  <c r="BM199" i="1"/>
  <c r="CO199" i="1" s="1"/>
  <c r="K200" i="1"/>
  <c r="BN200" i="1" s="1"/>
  <c r="DN226" i="1"/>
  <c r="H227" i="1"/>
  <c r="AI227" i="1" s="1"/>
  <c r="BL211" i="1"/>
  <c r="CN211" i="1" s="1"/>
  <c r="J212" i="1"/>
  <c r="DQ212" i="1" s="1"/>
  <c r="EA89" i="1"/>
  <c r="U90" i="1"/>
  <c r="AV90" i="1" s="1"/>
  <c r="BT120" i="1"/>
  <c r="R121" i="1"/>
  <c r="AS121" i="1" s="1"/>
  <c r="BV95" i="1"/>
  <c r="CX95" i="1" s="1"/>
  <c r="T96" i="1"/>
  <c r="DZ95" i="1"/>
  <c r="AT95" i="1"/>
  <c r="F142" i="4"/>
  <c r="F324" i="1"/>
  <c r="G142" i="4" s="1"/>
  <c r="DT163" i="1"/>
  <c r="N164" i="1"/>
  <c r="BQ164" i="1" s="1"/>
  <c r="DN227" i="1"/>
  <c r="H228" i="1"/>
  <c r="BK228" i="1" s="1"/>
  <c r="CM228" i="1" s="1"/>
  <c r="AG248" i="1"/>
  <c r="DM248" i="1"/>
  <c r="AG237" i="1"/>
  <c r="DM237" i="1"/>
  <c r="G238" i="1"/>
  <c r="DN238" i="1" s="1"/>
  <c r="G242" i="1"/>
  <c r="DN242" i="1" s="1"/>
  <c r="DM241" i="1"/>
  <c r="AG241" i="1"/>
  <c r="J210" i="1"/>
  <c r="BM210" i="1" s="1"/>
  <c r="AT100" i="1"/>
  <c r="T101" i="1"/>
  <c r="AU101" i="1" s="1"/>
  <c r="DS172" i="1"/>
  <c r="M173" i="1"/>
  <c r="BP173" i="1" s="1"/>
  <c r="DV140" i="1"/>
  <c r="P141" i="1"/>
  <c r="DW141" i="1" s="1"/>
  <c r="AR116" i="1"/>
  <c r="R117" i="1"/>
  <c r="AS117" i="1" s="1"/>
  <c r="BO177" i="1"/>
  <c r="M178" i="1"/>
  <c r="AN178" i="1" s="1"/>
  <c r="DP206" i="1"/>
  <c r="J207" i="1"/>
  <c r="BM207" i="1" s="1"/>
  <c r="DQ197" i="1"/>
  <c r="K198" i="1"/>
  <c r="AL198" i="1" s="1"/>
  <c r="BQ149" i="1"/>
  <c r="CS149" i="1" s="1"/>
  <c r="O150" i="1"/>
  <c r="AP150" i="1" s="1"/>
  <c r="CP192" i="1"/>
  <c r="N161" i="1"/>
  <c r="BQ161" i="1" s="1"/>
  <c r="CS161" i="1" s="1"/>
  <c r="BT124" i="1"/>
  <c r="CV124" i="1" s="1"/>
  <c r="R125" i="1"/>
  <c r="AS125" i="1" s="1"/>
  <c r="BN182" i="1"/>
  <c r="CP182" i="1" s="1"/>
  <c r="L183" i="1"/>
  <c r="AM183" i="1" s="1"/>
  <c r="DT164" i="1"/>
  <c r="N165" i="1"/>
  <c r="DU165" i="1" s="1"/>
  <c r="AO159" i="1"/>
  <c r="O160" i="1"/>
  <c r="BR160" i="1" s="1"/>
  <c r="BM193" i="1"/>
  <c r="CO193" i="1" s="1"/>
  <c r="K194" i="1"/>
  <c r="DR194" i="1" s="1"/>
  <c r="BQ157" i="1"/>
  <c r="O158" i="1"/>
  <c r="BR158" i="1" s="1"/>
  <c r="BU114" i="1"/>
  <c r="S115" i="1"/>
  <c r="DZ115" i="1" s="1"/>
  <c r="DO220" i="1"/>
  <c r="I221" i="1"/>
  <c r="AJ221" i="1" s="1"/>
  <c r="F141" i="4"/>
  <c r="F323" i="1"/>
  <c r="G141" i="4" s="1"/>
  <c r="AL185" i="1"/>
  <c r="L186" i="1"/>
  <c r="AM186" i="1" s="1"/>
  <c r="H226" i="1"/>
  <c r="DO226" i="1" s="1"/>
  <c r="AH225" i="1"/>
  <c r="DN225" i="1"/>
  <c r="AH236" i="1"/>
  <c r="H237" i="1"/>
  <c r="AI237" i="1" s="1"/>
  <c r="BO180" i="1"/>
  <c r="DO225" i="1"/>
  <c r="I226" i="1"/>
  <c r="DP226" i="1" s="1"/>
  <c r="S110" i="1"/>
  <c r="AT110" i="1" s="1"/>
  <c r="AO152" i="1"/>
  <c r="O153" i="1"/>
  <c r="DV153" i="1" s="1"/>
  <c r="DX122" i="1"/>
  <c r="R123" i="1"/>
  <c r="AS123" i="1" s="1"/>
  <c r="DP212" i="1"/>
  <c r="J213" i="1"/>
  <c r="AK213" i="1" s="1"/>
  <c r="BU107" i="1"/>
  <c r="S108" i="1"/>
  <c r="AT108" i="1" s="1"/>
  <c r="BN181" i="1"/>
  <c r="CP181" i="1" s="1"/>
  <c r="L182" i="1"/>
  <c r="BO182" i="1" s="1"/>
  <c r="K193" i="1"/>
  <c r="AL193" i="1" s="1"/>
  <c r="CO186" i="1"/>
  <c r="Q136" i="1"/>
  <c r="DX136" i="1" s="1"/>
  <c r="CV123" i="1"/>
  <c r="CU122" i="1"/>
  <c r="Q138" i="1"/>
  <c r="AR138" i="1" s="1"/>
  <c r="DN228" i="1"/>
  <c r="H229" i="1"/>
  <c r="DO229" i="1" s="1"/>
  <c r="AH230" i="1"/>
  <c r="H231" i="1"/>
  <c r="AI231" i="1" s="1"/>
  <c r="BQ156" i="1"/>
  <c r="O157" i="1"/>
  <c r="AP157" i="1" s="1"/>
  <c r="AJ215" i="1"/>
  <c r="J216" i="1"/>
  <c r="DQ216" i="1" s="1"/>
  <c r="BS138" i="1"/>
  <c r="CU138" i="1" s="1"/>
  <c r="Q139" i="1"/>
  <c r="DX139" i="1" s="1"/>
  <c r="BT121" i="1"/>
  <c r="R122" i="1"/>
  <c r="DY122" i="1" s="1"/>
  <c r="BL213" i="1"/>
  <c r="CN213" i="1" s="1"/>
  <c r="J214" i="1"/>
  <c r="DQ214" i="1" s="1"/>
  <c r="DO221" i="1"/>
  <c r="I222" i="1"/>
  <c r="BL222" i="1" s="1"/>
  <c r="AI224" i="1"/>
  <c r="I225" i="1"/>
  <c r="AJ225" i="1" s="1"/>
  <c r="AP145" i="1"/>
  <c r="P146" i="1"/>
  <c r="AQ146" i="1" s="1"/>
  <c r="Q133" i="1"/>
  <c r="BT133" i="1" s="1"/>
  <c r="BR146" i="1"/>
  <c r="P147" i="1"/>
  <c r="DW147" i="1" s="1"/>
  <c r="AK196" i="1"/>
  <c r="K197" i="1"/>
  <c r="BN197" i="1" s="1"/>
  <c r="CP197" i="1" s="1"/>
  <c r="CZ72" i="1"/>
  <c r="DV148" i="1"/>
  <c r="P149" i="1"/>
  <c r="AQ149" i="1" s="1"/>
  <c r="DS179" i="1"/>
  <c r="M180" i="1"/>
  <c r="DT180" i="1" s="1"/>
  <c r="DQ194" i="1"/>
  <c r="K195" i="1"/>
  <c r="AL195" i="1" s="1"/>
  <c r="BN187" i="1"/>
  <c r="CP187" i="1" s="1"/>
  <c r="L188" i="1"/>
  <c r="BO188" i="1" s="1"/>
  <c r="T100" i="1"/>
  <c r="BW100" i="1" s="1"/>
  <c r="Q130" i="1"/>
  <c r="BT130" i="1" s="1"/>
  <c r="DZ98" i="1"/>
  <c r="T99" i="1"/>
  <c r="BW99" i="1" s="1"/>
  <c r="AH235" i="1"/>
  <c r="H236" i="1"/>
  <c r="BK236" i="1" s="1"/>
  <c r="CM236" i="1" s="1"/>
  <c r="AH234" i="1"/>
  <c r="H235" i="1"/>
  <c r="BK235" i="1" s="1"/>
  <c r="CM235" i="1" s="1"/>
  <c r="CN204" i="1"/>
  <c r="CM210" i="1"/>
  <c r="AI222" i="1"/>
  <c r="I223" i="1"/>
  <c r="AJ223" i="1" s="1"/>
  <c r="DQ195" i="1"/>
  <c r="K196" i="1"/>
  <c r="DR196" i="1" s="1"/>
  <c r="AK202" i="1"/>
  <c r="K203" i="1"/>
  <c r="DR203" i="1" s="1"/>
  <c r="DP208" i="1"/>
  <c r="J209" i="1"/>
  <c r="BM209" i="1" s="1"/>
  <c r="DX118" i="1"/>
  <c r="R119" i="1"/>
  <c r="DY119" i="1" s="1"/>
  <c r="AS113" i="1"/>
  <c r="S114" i="1"/>
  <c r="DZ114" i="1" s="1"/>
  <c r="BQ154" i="1"/>
  <c r="O155" i="1"/>
  <c r="DV155" i="1" s="1"/>
  <c r="Q134" i="1"/>
  <c r="AR134" i="1" s="1"/>
  <c r="DU160" i="1"/>
  <c r="O161" i="1"/>
  <c r="DV161" i="1" s="1"/>
  <c r="BN186" i="1"/>
  <c r="CP186" i="1" s="1"/>
  <c r="L187" i="1"/>
  <c r="AM187" i="1" s="1"/>
  <c r="BO176" i="1"/>
  <c r="CQ176" i="1" s="1"/>
  <c r="M177" i="1"/>
  <c r="AN177" i="1" s="1"/>
  <c r="DR191" i="1"/>
  <c r="L192" i="1"/>
  <c r="DS192" i="1" s="1"/>
  <c r="DT167" i="1"/>
  <c r="N168" i="1"/>
  <c r="DU168" i="1" s="1"/>
  <c r="DO215" i="1"/>
  <c r="I216" i="1"/>
  <c r="BL216" i="1" s="1"/>
  <c r="BK219" i="1"/>
  <c r="CM219" i="1" s="1"/>
  <c r="I220" i="1"/>
  <c r="AJ220" i="1" s="1"/>
  <c r="AI218" i="1"/>
  <c r="I219" i="1"/>
  <c r="BL219" i="1" s="1"/>
  <c r="DU155" i="1"/>
  <c r="O156" i="1"/>
  <c r="AP156" i="1" s="1"/>
  <c r="CW103" i="1"/>
  <c r="CX104" i="1"/>
  <c r="CS150" i="1"/>
  <c r="CS146" i="1"/>
  <c r="AH232" i="1"/>
  <c r="H233" i="1"/>
  <c r="BK233" i="1" s="1"/>
  <c r="CM233" i="1" s="1"/>
  <c r="AG246" i="1"/>
  <c r="G247" i="1"/>
  <c r="DN247" i="1" s="1"/>
  <c r="DM246" i="1"/>
  <c r="AG247" i="1"/>
  <c r="DM247" i="1"/>
  <c r="G248" i="1"/>
  <c r="DN248" i="1" s="1"/>
  <c r="DM245" i="1"/>
  <c r="AG245" i="1"/>
  <c r="G246" i="1"/>
  <c r="DN246" i="1" s="1"/>
  <c r="CM208" i="1"/>
  <c r="CV103" i="1"/>
  <c r="Q127" i="1"/>
  <c r="AR127" i="1" s="1"/>
  <c r="DT160" i="1"/>
  <c r="AX74" i="1"/>
  <c r="BX103" i="1"/>
  <c r="CZ103" i="1" s="1"/>
  <c r="V104" i="1"/>
  <c r="AW104" i="1" s="1"/>
  <c r="EB103" i="1"/>
  <c r="AV103" i="1"/>
  <c r="Y82" i="1" a="1"/>
  <c r="Y82" i="1" s="1"/>
  <c r="Z87" i="1" a="1"/>
  <c r="Z87" i="1" s="1"/>
  <c r="EC92" i="1"/>
  <c r="BY92" i="1"/>
  <c r="DA92" i="1" s="1"/>
  <c r="Y87" i="1" a="1"/>
  <c r="Y87" i="1" s="1"/>
  <c r="AW87" i="1"/>
  <c r="AY87" i="1" s="1"/>
  <c r="EC75" i="1"/>
  <c r="AW75" i="1"/>
  <c r="X82" i="1"/>
  <c r="X87" i="1"/>
  <c r="EB88" i="1"/>
  <c r="BY87" i="1"/>
  <c r="DA87" i="1" s="1"/>
  <c r="BY81" i="1"/>
  <c r="DA81" i="1" s="1"/>
  <c r="BY82" i="1"/>
  <c r="EC81" i="1"/>
  <c r="CZ81" i="1"/>
  <c r="W82" i="1"/>
  <c r="EC83" i="1"/>
  <c r="AV88" i="1"/>
  <c r="Y81" i="1" a="1"/>
  <c r="Y81" i="1" s="1"/>
  <c r="Z82" i="1" a="1"/>
  <c r="Z82" i="1" s="1"/>
  <c r="BY83" i="1"/>
  <c r="W87" i="1"/>
  <c r="AW81" i="1"/>
  <c r="W81" i="1"/>
  <c r="X81" i="1"/>
  <c r="EC82" i="1"/>
  <c r="V86" i="1"/>
  <c r="BY86" i="1" s="1"/>
  <c r="V76" i="1"/>
  <c r="AW76" i="1" s="1"/>
  <c r="BB74" i="1" a="1"/>
  <c r="BB74" i="1" s="1"/>
  <c r="BX85" i="1"/>
  <c r="CZ85" i="1" s="1"/>
  <c r="AV75" i="1"/>
  <c r="CZ88" i="1"/>
  <c r="CY87" i="1"/>
  <c r="AY74" i="1"/>
  <c r="DA75" i="1"/>
  <c r="CB74" i="1" a="1"/>
  <c r="CB74" i="1" s="1"/>
  <c r="BZ74" i="1"/>
  <c r="CZ74" i="1"/>
  <c r="CY84" i="1"/>
  <c r="AV85" i="1"/>
  <c r="AZ74" i="1" a="1"/>
  <c r="AZ74" i="1" s="1"/>
  <c r="BA74" i="1" s="1" a="1"/>
  <c r="BA74" i="1" s="1"/>
  <c r="V89" i="1"/>
  <c r="AW89" i="1" s="1"/>
  <c r="EB85" i="1"/>
  <c r="BX75" i="1"/>
  <c r="CD75" i="1" s="1" a="1"/>
  <c r="CD75" i="1" s="1"/>
  <c r="E328" i="1" s="1"/>
  <c r="Z75" i="1" a="1"/>
  <c r="Z75" i="1" s="1"/>
  <c r="Y75" i="1" a="1"/>
  <c r="Y75" i="1" s="1"/>
  <c r="X75" i="1"/>
  <c r="W75" i="1"/>
  <c r="CA74" i="1"/>
  <c r="CY74" i="1"/>
  <c r="CD74" i="1" a="1"/>
  <c r="CD74" i="1" s="1"/>
  <c r="E327" i="1" s="1"/>
  <c r="Y79" i="1" l="1" a="1"/>
  <c r="Y79" i="1" s="1"/>
  <c r="W79" i="1"/>
  <c r="AW79" i="1"/>
  <c r="AY79" i="1" s="1"/>
  <c r="AV83" i="1"/>
  <c r="AY83" i="1" s="1"/>
  <c r="Z79" i="1" a="1"/>
  <c r="Z79" i="1" s="1"/>
  <c r="EC79" i="1"/>
  <c r="BY79" i="1"/>
  <c r="BZ79" i="1" s="1"/>
  <c r="AX82" i="1"/>
  <c r="AY82" i="1"/>
  <c r="BB82" i="1" a="1"/>
  <c r="BB82" i="1" s="1"/>
  <c r="Z88" i="1" a="1"/>
  <c r="Z88" i="1" s="1"/>
  <c r="X88" i="1"/>
  <c r="Y83" i="1" a="1"/>
  <c r="Y83" i="1" s="1"/>
  <c r="X83" i="1"/>
  <c r="AW88" i="1"/>
  <c r="AY88" i="1" s="1"/>
  <c r="Y88" i="1" a="1"/>
  <c r="Y88" i="1" s="1"/>
  <c r="EC88" i="1"/>
  <c r="W88" i="1"/>
  <c r="Z83" i="1" a="1"/>
  <c r="Z83" i="1" s="1"/>
  <c r="W83" i="1"/>
  <c r="V84" i="1"/>
  <c r="EC84" i="1" s="1"/>
  <c r="BX83" i="1"/>
  <c r="CZ83" i="1" s="1"/>
  <c r="AK204" i="1"/>
  <c r="K205" i="1"/>
  <c r="DR205" i="1" s="1"/>
  <c r="BM204" i="1"/>
  <c r="CO204" i="1" s="1"/>
  <c r="V94" i="1"/>
  <c r="AW94" i="1" s="1"/>
  <c r="EB93" i="1"/>
  <c r="BX93" i="1"/>
  <c r="CZ93" i="1" s="1"/>
  <c r="BR149" i="1"/>
  <c r="CT149" i="1" s="1"/>
  <c r="AN171" i="1"/>
  <c r="DT171" i="1"/>
  <c r="DA88" i="1"/>
  <c r="AX77" i="1"/>
  <c r="X77" i="1"/>
  <c r="W77" i="1"/>
  <c r="Y77" i="1" a="1"/>
  <c r="Y77" i="1" s="1"/>
  <c r="Z77" i="1" a="1"/>
  <c r="Z77" i="1" s="1"/>
  <c r="EC77" i="1"/>
  <c r="Z78" i="1" a="1"/>
  <c r="Z78" i="1" s="1"/>
  <c r="W85" i="1"/>
  <c r="BY77" i="1"/>
  <c r="CA77" i="1" s="1"/>
  <c r="BY85" i="1"/>
  <c r="DA85" i="1" s="1"/>
  <c r="Y78" i="1" a="1"/>
  <c r="Y78" i="1" s="1"/>
  <c r="X78" i="1"/>
  <c r="BY78" i="1"/>
  <c r="CD78" i="1" s="1" a="1"/>
  <c r="CD78" i="1" s="1"/>
  <c r="E331" i="1" s="1"/>
  <c r="F331" i="1" s="1"/>
  <c r="G149" i="4" s="1"/>
  <c r="AY77" i="1"/>
  <c r="AZ77" i="1" a="1"/>
  <c r="AZ77" i="1" s="1"/>
  <c r="BA77" i="1" s="1" a="1"/>
  <c r="BA77" i="1" s="1"/>
  <c r="BB77" i="1" a="1"/>
  <c r="BB77" i="1" s="1"/>
  <c r="N172" i="1"/>
  <c r="DU172" i="1" s="1"/>
  <c r="P150" i="1"/>
  <c r="BS150" i="1" s="1"/>
  <c r="AP149" i="1"/>
  <c r="W78" i="1"/>
  <c r="AW78" i="1"/>
  <c r="AX78" i="1" s="1"/>
  <c r="AW85" i="1"/>
  <c r="AY85" i="1" s="1"/>
  <c r="BB80" i="1" a="1"/>
  <c r="BB80" i="1" s="1"/>
  <c r="Z80" i="1" a="1"/>
  <c r="Z80" i="1" s="1"/>
  <c r="AY80" i="1"/>
  <c r="AZ80" i="1" a="1"/>
  <c r="AZ80" i="1" s="1"/>
  <c r="BA80" i="1" s="1" a="1"/>
  <c r="BA80" i="1" s="1"/>
  <c r="W80" i="1"/>
  <c r="BY80" i="1"/>
  <c r="CD80" i="1" s="1" a="1"/>
  <c r="CD80" i="1" s="1"/>
  <c r="E333" i="1" s="1"/>
  <c r="F333" i="1" s="1"/>
  <c r="G151" i="4" s="1"/>
  <c r="EC80" i="1"/>
  <c r="X80" i="1"/>
  <c r="Y80" i="1" a="1"/>
  <c r="Y80" i="1" s="1"/>
  <c r="X85" i="1"/>
  <c r="Y85" i="1" a="1"/>
  <c r="Y85" i="1" s="1"/>
  <c r="Z85" i="1" a="1"/>
  <c r="Z85" i="1" s="1"/>
  <c r="CY103" i="1"/>
  <c r="Z92" i="1" a="1"/>
  <c r="Z92" i="1" s="1"/>
  <c r="CV133" i="1"/>
  <c r="CO207" i="1"/>
  <c r="BZ72" i="1"/>
  <c r="W92" i="1"/>
  <c r="Y92" i="1" a="1"/>
  <c r="Y92" i="1" s="1"/>
  <c r="CA72" i="1"/>
  <c r="BV114" i="1"/>
  <c r="CX114" i="1" s="1"/>
  <c r="BN196" i="1"/>
  <c r="CP196" i="1" s="1"/>
  <c r="BM216" i="1"/>
  <c r="CO216" i="1" s="1"/>
  <c r="H238" i="1"/>
  <c r="DO238" i="1" s="1"/>
  <c r="CC71" i="1" a="1"/>
  <c r="CC71" i="1" s="1"/>
  <c r="D324" i="1" s="1"/>
  <c r="E142" i="4" s="1"/>
  <c r="CY100" i="1"/>
  <c r="CB72" i="1" a="1"/>
  <c r="CB72" i="1" s="1"/>
  <c r="C325" i="1" s="1"/>
  <c r="D143" i="4" s="1"/>
  <c r="CO210" i="1"/>
  <c r="AH237" i="1"/>
  <c r="CD72" i="1" a="1"/>
  <c r="CD72" i="1" s="1"/>
  <c r="E325" i="1" s="1"/>
  <c r="F143" i="4" s="1"/>
  <c r="DS186" i="1"/>
  <c r="AL200" i="1"/>
  <c r="DZ109" i="1"/>
  <c r="DS184" i="1"/>
  <c r="CB88" i="1" a="1"/>
  <c r="CB88" i="1" s="1"/>
  <c r="C341" i="1" s="1"/>
  <c r="D159" i="4" s="1"/>
  <c r="AI233" i="1"/>
  <c r="AP155" i="1"/>
  <c r="AL203" i="1"/>
  <c r="AR139" i="1"/>
  <c r="BK229" i="1"/>
  <c r="CM229" i="1" s="1"/>
  <c r="BK237" i="1"/>
  <c r="CM237" i="1" s="1"/>
  <c r="DO227" i="1"/>
  <c r="BT135" i="1"/>
  <c r="CV135" i="1" s="1"/>
  <c r="CX109" i="1"/>
  <c r="BO193" i="1"/>
  <c r="CQ193" i="1" s="1"/>
  <c r="DY118" i="1"/>
  <c r="AO166" i="1"/>
  <c r="BU120" i="1"/>
  <c r="CW120" i="1" s="1"/>
  <c r="AK209" i="1"/>
  <c r="DO231" i="1"/>
  <c r="BM213" i="1"/>
  <c r="CO213" i="1" s="1"/>
  <c r="DO237" i="1"/>
  <c r="DY121" i="1"/>
  <c r="BP179" i="1"/>
  <c r="CR179" i="1" s="1"/>
  <c r="DZ106" i="1"/>
  <c r="BM206" i="1"/>
  <c r="CO206" i="1" s="1"/>
  <c r="BU119" i="1"/>
  <c r="CW119" i="1" s="1"/>
  <c r="BL223" i="1"/>
  <c r="CN223" i="1" s="1"/>
  <c r="EA100" i="1"/>
  <c r="BR157" i="1"/>
  <c r="CT157" i="1" s="1"/>
  <c r="AQ145" i="1"/>
  <c r="AT107" i="1"/>
  <c r="BL224" i="1"/>
  <c r="CN224" i="1" s="1"/>
  <c r="AQ141" i="1"/>
  <c r="AK206" i="1"/>
  <c r="DX127" i="1"/>
  <c r="AM188" i="1"/>
  <c r="BN195" i="1"/>
  <c r="CP195" i="1" s="1"/>
  <c r="BP180" i="1"/>
  <c r="CR180" i="1" s="1"/>
  <c r="DW149" i="1"/>
  <c r="AR136" i="1"/>
  <c r="DR193" i="1"/>
  <c r="AT116" i="1"/>
  <c r="DX132" i="1"/>
  <c r="BX89" i="1"/>
  <c r="EB89" i="1"/>
  <c r="V90" i="1"/>
  <c r="Y90" i="1" s="1" a="1"/>
  <c r="Y90" i="1" s="1"/>
  <c r="AV89" i="1"/>
  <c r="AX89" i="1" s="1"/>
  <c r="BZ88" i="1"/>
  <c r="CD88" i="1" a="1"/>
  <c r="CD88" i="1" s="1"/>
  <c r="E341" i="1" s="1"/>
  <c r="F341" i="1" s="1"/>
  <c r="G159" i="4" s="1"/>
  <c r="CA88" i="1"/>
  <c r="DR197" i="1"/>
  <c r="DP225" i="1"/>
  <c r="AI229" i="1"/>
  <c r="DO228" i="1"/>
  <c r="AP159" i="1"/>
  <c r="BW94" i="1"/>
  <c r="CY94" i="1" s="1"/>
  <c r="BR156" i="1"/>
  <c r="CT156" i="1" s="1"/>
  <c r="DP219" i="1"/>
  <c r="BT134" i="1"/>
  <c r="CV134" i="1" s="1"/>
  <c r="BS146" i="1"/>
  <c r="CU146" i="1" s="1"/>
  <c r="BU122" i="1"/>
  <c r="CW122" i="1" s="1"/>
  <c r="DZ108" i="1"/>
  <c r="DZ110" i="1"/>
  <c r="BL221" i="1"/>
  <c r="CN221" i="1" s="1"/>
  <c r="AT115" i="1"/>
  <c r="AP158" i="1"/>
  <c r="BS141" i="1"/>
  <c r="CU141" i="1" s="1"/>
  <c r="DT173" i="1"/>
  <c r="EA101" i="1"/>
  <c r="AK210" i="1"/>
  <c r="G249" i="1"/>
  <c r="DN249" i="1" s="1"/>
  <c r="DU164" i="1"/>
  <c r="BW104" i="1"/>
  <c r="CY104" i="1" s="1"/>
  <c r="BN201" i="1"/>
  <c r="CP201" i="1" s="1"/>
  <c r="DQ211" i="1"/>
  <c r="DV154" i="1"/>
  <c r="BL218" i="1"/>
  <c r="CN218" i="1" s="1"/>
  <c r="DY124" i="1"/>
  <c r="AJ219" i="1"/>
  <c r="DP220" i="1"/>
  <c r="DP216" i="1"/>
  <c r="AP161" i="1"/>
  <c r="DO235" i="1"/>
  <c r="AI236" i="1"/>
  <c r="AR133" i="1"/>
  <c r="AK214" i="1"/>
  <c r="AP153" i="1"/>
  <c r="AI226" i="1"/>
  <c r="AK212" i="1"/>
  <c r="CP200" i="1"/>
  <c r="CU145" i="1"/>
  <c r="DO232" i="1"/>
  <c r="DS185" i="1"/>
  <c r="DT182" i="1"/>
  <c r="BP174" i="1"/>
  <c r="CR174" i="1" s="1"/>
  <c r="AR128" i="1"/>
  <c r="AN172" i="1"/>
  <c r="AS126" i="1"/>
  <c r="DZ105" i="1"/>
  <c r="DZ117" i="1"/>
  <c r="BN199" i="1"/>
  <c r="CP199" i="1" s="1"/>
  <c r="BS147" i="1"/>
  <c r="CU147" i="1" s="1"/>
  <c r="AJ222" i="1"/>
  <c r="DY123" i="1"/>
  <c r="BX90" i="1"/>
  <c r="CZ90" i="1" s="1"/>
  <c r="DR199" i="1"/>
  <c r="CY99" i="1"/>
  <c r="CP202" i="1"/>
  <c r="CO208" i="1"/>
  <c r="CS164" i="1"/>
  <c r="CP204" i="1"/>
  <c r="CV130" i="1"/>
  <c r="CQ182" i="1"/>
  <c r="CT160" i="1"/>
  <c r="CQ190" i="1"/>
  <c r="CX113" i="1"/>
  <c r="CV129" i="1"/>
  <c r="CT151" i="1"/>
  <c r="CU143" i="1"/>
  <c r="CN222" i="1"/>
  <c r="CV137" i="1"/>
  <c r="R128" i="1"/>
  <c r="BU128" i="1" s="1"/>
  <c r="AH246" i="1"/>
  <c r="H247" i="1"/>
  <c r="AI247" i="1" s="1"/>
  <c r="AH248" i="1"/>
  <c r="H249" i="1"/>
  <c r="AI249" i="1" s="1"/>
  <c r="DV156" i="1"/>
  <c r="P157" i="1"/>
  <c r="AQ157" i="1" s="1"/>
  <c r="CN219" i="1"/>
  <c r="CN216" i="1"/>
  <c r="AO168" i="1"/>
  <c r="AM192" i="1"/>
  <c r="BP177" i="1"/>
  <c r="DS187" i="1"/>
  <c r="BR161" i="1"/>
  <c r="R135" i="1"/>
  <c r="BU135" i="1" s="1"/>
  <c r="T115" i="1"/>
  <c r="AU115" i="1" s="1"/>
  <c r="AS119" i="1"/>
  <c r="S120" i="1"/>
  <c r="AT120" i="1" s="1"/>
  <c r="DQ209" i="1"/>
  <c r="K210" i="1"/>
  <c r="AL210" i="1" s="1"/>
  <c r="BN203" i="1"/>
  <c r="CP203" i="1" s="1"/>
  <c r="L204" i="1"/>
  <c r="DS204" i="1" s="1"/>
  <c r="AL196" i="1"/>
  <c r="L197" i="1"/>
  <c r="AM197" i="1" s="1"/>
  <c r="DP223" i="1"/>
  <c r="J224" i="1"/>
  <c r="DQ224" i="1" s="1"/>
  <c r="AI235" i="1"/>
  <c r="I236" i="1"/>
  <c r="BL236" i="1" s="1"/>
  <c r="DO236" i="1"/>
  <c r="I237" i="1"/>
  <c r="AJ237" i="1" s="1"/>
  <c r="EA99" i="1"/>
  <c r="DX130" i="1"/>
  <c r="DS188" i="1"/>
  <c r="M189" i="1"/>
  <c r="DT189" i="1" s="1"/>
  <c r="DR195" i="1"/>
  <c r="L196" i="1"/>
  <c r="BO196" i="1" s="1"/>
  <c r="AN180" i="1"/>
  <c r="N181" i="1"/>
  <c r="BQ181" i="1" s="1"/>
  <c r="BS149" i="1"/>
  <c r="Q150" i="1"/>
  <c r="BT150" i="1" s="1"/>
  <c r="AL197" i="1"/>
  <c r="CT146" i="1"/>
  <c r="R134" i="1"/>
  <c r="BU134" i="1" s="1"/>
  <c r="CW134" i="1" s="1"/>
  <c r="CV121" i="1"/>
  <c r="K217" i="1"/>
  <c r="DR217" i="1" s="1"/>
  <c r="DV157" i="1"/>
  <c r="P158" i="1"/>
  <c r="BS158" i="1" s="1"/>
  <c r="BK231" i="1"/>
  <c r="CM231" i="1" s="1"/>
  <c r="I232" i="1"/>
  <c r="BL232" i="1" s="1"/>
  <c r="DX138" i="1"/>
  <c r="R137" i="1"/>
  <c r="BU137" i="1" s="1"/>
  <c r="DS182" i="1"/>
  <c r="BV108" i="1"/>
  <c r="CX108" i="1" s="1"/>
  <c r="CW107" i="1"/>
  <c r="BL226" i="1"/>
  <c r="BO186" i="1"/>
  <c r="CQ186" i="1" s="1"/>
  <c r="AL194" i="1"/>
  <c r="AP160" i="1"/>
  <c r="BQ165" i="1"/>
  <c r="CS165" i="1" s="1"/>
  <c r="DS183" i="1"/>
  <c r="BU125" i="1"/>
  <c r="DU161" i="1"/>
  <c r="BR150" i="1"/>
  <c r="P151" i="1"/>
  <c r="DW151" i="1" s="1"/>
  <c r="BN198" i="1"/>
  <c r="CP198" i="1" s="1"/>
  <c r="L199" i="1"/>
  <c r="AM199" i="1" s="1"/>
  <c r="AK207" i="1"/>
  <c r="K208" i="1"/>
  <c r="AL208" i="1" s="1"/>
  <c r="BP178" i="1"/>
  <c r="CR178" i="1" s="1"/>
  <c r="N179" i="1"/>
  <c r="DU179" i="1" s="1"/>
  <c r="BU117" i="1"/>
  <c r="CW117" i="1" s="1"/>
  <c r="S118" i="1"/>
  <c r="DZ118" i="1" s="1"/>
  <c r="K213" i="1"/>
  <c r="BN213" i="1" s="1"/>
  <c r="DX131" i="1"/>
  <c r="AM190" i="1"/>
  <c r="AU103" i="1"/>
  <c r="AP152" i="1"/>
  <c r="BR154" i="1"/>
  <c r="CT154" i="1" s="1"/>
  <c r="CS153" i="1"/>
  <c r="CR169" i="1"/>
  <c r="M194" i="1"/>
  <c r="AN194" i="1" s="1"/>
  <c r="BO184" i="1"/>
  <c r="M185" i="1"/>
  <c r="BP185" i="1" s="1"/>
  <c r="AJ224" i="1"/>
  <c r="J225" i="1"/>
  <c r="BM225" i="1" s="1"/>
  <c r="BU118" i="1"/>
  <c r="CW118" i="1" s="1"/>
  <c r="DQ215" i="1"/>
  <c r="BQ163" i="1"/>
  <c r="AT113" i="1"/>
  <c r="AG254" i="1"/>
  <c r="DM254" i="1"/>
  <c r="G255" i="1"/>
  <c r="AH255" i="1" s="1"/>
  <c r="AG256" i="1"/>
  <c r="G257" i="1"/>
  <c r="AH257" i="1" s="1"/>
  <c r="DM256" i="1"/>
  <c r="DM259" i="1"/>
  <c r="G260" i="1"/>
  <c r="DN260" i="1" s="1"/>
  <c r="AG259" i="1"/>
  <c r="DM249" i="1"/>
  <c r="AG249" i="1"/>
  <c r="G250" i="1"/>
  <c r="DN250" i="1" s="1"/>
  <c r="BR159" i="1"/>
  <c r="CT159" i="1" s="1"/>
  <c r="P160" i="1"/>
  <c r="BS160" i="1" s="1"/>
  <c r="CV126" i="1"/>
  <c r="CW127" i="1"/>
  <c r="O167" i="1"/>
  <c r="AP167" i="1" s="1"/>
  <c r="DY120" i="1"/>
  <c r="S121" i="1"/>
  <c r="AT121" i="1" s="1"/>
  <c r="EB92" i="1"/>
  <c r="AV92" i="1"/>
  <c r="V93" i="1"/>
  <c r="BX92" i="1"/>
  <c r="CD92" i="1" s="1" a="1"/>
  <c r="CD92" i="1" s="1"/>
  <c r="E345" i="1" s="1"/>
  <c r="F163" i="4" s="1"/>
  <c r="CM232" i="1"/>
  <c r="AJ217" i="1"/>
  <c r="AR137" i="1"/>
  <c r="BO185" i="1"/>
  <c r="CQ185" i="1" s="1"/>
  <c r="M186" i="1"/>
  <c r="AN186" i="1" s="1"/>
  <c r="AN182" i="1"/>
  <c r="N183" i="1"/>
  <c r="AO183" i="1" s="1"/>
  <c r="DT174" i="1"/>
  <c r="N175" i="1"/>
  <c r="BQ175" i="1" s="1"/>
  <c r="BT128" i="1"/>
  <c r="CV128" i="1" s="1"/>
  <c r="R129" i="1"/>
  <c r="DY129" i="1" s="1"/>
  <c r="BP172" i="1"/>
  <c r="CR172" i="1" s="1"/>
  <c r="N173" i="1"/>
  <c r="AO173" i="1" s="1"/>
  <c r="DQ205" i="1"/>
  <c r="BW97" i="1"/>
  <c r="AX72" i="1"/>
  <c r="AZ72" i="1" a="1"/>
  <c r="AZ72" i="1" s="1"/>
  <c r="BA72" i="1" s="1" a="1"/>
  <c r="BA72" i="1" s="1"/>
  <c r="BB72" i="1" a="1"/>
  <c r="BB72" i="1" s="1"/>
  <c r="AY72" i="1"/>
  <c r="CN210" i="1"/>
  <c r="CV120" i="1"/>
  <c r="R133" i="1"/>
  <c r="BU133" i="1" s="1"/>
  <c r="BU126" i="1"/>
  <c r="CW126" i="1" s="1"/>
  <c r="S127" i="1"/>
  <c r="AT127" i="1" s="1"/>
  <c r="BV105" i="1"/>
  <c r="T106" i="1"/>
  <c r="EA106" i="1" s="1"/>
  <c r="BV117" i="1"/>
  <c r="CX117" i="1" s="1"/>
  <c r="T118" i="1"/>
  <c r="AU118" i="1" s="1"/>
  <c r="BS148" i="1"/>
  <c r="CU148" i="1" s="1"/>
  <c r="AO171" i="1"/>
  <c r="BT127" i="1"/>
  <c r="AH247" i="1"/>
  <c r="H248" i="1"/>
  <c r="AI248" i="1" s="1"/>
  <c r="DO233" i="1"/>
  <c r="I234" i="1"/>
  <c r="DP234" i="1" s="1"/>
  <c r="J220" i="1"/>
  <c r="AK220" i="1" s="1"/>
  <c r="BL220" i="1"/>
  <c r="J221" i="1"/>
  <c r="AK221" i="1" s="1"/>
  <c r="AJ216" i="1"/>
  <c r="J217" i="1"/>
  <c r="AK217" i="1" s="1"/>
  <c r="DX134" i="1"/>
  <c r="AT114" i="1"/>
  <c r="AU100" i="1"/>
  <c r="U101" i="1"/>
  <c r="BX101" i="1" s="1"/>
  <c r="DX133" i="1"/>
  <c r="AK216" i="1"/>
  <c r="CS156" i="1"/>
  <c r="I230" i="1"/>
  <c r="BL230" i="1" s="1"/>
  <c r="BT136" i="1"/>
  <c r="BN193" i="1"/>
  <c r="L194" i="1"/>
  <c r="AM194" i="1" s="1"/>
  <c r="CQ180" i="1"/>
  <c r="I238" i="1"/>
  <c r="AJ238" i="1" s="1"/>
  <c r="DP221" i="1"/>
  <c r="J222" i="1"/>
  <c r="DQ222" i="1" s="1"/>
  <c r="BV115" i="1"/>
  <c r="CX115" i="1" s="1"/>
  <c r="T116" i="1"/>
  <c r="BW116" i="1" s="1"/>
  <c r="DV158" i="1"/>
  <c r="P159" i="1"/>
  <c r="BS159" i="1" s="1"/>
  <c r="CQ177" i="1"/>
  <c r="Q142" i="1"/>
  <c r="BT142" i="1" s="1"/>
  <c r="AN173" i="1"/>
  <c r="N174" i="1"/>
  <c r="DU174" i="1" s="1"/>
  <c r="BW101" i="1"/>
  <c r="U102" i="1"/>
  <c r="BX102" i="1" s="1"/>
  <c r="DQ210" i="1"/>
  <c r="K211" i="1"/>
  <c r="AL211" i="1" s="1"/>
  <c r="AH242" i="1"/>
  <c r="H243" i="1"/>
  <c r="AI243" i="1" s="1"/>
  <c r="AI228" i="1"/>
  <c r="I229" i="1"/>
  <c r="DP229" i="1" s="1"/>
  <c r="BM212" i="1"/>
  <c r="CO212" i="1" s="1"/>
  <c r="BK227" i="1"/>
  <c r="CM227" i="1" s="1"/>
  <c r="I228" i="1"/>
  <c r="AJ228" i="1" s="1"/>
  <c r="DR200" i="1"/>
  <c r="L201" i="1"/>
  <c r="DS201" i="1" s="1"/>
  <c r="DW145" i="1"/>
  <c r="Q146" i="1"/>
  <c r="BT146" i="1" s="1"/>
  <c r="DT179" i="1"/>
  <c r="N180" i="1"/>
  <c r="DU180" i="1" s="1"/>
  <c r="AR135" i="1"/>
  <c r="R136" i="1"/>
  <c r="DY136" i="1" s="1"/>
  <c r="EA104" i="1"/>
  <c r="U105" i="1"/>
  <c r="AL201" i="1"/>
  <c r="L202" i="1"/>
  <c r="BO202" i="1" s="1"/>
  <c r="BM211" i="1"/>
  <c r="CO211" i="1" s="1"/>
  <c r="K212" i="1"/>
  <c r="BN212" i="1" s="1"/>
  <c r="AJ218" i="1"/>
  <c r="J219" i="1"/>
  <c r="AK219" i="1" s="1"/>
  <c r="AS124" i="1"/>
  <c r="S125" i="1"/>
  <c r="DZ125" i="1" s="1"/>
  <c r="AT109" i="1"/>
  <c r="T110" i="1"/>
  <c r="EA110" i="1" s="1"/>
  <c r="DZ107" i="1"/>
  <c r="T108" i="1"/>
  <c r="EA108" i="1" s="1"/>
  <c r="BV106" i="1"/>
  <c r="CX106" i="1" s="1"/>
  <c r="T107" i="1"/>
  <c r="BW107" i="1" s="1"/>
  <c r="BV112" i="1"/>
  <c r="CX112" i="1" s="1"/>
  <c r="BP176" i="1"/>
  <c r="AN181" i="1"/>
  <c r="BK230" i="1"/>
  <c r="BS139" i="1"/>
  <c r="CU139" i="1" s="1"/>
  <c r="AQ142" i="1"/>
  <c r="BQ170" i="1"/>
  <c r="CS170" i="1" s="1"/>
  <c r="AM191" i="1"/>
  <c r="AM193" i="1"/>
  <c r="K207" i="1"/>
  <c r="BN207" i="1" s="1"/>
  <c r="DM260" i="1"/>
  <c r="AG260" i="1"/>
  <c r="DM253" i="1"/>
  <c r="AG253" i="1"/>
  <c r="G254" i="1"/>
  <c r="DN254" i="1" s="1"/>
  <c r="G252" i="1"/>
  <c r="AG251" i="1"/>
  <c r="DM251" i="1"/>
  <c r="CP184" i="1"/>
  <c r="AR129" i="1"/>
  <c r="AS127" i="1"/>
  <c r="DU166" i="1"/>
  <c r="CV119" i="1"/>
  <c r="DR204" i="1"/>
  <c r="AQ144" i="1"/>
  <c r="AI232" i="1"/>
  <c r="I233" i="1"/>
  <c r="AJ233" i="1" s="1"/>
  <c r="CO197" i="1"/>
  <c r="DX137" i="1"/>
  <c r="CV116" i="1"/>
  <c r="AP151" i="1"/>
  <c r="DZ116" i="1"/>
  <c r="T117" i="1"/>
  <c r="BW117" i="1" s="1"/>
  <c r="BQ169" i="1"/>
  <c r="AQ143" i="1"/>
  <c r="DZ94" i="1"/>
  <c r="BO189" i="1"/>
  <c r="EA105" i="1"/>
  <c r="U106" i="1"/>
  <c r="EB106" i="1" s="1"/>
  <c r="BW105" i="1"/>
  <c r="AU105" i="1"/>
  <c r="CQ173" i="1"/>
  <c r="DW140" i="1"/>
  <c r="AT111" i="1"/>
  <c r="DU167" i="1"/>
  <c r="BP175" i="1"/>
  <c r="AL202" i="1"/>
  <c r="AW73" i="1"/>
  <c r="AV94" i="1"/>
  <c r="V95" i="1"/>
  <c r="EB94" i="1"/>
  <c r="BX94" i="1"/>
  <c r="CZ94" i="1" s="1"/>
  <c r="BT132" i="1"/>
  <c r="CV132" i="1" s="1"/>
  <c r="DO234" i="1"/>
  <c r="AU98" i="1"/>
  <c r="BQ162" i="1"/>
  <c r="AK208" i="1"/>
  <c r="CW116" i="1"/>
  <c r="L200" i="1"/>
  <c r="AM200" i="1" s="1"/>
  <c r="EA94" i="1"/>
  <c r="U95" i="1"/>
  <c r="BX95" i="1" s="1"/>
  <c r="CR173" i="1"/>
  <c r="O169" i="1"/>
  <c r="DV169" i="1" s="1"/>
  <c r="BO192" i="1"/>
  <c r="CQ192" i="1" s="1"/>
  <c r="M193" i="1"/>
  <c r="DT193" i="1" s="1"/>
  <c r="DT177" i="1"/>
  <c r="N178" i="1"/>
  <c r="AO178" i="1" s="1"/>
  <c r="BO187" i="1"/>
  <c r="CQ187" i="1" s="1"/>
  <c r="M188" i="1"/>
  <c r="AN188" i="1" s="1"/>
  <c r="CO209" i="1"/>
  <c r="AU99" i="1"/>
  <c r="U100" i="1"/>
  <c r="BX100" i="1" s="1"/>
  <c r="AR130" i="1"/>
  <c r="R131" i="1"/>
  <c r="DY131" i="1" s="1"/>
  <c r="R139" i="1"/>
  <c r="BU139" i="1" s="1"/>
  <c r="M183" i="1"/>
  <c r="DT183" i="1" s="1"/>
  <c r="AJ226" i="1"/>
  <c r="J227" i="1"/>
  <c r="BM227" i="1" s="1"/>
  <c r="CW114" i="1"/>
  <c r="CT158" i="1"/>
  <c r="CS157" i="1"/>
  <c r="L195" i="1"/>
  <c r="DS195" i="1" s="1"/>
  <c r="DV160" i="1"/>
  <c r="P161" i="1"/>
  <c r="AQ161" i="1" s="1"/>
  <c r="AO165" i="1"/>
  <c r="O166" i="1"/>
  <c r="BR166" i="1" s="1"/>
  <c r="BO183" i="1"/>
  <c r="M184" i="1"/>
  <c r="DT184" i="1" s="1"/>
  <c r="DY125" i="1"/>
  <c r="S126" i="1"/>
  <c r="DZ126" i="1" s="1"/>
  <c r="AO161" i="1"/>
  <c r="O162" i="1"/>
  <c r="BR162" i="1" s="1"/>
  <c r="R132" i="1"/>
  <c r="BU132" i="1" s="1"/>
  <c r="DS190" i="1"/>
  <c r="M191" i="1"/>
  <c r="BP191" i="1" s="1"/>
  <c r="CR191" i="1" s="1"/>
  <c r="EA103" i="1"/>
  <c r="U104" i="1"/>
  <c r="BX104" i="1" s="1"/>
  <c r="CZ104" i="1" s="1"/>
  <c r="BR152" i="1"/>
  <c r="CT152" i="1" s="1"/>
  <c r="P153" i="1"/>
  <c r="AQ153" i="1" s="1"/>
  <c r="CX107" i="1"/>
  <c r="CW106" i="1"/>
  <c r="CW105" i="1"/>
  <c r="S119" i="1"/>
  <c r="AT119" i="1" s="1"/>
  <c r="BM215" i="1"/>
  <c r="K216" i="1"/>
  <c r="AL216" i="1" s="1"/>
  <c r="DU163" i="1"/>
  <c r="O164" i="1"/>
  <c r="DV164" i="1" s="1"/>
  <c r="DZ113" i="1"/>
  <c r="T114" i="1"/>
  <c r="AU114" i="1" s="1"/>
  <c r="AH244" i="1"/>
  <c r="H245" i="1"/>
  <c r="DO245" i="1" s="1"/>
  <c r="DM252" i="1"/>
  <c r="AG252" i="1"/>
  <c r="G253" i="1"/>
  <c r="DN253" i="1" s="1"/>
  <c r="C269" i="1"/>
  <c r="F269" i="1" s="1"/>
  <c r="C271" i="1"/>
  <c r="F271" i="1" s="1"/>
  <c r="C266" i="1"/>
  <c r="F266" i="1" s="1"/>
  <c r="Q38" i="1"/>
  <c r="C265" i="1"/>
  <c r="F265" i="1" s="1"/>
  <c r="C267" i="1"/>
  <c r="F267" i="1" s="1"/>
  <c r="C272" i="1"/>
  <c r="F272" i="1" s="1"/>
  <c r="C263" i="1"/>
  <c r="F263" i="1" s="1"/>
  <c r="C261" i="1"/>
  <c r="G261" i="1" s="1"/>
  <c r="C262" i="1"/>
  <c r="F262" i="1" s="1"/>
  <c r="C268" i="1"/>
  <c r="F268" i="1" s="1"/>
  <c r="C264" i="1"/>
  <c r="F264" i="1" s="1"/>
  <c r="C270" i="1"/>
  <c r="F270" i="1" s="1"/>
  <c r="AG258" i="1"/>
  <c r="G259" i="1"/>
  <c r="AH259" i="1" s="1"/>
  <c r="DM258" i="1"/>
  <c r="DN245" i="1"/>
  <c r="H246" i="1"/>
  <c r="DO246" i="1" s="1"/>
  <c r="BL217" i="1"/>
  <c r="J218" i="1"/>
  <c r="DQ218" i="1" s="1"/>
  <c r="DN240" i="1"/>
  <c r="H241" i="1"/>
  <c r="BK241" i="1" s="1"/>
  <c r="CY89" i="1"/>
  <c r="BM205" i="1"/>
  <c r="CO205" i="1" s="1"/>
  <c r="K206" i="1"/>
  <c r="AL206" i="1" s="1"/>
  <c r="AU97" i="1"/>
  <c r="U98" i="1"/>
  <c r="AV98" i="1" s="1"/>
  <c r="DW148" i="1"/>
  <c r="Q149" i="1"/>
  <c r="BT149" i="1" s="1"/>
  <c r="BQ171" i="1"/>
  <c r="CS171" i="1" s="1"/>
  <c r="O172" i="1"/>
  <c r="BR172" i="1" s="1"/>
  <c r="BQ168" i="1"/>
  <c r="P162" i="1"/>
  <c r="AQ162" i="1" s="1"/>
  <c r="BR155" i="1"/>
  <c r="CT155" i="1" s="1"/>
  <c r="P156" i="1"/>
  <c r="AQ156" i="1" s="1"/>
  <c r="CQ188" i="1"/>
  <c r="L198" i="1"/>
  <c r="BO198" i="1" s="1"/>
  <c r="CQ198" i="1" s="1"/>
  <c r="AQ147" i="1"/>
  <c r="Q148" i="1"/>
  <c r="BT148" i="1" s="1"/>
  <c r="DW146" i="1"/>
  <c r="Q147" i="1"/>
  <c r="DX147" i="1" s="1"/>
  <c r="BL225" i="1"/>
  <c r="J226" i="1"/>
  <c r="BM226" i="1" s="1"/>
  <c r="DP222" i="1"/>
  <c r="J223" i="1"/>
  <c r="DQ223" i="1" s="1"/>
  <c r="BM214" i="1"/>
  <c r="CO214" i="1" s="1"/>
  <c r="K215" i="1"/>
  <c r="DR215" i="1" s="1"/>
  <c r="AS122" i="1"/>
  <c r="S123" i="1"/>
  <c r="AT123" i="1" s="1"/>
  <c r="BT139" i="1"/>
  <c r="R140" i="1"/>
  <c r="AS140" i="1" s="1"/>
  <c r="BT138" i="1"/>
  <c r="AM182" i="1"/>
  <c r="T109" i="1"/>
  <c r="EA109" i="1" s="1"/>
  <c r="DQ213" i="1"/>
  <c r="K214" i="1"/>
  <c r="DR214" i="1" s="1"/>
  <c r="BU123" i="1"/>
  <c r="S124" i="1"/>
  <c r="DZ124" i="1" s="1"/>
  <c r="BR153" i="1"/>
  <c r="CT153" i="1" s="1"/>
  <c r="P154" i="1"/>
  <c r="BS154" i="1" s="1"/>
  <c r="BV110" i="1"/>
  <c r="T111" i="1"/>
  <c r="AU111" i="1" s="1"/>
  <c r="BK226" i="1"/>
  <c r="I227" i="1"/>
  <c r="BL227" i="1" s="1"/>
  <c r="M187" i="1"/>
  <c r="BP187" i="1" s="1"/>
  <c r="BN194" i="1"/>
  <c r="DV150" i="1"/>
  <c r="DR198" i="1"/>
  <c r="DQ207" i="1"/>
  <c r="DT178" i="1"/>
  <c r="DY117" i="1"/>
  <c r="AH238" i="1"/>
  <c r="H239" i="1"/>
  <c r="BK239" i="1" s="1"/>
  <c r="AO164" i="1"/>
  <c r="O165" i="1"/>
  <c r="DV165" i="1" s="1"/>
  <c r="AU96" i="1"/>
  <c r="EA96" i="1"/>
  <c r="BW96" i="1"/>
  <c r="CY96" i="1" s="1"/>
  <c r="U97" i="1"/>
  <c r="BU121" i="1"/>
  <c r="CW121" i="1" s="1"/>
  <c r="S122" i="1"/>
  <c r="AT122" i="1" s="1"/>
  <c r="EB90" i="1"/>
  <c r="V91" i="1"/>
  <c r="EC91" i="1" s="1"/>
  <c r="BT131" i="1"/>
  <c r="CV131" i="1" s="1"/>
  <c r="CU130" i="1"/>
  <c r="CS151" i="1"/>
  <c r="P155" i="1"/>
  <c r="DW155" i="1" s="1"/>
  <c r="DZ112" i="1"/>
  <c r="T113" i="1"/>
  <c r="BW113" i="1" s="1"/>
  <c r="DT176" i="1"/>
  <c r="N177" i="1"/>
  <c r="AO177" i="1" s="1"/>
  <c r="BP181" i="1"/>
  <c r="N182" i="1"/>
  <c r="DU182" i="1" s="1"/>
  <c r="DO230" i="1"/>
  <c r="I231" i="1"/>
  <c r="DP231" i="1" s="1"/>
  <c r="AQ139" i="1"/>
  <c r="Q140" i="1"/>
  <c r="DX140" i="1" s="1"/>
  <c r="BS142" i="1"/>
  <c r="Q143" i="1"/>
  <c r="AR143" i="1" s="1"/>
  <c r="DU170" i="1"/>
  <c r="O171" i="1"/>
  <c r="DV171" i="1" s="1"/>
  <c r="BO191" i="1"/>
  <c r="M192" i="1"/>
  <c r="AN192" i="1" s="1"/>
  <c r="CV117" i="1"/>
  <c r="DN241" i="1"/>
  <c r="H242" i="1"/>
  <c r="AI242" i="1" s="1"/>
  <c r="AG255" i="1"/>
  <c r="G256" i="1"/>
  <c r="DN256" i="1" s="1"/>
  <c r="DM255" i="1"/>
  <c r="DM257" i="1"/>
  <c r="G258" i="1"/>
  <c r="DN258" i="1" s="1"/>
  <c r="AG257" i="1"/>
  <c r="AG250" i="1"/>
  <c r="DM250" i="1"/>
  <c r="G251" i="1"/>
  <c r="DN251" i="1" s="1"/>
  <c r="DX129" i="1"/>
  <c r="R130" i="1"/>
  <c r="BU130" i="1" s="1"/>
  <c r="DY127" i="1"/>
  <c r="S128" i="1"/>
  <c r="AT128" i="1" s="1"/>
  <c r="AL204" i="1"/>
  <c r="L205" i="1"/>
  <c r="BO205" i="1" s="1"/>
  <c r="CQ205" i="1" s="1"/>
  <c r="CS154" i="1"/>
  <c r="DW144" i="1"/>
  <c r="Q145" i="1"/>
  <c r="BT145" i="1" s="1"/>
  <c r="CV145" i="1" s="1"/>
  <c r="R138" i="1"/>
  <c r="BU138" i="1" s="1"/>
  <c r="CT140" i="1"/>
  <c r="AH239" i="1"/>
  <c r="H240" i="1"/>
  <c r="DO240" i="1" s="1"/>
  <c r="DN243" i="1"/>
  <c r="H244" i="1"/>
  <c r="DO244" i="1" s="1"/>
  <c r="DV151" i="1"/>
  <c r="P152" i="1"/>
  <c r="DW152" i="1" s="1"/>
  <c r="CX116" i="1"/>
  <c r="AO169" i="1"/>
  <c r="O170" i="1"/>
  <c r="AP170" i="1" s="1"/>
  <c r="DW143" i="1"/>
  <c r="Q144" i="1"/>
  <c r="DX144" i="1" s="1"/>
  <c r="BV94" i="1"/>
  <c r="T95" i="1"/>
  <c r="EA95" i="1" s="1"/>
  <c r="DS189" i="1"/>
  <c r="M190" i="1"/>
  <c r="BP190" i="1" s="1"/>
  <c r="CR182" i="1"/>
  <c r="BS140" i="1"/>
  <c r="CU140" i="1" s="1"/>
  <c r="Q141" i="1"/>
  <c r="BT141" i="1" s="1"/>
  <c r="BV111" i="1"/>
  <c r="T112" i="1"/>
  <c r="BW112" i="1" s="1"/>
  <c r="BQ167" i="1"/>
  <c r="CS167" i="1" s="1"/>
  <c r="O168" i="1"/>
  <c r="DV168" i="1" s="1"/>
  <c r="DT175" i="1"/>
  <c r="N176" i="1"/>
  <c r="BQ176" i="1" s="1"/>
  <c r="DR202" i="1"/>
  <c r="L203" i="1"/>
  <c r="DS203" i="1" s="1"/>
  <c r="BY73" i="1"/>
  <c r="W73" i="1"/>
  <c r="Z73" i="1" a="1"/>
  <c r="Z73" i="1" s="1"/>
  <c r="X73" i="1"/>
  <c r="Y73" i="1" a="1"/>
  <c r="Y73" i="1" s="1"/>
  <c r="AI234" i="1"/>
  <c r="I235" i="1"/>
  <c r="BL235" i="1" s="1"/>
  <c r="CN235" i="1" s="1"/>
  <c r="BW98" i="1"/>
  <c r="CY98" i="1" s="1"/>
  <c r="U99" i="1"/>
  <c r="AV99" i="1" s="1"/>
  <c r="AO162" i="1"/>
  <c r="O163" i="1"/>
  <c r="DV163" i="1" s="1"/>
  <c r="DQ208" i="1"/>
  <c r="K209" i="1"/>
  <c r="AL209" i="1" s="1"/>
  <c r="CQ171" i="1"/>
  <c r="CT144" i="1"/>
  <c r="CR170" i="1"/>
  <c r="CS166" i="1"/>
  <c r="BY104" i="1"/>
  <c r="EC104" i="1"/>
  <c r="CD87" i="1" a="1"/>
  <c r="CD87" i="1" s="1"/>
  <c r="E340" i="1" s="1"/>
  <c r="AY75" i="1"/>
  <c r="BB75" i="1" a="1"/>
  <c r="BB75" i="1" s="1"/>
  <c r="AZ87" i="1" a="1"/>
  <c r="AZ87" i="1" s="1"/>
  <c r="BA87" i="1" s="1" a="1"/>
  <c r="BA87" i="1" s="1"/>
  <c r="EC89" i="1"/>
  <c r="BZ87" i="1"/>
  <c r="CB87" i="1" a="1"/>
  <c r="CB87" i="1" s="1"/>
  <c r="CC87" i="1" s="1" a="1"/>
  <c r="CC87" i="1" s="1"/>
  <c r="D340" i="1" s="1"/>
  <c r="E158" i="4" s="1"/>
  <c r="BY89" i="1"/>
  <c r="DA89" i="1" s="1"/>
  <c r="CA87" i="1"/>
  <c r="BZ81" i="1"/>
  <c r="AX75" i="1"/>
  <c r="AZ75" i="1" a="1"/>
  <c r="AZ75" i="1" s="1"/>
  <c r="BA75" i="1" s="1" a="1"/>
  <c r="BA75" i="1" s="1"/>
  <c r="CB81" i="1" a="1"/>
  <c r="CB81" i="1" s="1"/>
  <c r="CC81" i="1" s="1" a="1"/>
  <c r="CC81" i="1" s="1"/>
  <c r="D334" i="1" s="1"/>
  <c r="E152" i="4" s="1"/>
  <c r="AX87" i="1"/>
  <c r="BB87" i="1" a="1"/>
  <c r="BB87" i="1" s="1"/>
  <c r="AZ81" i="1" a="1"/>
  <c r="AZ81" i="1" s="1"/>
  <c r="BA81" i="1" s="1" a="1"/>
  <c r="BA81" i="1" s="1"/>
  <c r="AY81" i="1"/>
  <c r="BB81" i="1" a="1"/>
  <c r="BB81" i="1" s="1"/>
  <c r="AX81" i="1"/>
  <c r="BZ82" i="1"/>
  <c r="CB82" i="1" a="1"/>
  <c r="CB82" i="1" s="1"/>
  <c r="CD82" i="1" a="1"/>
  <c r="CD82" i="1" s="1"/>
  <c r="E335" i="1" s="1"/>
  <c r="CA82" i="1"/>
  <c r="DA83" i="1"/>
  <c r="DA82" i="1"/>
  <c r="CZ75" i="1"/>
  <c r="CD81" i="1" a="1"/>
  <c r="CD81" i="1" s="1"/>
  <c r="E334" i="1" s="1"/>
  <c r="CA81" i="1"/>
  <c r="F146" i="4"/>
  <c r="F328" i="1"/>
  <c r="G146" i="4" s="1"/>
  <c r="AY76" i="1"/>
  <c r="BB76" i="1" a="1"/>
  <c r="BB76" i="1" s="1"/>
  <c r="AZ76" i="1" a="1"/>
  <c r="AZ76" i="1" s="1"/>
  <c r="BA76" i="1" s="1" a="1"/>
  <c r="BA76" i="1" s="1"/>
  <c r="AX76" i="1"/>
  <c r="CA86" i="1"/>
  <c r="CB86" i="1" a="1"/>
  <c r="CB86" i="1" s="1"/>
  <c r="CD86" i="1" a="1"/>
  <c r="CD86" i="1" s="1"/>
  <c r="E339" i="1" s="1"/>
  <c r="BZ86" i="1"/>
  <c r="CC74" i="1" a="1"/>
  <c r="CC74" i="1" s="1"/>
  <c r="D327" i="1" s="1"/>
  <c r="E145" i="4" s="1"/>
  <c r="C327" i="1"/>
  <c r="CA75" i="1"/>
  <c r="Y76" i="1" a="1"/>
  <c r="Y76" i="1" s="1"/>
  <c r="W76" i="1"/>
  <c r="Z76" i="1" a="1"/>
  <c r="Z76" i="1" s="1"/>
  <c r="X76" i="1"/>
  <c r="Y86" i="1" a="1"/>
  <c r="Y86" i="1" s="1"/>
  <c r="W86" i="1"/>
  <c r="Z86" i="1" a="1"/>
  <c r="Z86" i="1" s="1"/>
  <c r="X86" i="1"/>
  <c r="BY76" i="1"/>
  <c r="AW86" i="1"/>
  <c r="CB75" i="1" a="1"/>
  <c r="CB75" i="1" s="1"/>
  <c r="F145" i="4"/>
  <c r="F327" i="1"/>
  <c r="G145" i="4" s="1"/>
  <c r="W89" i="1"/>
  <c r="Y89" i="1" a="1"/>
  <c r="Y89" i="1" s="1"/>
  <c r="X89" i="1"/>
  <c r="Z89" i="1" a="1"/>
  <c r="Z89" i="1" s="1"/>
  <c r="DA86" i="1"/>
  <c r="EC76" i="1"/>
  <c r="EC86" i="1"/>
  <c r="BZ75" i="1"/>
  <c r="BB83" i="1" l="1" a="1"/>
  <c r="BB83" i="1" s="1"/>
  <c r="AZ83" i="1" a="1"/>
  <c r="AZ83" i="1" s="1"/>
  <c r="BA83" i="1" s="1" a="1"/>
  <c r="BA83" i="1" s="1"/>
  <c r="BB79" i="1" a="1"/>
  <c r="BB79" i="1" s="1"/>
  <c r="AW84" i="1"/>
  <c r="AX84" i="1" s="1"/>
  <c r="AX79" i="1"/>
  <c r="CA83" i="1"/>
  <c r="AZ79" i="1" a="1"/>
  <c r="AZ79" i="1" s="1"/>
  <c r="BA79" i="1" s="1" a="1"/>
  <c r="BA79" i="1" s="1"/>
  <c r="AX83" i="1"/>
  <c r="CB79" i="1" a="1"/>
  <c r="CB79" i="1" s="1"/>
  <c r="CC79" i="1" s="1" a="1"/>
  <c r="CC79" i="1" s="1"/>
  <c r="D332" i="1" s="1"/>
  <c r="E150" i="4" s="1"/>
  <c r="CA79" i="1"/>
  <c r="DA79" i="1"/>
  <c r="CD79" i="1" a="1"/>
  <c r="CD79" i="1" s="1"/>
  <c r="E332" i="1" s="1"/>
  <c r="F332" i="1" s="1"/>
  <c r="G150" i="4" s="1"/>
  <c r="Z84" i="1" a="1"/>
  <c r="Z84" i="1" s="1"/>
  <c r="CD83" i="1" a="1"/>
  <c r="CD83" i="1" s="1"/>
  <c r="E336" i="1" s="1"/>
  <c r="F336" i="1" s="1"/>
  <c r="G154" i="4" s="1"/>
  <c r="X84" i="1"/>
  <c r="AZ88" i="1" a="1"/>
  <c r="AZ88" i="1" s="1"/>
  <c r="BA88" i="1" s="1" a="1"/>
  <c r="BA88" i="1" s="1"/>
  <c r="BB88" i="1" a="1"/>
  <c r="BB88" i="1" s="1"/>
  <c r="AX88" i="1"/>
  <c r="CA80" i="1"/>
  <c r="L206" i="1"/>
  <c r="BO206" i="1" s="1"/>
  <c r="BN205" i="1"/>
  <c r="CP205" i="1" s="1"/>
  <c r="AL205" i="1"/>
  <c r="CB83" i="1" a="1"/>
  <c r="CB83" i="1" s="1"/>
  <c r="C336" i="1" s="1"/>
  <c r="D154" i="4" s="1"/>
  <c r="CD85" i="1" a="1"/>
  <c r="CD85" i="1" s="1"/>
  <c r="E338" i="1" s="1"/>
  <c r="F156" i="4" s="1"/>
  <c r="BB85" i="1" a="1"/>
  <c r="BB85" i="1" s="1"/>
  <c r="Y84" i="1" a="1"/>
  <c r="Y84" i="1" s="1"/>
  <c r="Z94" i="1" a="1"/>
  <c r="Z94" i="1" s="1"/>
  <c r="BY84" i="1"/>
  <c r="CD84" i="1" s="1" a="1"/>
  <c r="CD84" i="1" s="1"/>
  <c r="E337" i="1" s="1"/>
  <c r="AZ85" i="1" a="1"/>
  <c r="AZ85" i="1" s="1"/>
  <c r="BA85" i="1" s="1" a="1"/>
  <c r="BA85" i="1" s="1"/>
  <c r="CA85" i="1"/>
  <c r="W84" i="1"/>
  <c r="BZ83" i="1"/>
  <c r="DA80" i="1"/>
  <c r="AY89" i="1"/>
  <c r="CU150" i="1"/>
  <c r="EC94" i="1"/>
  <c r="Y94" i="1" a="1"/>
  <c r="Y94" i="1" s="1"/>
  <c r="AZ94" i="1" a="1"/>
  <c r="AZ94" i="1" s="1"/>
  <c r="BA94" i="1" s="1" a="1"/>
  <c r="BA94" i="1" s="1"/>
  <c r="X94" i="1"/>
  <c r="W94" i="1"/>
  <c r="BY94" i="1"/>
  <c r="DA94" i="1" s="1"/>
  <c r="DA77" i="1"/>
  <c r="AZ89" i="1" a="1"/>
  <c r="AZ89" i="1" s="1"/>
  <c r="BA89" i="1" s="1" a="1"/>
  <c r="BA89" i="1" s="1"/>
  <c r="H250" i="1"/>
  <c r="DO250" i="1" s="1"/>
  <c r="BZ77" i="1"/>
  <c r="CB78" i="1" a="1"/>
  <c r="CB78" i="1" s="1"/>
  <c r="C331" i="1" s="1"/>
  <c r="D149" i="4" s="1"/>
  <c r="F149" i="4"/>
  <c r="CD77" i="1" a="1"/>
  <c r="CD77" i="1" s="1"/>
  <c r="E330" i="1" s="1"/>
  <c r="F330" i="1" s="1"/>
  <c r="G148" i="4" s="1"/>
  <c r="CB77" i="1" a="1"/>
  <c r="CB77" i="1" s="1"/>
  <c r="C330" i="1" s="1"/>
  <c r="D148" i="4" s="1"/>
  <c r="BZ78" i="1"/>
  <c r="CA78" i="1"/>
  <c r="DA78" i="1"/>
  <c r="AX85" i="1"/>
  <c r="DW150" i="1"/>
  <c r="CB85" i="1" a="1"/>
  <c r="CB85" i="1" s="1"/>
  <c r="CC85" i="1" s="1" a="1"/>
  <c r="CC85" i="1" s="1"/>
  <c r="D338" i="1" s="1"/>
  <c r="E156" i="4" s="1"/>
  <c r="BB89" i="1" a="1"/>
  <c r="BB89" i="1" s="1"/>
  <c r="BZ85" i="1"/>
  <c r="AQ150" i="1"/>
  <c r="BB78" i="1" a="1"/>
  <c r="BB78" i="1" s="1"/>
  <c r="AO172" i="1"/>
  <c r="AZ78" i="1" a="1"/>
  <c r="AZ78" i="1" s="1"/>
  <c r="BA78" i="1" s="1" a="1"/>
  <c r="BA78" i="1" s="1"/>
  <c r="O173" i="1"/>
  <c r="BR173" i="1" s="1"/>
  <c r="BQ172" i="1"/>
  <c r="CS172" i="1" s="1"/>
  <c r="AY78" i="1"/>
  <c r="Q151" i="1"/>
  <c r="AR151" i="1" s="1"/>
  <c r="F151" i="4"/>
  <c r="CB80" i="1" a="1"/>
  <c r="CB80" i="1" s="1"/>
  <c r="CC80" i="1" s="1" a="1"/>
  <c r="CC80" i="1" s="1"/>
  <c r="D333" i="1" s="1"/>
  <c r="E151" i="4" s="1"/>
  <c r="BZ80" i="1"/>
  <c r="AX94" i="1"/>
  <c r="CN232" i="1"/>
  <c r="CQ196" i="1"/>
  <c r="F159" i="4"/>
  <c r="CC72" i="1" a="1"/>
  <c r="CC72" i="1" s="1"/>
  <c r="D325" i="1" s="1"/>
  <c r="E143" i="4" s="1"/>
  <c r="BB94" i="1" a="1"/>
  <c r="BB94" i="1" s="1"/>
  <c r="X104" i="1"/>
  <c r="F325" i="1"/>
  <c r="G143" i="4" s="1"/>
  <c r="CC88" i="1" a="1"/>
  <c r="CC88" i="1" s="1"/>
  <c r="D341" i="1" s="1"/>
  <c r="E159" i="4" s="1"/>
  <c r="AY94" i="1"/>
  <c r="I239" i="1"/>
  <c r="DP239" i="1" s="1"/>
  <c r="AI238" i="1"/>
  <c r="BK238" i="1"/>
  <c r="CM238" i="1" s="1"/>
  <c r="BV124" i="1"/>
  <c r="CX124" i="1" s="1"/>
  <c r="BZ92" i="1"/>
  <c r="CA92" i="1"/>
  <c r="DY130" i="1"/>
  <c r="BY91" i="1"/>
  <c r="BZ91" i="1" s="1"/>
  <c r="AQ154" i="1"/>
  <c r="CY112" i="1"/>
  <c r="BK244" i="1"/>
  <c r="CM244" i="1" s="1"/>
  <c r="BV128" i="1"/>
  <c r="CX128" i="1" s="1"/>
  <c r="AS130" i="1"/>
  <c r="BK242" i="1"/>
  <c r="CM242" i="1" s="1"/>
  <c r="EA111" i="1"/>
  <c r="AP164" i="1"/>
  <c r="BP183" i="1"/>
  <c r="CR183" i="1" s="1"/>
  <c r="CO225" i="1"/>
  <c r="AS139" i="1"/>
  <c r="CV142" i="1"/>
  <c r="DP238" i="1"/>
  <c r="CN230" i="1"/>
  <c r="BO199" i="1"/>
  <c r="CQ199" i="1" s="1"/>
  <c r="DU181" i="1"/>
  <c r="AS135" i="1"/>
  <c r="BS153" i="1"/>
  <c r="CU153" i="1" s="1"/>
  <c r="AN183" i="1"/>
  <c r="EA107" i="1"/>
  <c r="BL238" i="1"/>
  <c r="CN238" i="1" s="1"/>
  <c r="EA118" i="1"/>
  <c r="BN208" i="1"/>
  <c r="CP208" i="1" s="1"/>
  <c r="CU158" i="1"/>
  <c r="AR150" i="1"/>
  <c r="DY135" i="1"/>
  <c r="DP232" i="1"/>
  <c r="AV106" i="1"/>
  <c r="DR208" i="1"/>
  <c r="AS137" i="1"/>
  <c r="CZ89" i="1"/>
  <c r="AM203" i="1"/>
  <c r="AO176" i="1"/>
  <c r="BR168" i="1"/>
  <c r="CT168" i="1" s="1"/>
  <c r="EA112" i="1"/>
  <c r="CR187" i="1"/>
  <c r="CZ95" i="1"/>
  <c r="DR213" i="1"/>
  <c r="AL217" i="1"/>
  <c r="BO204" i="1"/>
  <c r="CQ204" i="1" s="1"/>
  <c r="BY90" i="1"/>
  <c r="DA90" i="1" s="1"/>
  <c r="X90" i="1"/>
  <c r="EC90" i="1"/>
  <c r="EE92" i="1" s="1"/>
  <c r="Z90" i="1" a="1"/>
  <c r="Z90" i="1" s="1"/>
  <c r="AW90" i="1"/>
  <c r="W90" i="1"/>
  <c r="DP227" i="1"/>
  <c r="AL214" i="1"/>
  <c r="AK223" i="1"/>
  <c r="BK246" i="1"/>
  <c r="CM246" i="1" s="1"/>
  <c r="DW153" i="1"/>
  <c r="DY139" i="1"/>
  <c r="AP169" i="1"/>
  <c r="EB102" i="1"/>
  <c r="BQ173" i="1"/>
  <c r="CS173" i="1" s="1"/>
  <c r="AQ151" i="1"/>
  <c r="AQ158" i="1"/>
  <c r="BO197" i="1"/>
  <c r="CQ197" i="1" s="1"/>
  <c r="AM204" i="1"/>
  <c r="CB92" i="1" a="1"/>
  <c r="CB92" i="1" s="1"/>
  <c r="CC92" i="1" s="1" a="1"/>
  <c r="CC92" i="1" s="1"/>
  <c r="D345" i="1" s="1"/>
  <c r="E163" i="4" s="1"/>
  <c r="W104" i="1"/>
  <c r="Z104" i="1" a="1"/>
  <c r="Z104" i="1" s="1"/>
  <c r="AQ152" i="1"/>
  <c r="AR145" i="1"/>
  <c r="DT192" i="1"/>
  <c r="AP171" i="1"/>
  <c r="DX143" i="1"/>
  <c r="BT140" i="1"/>
  <c r="CV140" i="1" s="1"/>
  <c r="AJ231" i="1"/>
  <c r="AO182" i="1"/>
  <c r="DU177" i="1"/>
  <c r="EA113" i="1"/>
  <c r="AH249" i="1"/>
  <c r="AL215" i="1"/>
  <c r="BX98" i="1"/>
  <c r="CZ98" i="1" s="1"/>
  <c r="AI245" i="1"/>
  <c r="BW114" i="1"/>
  <c r="CY114" i="1" s="1"/>
  <c r="BU131" i="1"/>
  <c r="CW131" i="1" s="1"/>
  <c r="AV100" i="1"/>
  <c r="CW135" i="1"/>
  <c r="BP193" i="1"/>
  <c r="CR193" i="1" s="1"/>
  <c r="BR169" i="1"/>
  <c r="CT169" i="1" s="1"/>
  <c r="AL207" i="1"/>
  <c r="DR211" i="1"/>
  <c r="EA116" i="1"/>
  <c r="EB101" i="1"/>
  <c r="DY133" i="1"/>
  <c r="DU183" i="1"/>
  <c r="BP186" i="1"/>
  <c r="CR186" i="1" s="1"/>
  <c r="DX150" i="1"/>
  <c r="AK224" i="1"/>
  <c r="BS157" i="1"/>
  <c r="CU157" i="1" s="1"/>
  <c r="DO249" i="1"/>
  <c r="BK247" i="1"/>
  <c r="CM247" i="1" s="1"/>
  <c r="DY128" i="1"/>
  <c r="Y104" i="1" a="1"/>
  <c r="Y104" i="1" s="1"/>
  <c r="AQ155" i="1"/>
  <c r="AI239" i="1"/>
  <c r="AN187" i="1"/>
  <c r="DZ123" i="1"/>
  <c r="DW162" i="1"/>
  <c r="EB98" i="1"/>
  <c r="BN206" i="1"/>
  <c r="CP206" i="1" s="1"/>
  <c r="BK245" i="1"/>
  <c r="CM245" i="1" s="1"/>
  <c r="BV119" i="1"/>
  <c r="CX119" i="1" s="1"/>
  <c r="DT191" i="1"/>
  <c r="DV162" i="1"/>
  <c r="BV126" i="1"/>
  <c r="CX126" i="1" s="1"/>
  <c r="AN184" i="1"/>
  <c r="DV166" i="1"/>
  <c r="DW161" i="1"/>
  <c r="BO195" i="1"/>
  <c r="CQ195" i="1" s="1"/>
  <c r="DU178" i="1"/>
  <c r="AV95" i="1"/>
  <c r="BO200" i="1"/>
  <c r="CQ200" i="1" s="1"/>
  <c r="AH254" i="1"/>
  <c r="BK243" i="1"/>
  <c r="CM243" i="1" s="1"/>
  <c r="AR142" i="1"/>
  <c r="AQ159" i="1"/>
  <c r="CW133" i="1"/>
  <c r="DU175" i="1"/>
  <c r="BQ183" i="1"/>
  <c r="CS183" i="1" s="1"/>
  <c r="BR167" i="1"/>
  <c r="CT167" i="1" s="1"/>
  <c r="BP189" i="1"/>
  <c r="CR189" i="1" s="1"/>
  <c r="DP236" i="1"/>
  <c r="DZ120" i="1"/>
  <c r="AR141" i="1"/>
  <c r="AI240" i="1"/>
  <c r="BU140" i="1"/>
  <c r="CW140" i="1" s="1"/>
  <c r="BS156" i="1"/>
  <c r="CU156" i="1" s="1"/>
  <c r="DR216" i="1"/>
  <c r="AV104" i="1"/>
  <c r="BP188" i="1"/>
  <c r="CR188" i="1" s="1"/>
  <c r="EA117" i="1"/>
  <c r="BW108" i="1"/>
  <c r="CY108" i="1" s="1"/>
  <c r="BL229" i="1"/>
  <c r="CN229" i="1" s="1"/>
  <c r="BQ174" i="1"/>
  <c r="CS174" i="1" s="1"/>
  <c r="BO194" i="1"/>
  <c r="CQ194" i="1" s="1"/>
  <c r="DP230" i="1"/>
  <c r="BL234" i="1"/>
  <c r="CN234" i="1" s="1"/>
  <c r="BW106" i="1"/>
  <c r="CY106" i="1" s="1"/>
  <c r="AS129" i="1"/>
  <c r="DZ121" i="1"/>
  <c r="DS196" i="1"/>
  <c r="DP237" i="1"/>
  <c r="DR210" i="1"/>
  <c r="CV141" i="1"/>
  <c r="CW138" i="1"/>
  <c r="CM241" i="1"/>
  <c r="H262" i="1"/>
  <c r="DO262" i="1" s="1"/>
  <c r="DN261" i="1"/>
  <c r="AH261" i="1"/>
  <c r="CY117" i="1"/>
  <c r="CP212" i="1"/>
  <c r="CV146" i="1"/>
  <c r="CW130" i="1"/>
  <c r="CW132" i="1"/>
  <c r="CP213" i="1"/>
  <c r="CS181" i="1"/>
  <c r="CZ100" i="1"/>
  <c r="CP207" i="1"/>
  <c r="CQ202" i="1"/>
  <c r="CY116" i="1"/>
  <c r="CZ101" i="1"/>
  <c r="CU160" i="1"/>
  <c r="CW128" i="1"/>
  <c r="CV148" i="1"/>
  <c r="CV149" i="1"/>
  <c r="CU159" i="1"/>
  <c r="CS175" i="1"/>
  <c r="CN236" i="1"/>
  <c r="BO203" i="1"/>
  <c r="CQ203" i="1" s="1"/>
  <c r="M204" i="1"/>
  <c r="AN204" i="1" s="1"/>
  <c r="DU176" i="1"/>
  <c r="O177" i="1"/>
  <c r="AP177" i="1" s="1"/>
  <c r="AP168" i="1"/>
  <c r="P169" i="1"/>
  <c r="AQ169" i="1" s="1"/>
  <c r="AU112" i="1"/>
  <c r="U113" i="1"/>
  <c r="EB113" i="1" s="1"/>
  <c r="CX94" i="1"/>
  <c r="BP192" i="1"/>
  <c r="CR192" i="1" s="1"/>
  <c r="N193" i="1"/>
  <c r="BQ193" i="1" s="1"/>
  <c r="BR171" i="1"/>
  <c r="CT171" i="1" s="1"/>
  <c r="P172" i="1"/>
  <c r="AQ172" i="1" s="1"/>
  <c r="BT143" i="1"/>
  <c r="CV143" i="1" s="1"/>
  <c r="R144" i="1"/>
  <c r="DY144" i="1" s="1"/>
  <c r="AR140" i="1"/>
  <c r="R141" i="1"/>
  <c r="DY141" i="1" s="1"/>
  <c r="BL231" i="1"/>
  <c r="CN231" i="1" s="1"/>
  <c r="J232" i="1"/>
  <c r="BM232" i="1" s="1"/>
  <c r="BQ182" i="1"/>
  <c r="CS182" i="1" s="1"/>
  <c r="O183" i="1"/>
  <c r="AP183" i="1" s="1"/>
  <c r="BQ177" i="1"/>
  <c r="CS177" i="1" s="1"/>
  <c r="O178" i="1"/>
  <c r="DV178" i="1" s="1"/>
  <c r="AU113" i="1"/>
  <c r="U114" i="1"/>
  <c r="EB114" i="1" s="1"/>
  <c r="BV122" i="1"/>
  <c r="CX122" i="1" s="1"/>
  <c r="AV97" i="1"/>
  <c r="EB97" i="1"/>
  <c r="BX97" i="1"/>
  <c r="V98" i="1"/>
  <c r="DO239" i="1"/>
  <c r="I240" i="1"/>
  <c r="AJ240" i="1" s="1"/>
  <c r="CP194" i="1"/>
  <c r="AJ227" i="1"/>
  <c r="J228" i="1"/>
  <c r="AK228" i="1" s="1"/>
  <c r="BW111" i="1"/>
  <c r="CY111" i="1" s="1"/>
  <c r="U112" i="1"/>
  <c r="DW154" i="1"/>
  <c r="Q155" i="1"/>
  <c r="AR155" i="1" s="1"/>
  <c r="AT124" i="1"/>
  <c r="T125" i="1"/>
  <c r="BW125" i="1" s="1"/>
  <c r="BW109" i="1"/>
  <c r="DQ226" i="1"/>
  <c r="CO226" i="1"/>
  <c r="CN225" i="1"/>
  <c r="AP172" i="1"/>
  <c r="CT172" i="1"/>
  <c r="V99" i="1"/>
  <c r="AW99" i="1" s="1"/>
  <c r="AX99" i="1" s="1"/>
  <c r="DR206" i="1"/>
  <c r="L207" i="1"/>
  <c r="DS207" i="1" s="1"/>
  <c r="CN217" i="1"/>
  <c r="AI246" i="1"/>
  <c r="I247" i="1"/>
  <c r="AJ247" i="1" s="1"/>
  <c r="DN259" i="1"/>
  <c r="H260" i="1"/>
  <c r="DO260" i="1" s="1"/>
  <c r="DM268" i="1"/>
  <c r="AG268" i="1"/>
  <c r="G269" i="1"/>
  <c r="AH269" i="1" s="1"/>
  <c r="AG272" i="1"/>
  <c r="DM272" i="1"/>
  <c r="AG266" i="1"/>
  <c r="G267" i="1"/>
  <c r="DN267" i="1" s="1"/>
  <c r="DM266" i="1"/>
  <c r="AH253" i="1"/>
  <c r="H254" i="1"/>
  <c r="DO254" i="1" s="1"/>
  <c r="DY132" i="1"/>
  <c r="AP162" i="1"/>
  <c r="P163" i="1"/>
  <c r="AQ163" i="1" s="1"/>
  <c r="AT126" i="1"/>
  <c r="T127" i="1"/>
  <c r="AU127" i="1" s="1"/>
  <c r="BP184" i="1"/>
  <c r="CR184" i="1" s="1"/>
  <c r="N185" i="1"/>
  <c r="BQ185" i="1" s="1"/>
  <c r="AP166" i="1"/>
  <c r="P167" i="1"/>
  <c r="AQ167" i="1" s="1"/>
  <c r="BS161" i="1"/>
  <c r="Q162" i="1"/>
  <c r="AR162" i="1" s="1"/>
  <c r="AM195" i="1"/>
  <c r="M196" i="1"/>
  <c r="BP196" i="1" s="1"/>
  <c r="N184" i="1"/>
  <c r="DU184" i="1" s="1"/>
  <c r="S140" i="1"/>
  <c r="AT140" i="1" s="1"/>
  <c r="AS131" i="1"/>
  <c r="S132" i="1"/>
  <c r="AT132" i="1" s="1"/>
  <c r="EC95" i="1"/>
  <c r="BY95" i="1"/>
  <c r="AW95" i="1"/>
  <c r="CR175" i="1"/>
  <c r="CS176" i="1"/>
  <c r="V107" i="1"/>
  <c r="BY107" i="1" s="1"/>
  <c r="H255" i="1"/>
  <c r="BK255" i="1" s="1"/>
  <c r="CM255" i="1" s="1"/>
  <c r="CM230" i="1"/>
  <c r="BW110" i="1"/>
  <c r="CY110" i="1" s="1"/>
  <c r="BM222" i="1"/>
  <c r="CO222" i="1" s="1"/>
  <c r="J239" i="1"/>
  <c r="BM239" i="1" s="1"/>
  <c r="CN220" i="1"/>
  <c r="BK248" i="1"/>
  <c r="CM248" i="1" s="1"/>
  <c r="BW118" i="1"/>
  <c r="CY118" i="1" s="1"/>
  <c r="U119" i="1"/>
  <c r="BX119" i="1" s="1"/>
  <c r="BV127" i="1"/>
  <c r="CZ92" i="1"/>
  <c r="CR185" i="1"/>
  <c r="CQ184" i="1"/>
  <c r="L209" i="1"/>
  <c r="AM209" i="1" s="1"/>
  <c r="DS199" i="1"/>
  <c r="M200" i="1"/>
  <c r="BP200" i="1" s="1"/>
  <c r="BS151" i="1"/>
  <c r="CU151" i="1" s="1"/>
  <c r="Q152" i="1"/>
  <c r="BT152" i="1" s="1"/>
  <c r="DY137" i="1"/>
  <c r="S138" i="1"/>
  <c r="BV138" i="1" s="1"/>
  <c r="CX138" i="1" s="1"/>
  <c r="AJ232" i="1"/>
  <c r="J233" i="1"/>
  <c r="AK233" i="1" s="1"/>
  <c r="DW158" i="1"/>
  <c r="Q159" i="1"/>
  <c r="AR159" i="1" s="1"/>
  <c r="DY134" i="1"/>
  <c r="EA115" i="1"/>
  <c r="S136" i="1"/>
  <c r="DZ136" i="1" s="1"/>
  <c r="DW157" i="1"/>
  <c r="Q158" i="1"/>
  <c r="AR158" i="1" s="1"/>
  <c r="BK249" i="1"/>
  <c r="I250" i="1"/>
  <c r="DP250" i="1" s="1"/>
  <c r="DO247" i="1"/>
  <c r="I248" i="1"/>
  <c r="AJ248" i="1" s="1"/>
  <c r="DR209" i="1"/>
  <c r="AP163" i="1"/>
  <c r="EB99" i="1"/>
  <c r="AJ235" i="1"/>
  <c r="BZ73" i="1"/>
  <c r="CA73" i="1"/>
  <c r="CB73" i="1" a="1"/>
  <c r="CB73" i="1" s="1"/>
  <c r="CD73" i="1" a="1"/>
  <c r="CD73" i="1" s="1"/>
  <c r="E326" i="1" s="1"/>
  <c r="DA73" i="1"/>
  <c r="CX111" i="1"/>
  <c r="R142" i="1"/>
  <c r="DY142" i="1" s="1"/>
  <c r="AN190" i="1"/>
  <c r="BW95" i="1"/>
  <c r="CY95" i="1" s="1"/>
  <c r="AR144" i="1"/>
  <c r="DV170" i="1"/>
  <c r="BS152" i="1"/>
  <c r="Q153" i="1"/>
  <c r="DX153" i="1" s="1"/>
  <c r="AI244" i="1"/>
  <c r="I245" i="1"/>
  <c r="DP245" i="1" s="1"/>
  <c r="BK240" i="1"/>
  <c r="CM240" i="1" s="1"/>
  <c r="I241" i="1"/>
  <c r="DP241" i="1" s="1"/>
  <c r="AS138" i="1"/>
  <c r="DS205" i="1"/>
  <c r="T129" i="1"/>
  <c r="BW129" i="1" s="1"/>
  <c r="AH251" i="1"/>
  <c r="H252" i="1"/>
  <c r="BK252" i="1" s="1"/>
  <c r="CM252" i="1" s="1"/>
  <c r="CQ191" i="1"/>
  <c r="CU142" i="1"/>
  <c r="AP165" i="1"/>
  <c r="DT187" i="1"/>
  <c r="N188" i="1"/>
  <c r="DU188" i="1" s="1"/>
  <c r="CM226" i="1"/>
  <c r="CN227" i="1"/>
  <c r="CX110" i="1"/>
  <c r="CW123" i="1"/>
  <c r="L215" i="1"/>
  <c r="BO215" i="1" s="1"/>
  <c r="AU109" i="1"/>
  <c r="U110" i="1"/>
  <c r="BX110" i="1" s="1"/>
  <c r="AK226" i="1"/>
  <c r="BT147" i="1"/>
  <c r="CV147" i="1" s="1"/>
  <c r="DX148" i="1"/>
  <c r="AM198" i="1"/>
  <c r="DV172" i="1"/>
  <c r="DX149" i="1"/>
  <c r="AI241" i="1"/>
  <c r="BM218" i="1"/>
  <c r="CO218" i="1" s="1"/>
  <c r="AG262" i="1"/>
  <c r="G263" i="1"/>
  <c r="AH263" i="1" s="1"/>
  <c r="DM262" i="1"/>
  <c r="AG267" i="1"/>
  <c r="DM267" i="1"/>
  <c r="G268" i="1"/>
  <c r="DN268" i="1" s="1"/>
  <c r="DM271" i="1"/>
  <c r="AG271" i="1"/>
  <c r="G272" i="1"/>
  <c r="AH272" i="1" s="1"/>
  <c r="AS132" i="1"/>
  <c r="CQ183" i="1"/>
  <c r="AK227" i="1"/>
  <c r="V101" i="1"/>
  <c r="BY101" i="1" s="1"/>
  <c r="DA101" i="1" s="1"/>
  <c r="DT188" i="1"/>
  <c r="N189" i="1"/>
  <c r="BQ189" i="1" s="1"/>
  <c r="BQ178" i="1"/>
  <c r="O179" i="1"/>
  <c r="DV179" i="1" s="1"/>
  <c r="AN193" i="1"/>
  <c r="N194" i="1"/>
  <c r="DU194" i="1" s="1"/>
  <c r="CS169" i="1"/>
  <c r="U118" i="1"/>
  <c r="EB118" i="1" s="1"/>
  <c r="DP233" i="1"/>
  <c r="DN252" i="1"/>
  <c r="H253" i="1"/>
  <c r="AI253" i="1" s="1"/>
  <c r="AU110" i="1"/>
  <c r="BV125" i="1"/>
  <c r="DQ219" i="1"/>
  <c r="AL212" i="1"/>
  <c r="DS202" i="1"/>
  <c r="EB105" i="1"/>
  <c r="AS136" i="1"/>
  <c r="BQ180" i="1"/>
  <c r="CS180" i="1" s="1"/>
  <c r="DX146" i="1"/>
  <c r="BO201" i="1"/>
  <c r="BL228" i="1"/>
  <c r="AJ229" i="1"/>
  <c r="J230" i="1"/>
  <c r="BM230" i="1" s="1"/>
  <c r="DO243" i="1"/>
  <c r="I244" i="1"/>
  <c r="AJ244" i="1" s="1"/>
  <c r="BN211" i="1"/>
  <c r="CP211" i="1" s="1"/>
  <c r="L212" i="1"/>
  <c r="DS212" i="1" s="1"/>
  <c r="AV102" i="1"/>
  <c r="V103" i="1"/>
  <c r="AW103" i="1" s="1"/>
  <c r="AO174" i="1"/>
  <c r="O175" i="1"/>
  <c r="AP175" i="1" s="1"/>
  <c r="DX142" i="1"/>
  <c r="R143" i="1"/>
  <c r="BU143" i="1" s="1"/>
  <c r="CW143" i="1" s="1"/>
  <c r="AK222" i="1"/>
  <c r="DS194" i="1"/>
  <c r="M195" i="1"/>
  <c r="BP195" i="1" s="1"/>
  <c r="AV101" i="1"/>
  <c r="V102" i="1"/>
  <c r="BY102" i="1" s="1"/>
  <c r="CA102" i="1" s="1"/>
  <c r="DQ217" i="1"/>
  <c r="DQ221" i="1"/>
  <c r="DQ220" i="1"/>
  <c r="DO248" i="1"/>
  <c r="CV127" i="1"/>
  <c r="U107" i="1"/>
  <c r="BX107" i="1" s="1"/>
  <c r="DZ127" i="1"/>
  <c r="T128" i="1"/>
  <c r="BW128" i="1" s="1"/>
  <c r="AS133" i="1"/>
  <c r="S134" i="1"/>
  <c r="DZ134" i="1" s="1"/>
  <c r="CY97" i="1"/>
  <c r="DU173" i="1"/>
  <c r="O174" i="1"/>
  <c r="AP174" i="1" s="1"/>
  <c r="BU129" i="1"/>
  <c r="S130" i="1"/>
  <c r="DZ130" i="1" s="1"/>
  <c r="AO175" i="1"/>
  <c r="O176" i="1"/>
  <c r="BR176" i="1" s="1"/>
  <c r="BY93" i="1"/>
  <c r="EC93" i="1"/>
  <c r="AW93" i="1"/>
  <c r="W93" i="1"/>
  <c r="X93" i="1"/>
  <c r="Z93" i="1" a="1"/>
  <c r="Z93" i="1" s="1"/>
  <c r="Y93" i="1" a="1"/>
  <c r="Y93" i="1" s="1"/>
  <c r="AQ160" i="1"/>
  <c r="AK225" i="1"/>
  <c r="AN185" i="1"/>
  <c r="BP194" i="1"/>
  <c r="AL213" i="1"/>
  <c r="L214" i="1"/>
  <c r="AM214" i="1" s="1"/>
  <c r="BV118" i="1"/>
  <c r="AO179" i="1"/>
  <c r="CT150" i="1"/>
  <c r="CO227" i="1"/>
  <c r="CN226" i="1"/>
  <c r="L218" i="1"/>
  <c r="BO218" i="1" s="1"/>
  <c r="AS134" i="1"/>
  <c r="J238" i="1"/>
  <c r="BM238" i="1" s="1"/>
  <c r="AJ236" i="1"/>
  <c r="J237" i="1"/>
  <c r="DQ237" i="1" s="1"/>
  <c r="BM224" i="1"/>
  <c r="K225" i="1"/>
  <c r="BN225" i="1" s="1"/>
  <c r="DS197" i="1"/>
  <c r="M198" i="1"/>
  <c r="AN198" i="1" s="1"/>
  <c r="BW115" i="1"/>
  <c r="CT161" i="1"/>
  <c r="S129" i="1"/>
  <c r="BV129" i="1" s="1"/>
  <c r="CX129" i="1" s="1"/>
  <c r="DX141" i="1"/>
  <c r="DX145" i="1"/>
  <c r="R146" i="1"/>
  <c r="BU146" i="1" s="1"/>
  <c r="DZ128" i="1"/>
  <c r="S131" i="1"/>
  <c r="BV131" i="1" s="1"/>
  <c r="AH258" i="1"/>
  <c r="H259" i="1"/>
  <c r="DO259" i="1" s="1"/>
  <c r="AH256" i="1"/>
  <c r="H257" i="1"/>
  <c r="DO257" i="1" s="1"/>
  <c r="DO242" i="1"/>
  <c r="I243" i="1"/>
  <c r="DP243" i="1" s="1"/>
  <c r="BS155" i="1"/>
  <c r="CU155" i="1" s="1"/>
  <c r="Q156" i="1"/>
  <c r="BT156" i="1" s="1"/>
  <c r="AW91" i="1"/>
  <c r="Z91" i="1" a="1"/>
  <c r="Z91" i="1" s="1"/>
  <c r="X91" i="1"/>
  <c r="Y91" i="1" a="1"/>
  <c r="Y91" i="1" s="1"/>
  <c r="W91" i="1"/>
  <c r="DZ122" i="1"/>
  <c r="T123" i="1"/>
  <c r="BW123" i="1" s="1"/>
  <c r="BN214" i="1"/>
  <c r="CP214" i="1" s="1"/>
  <c r="DY140" i="1"/>
  <c r="S141" i="1"/>
  <c r="BV141" i="1" s="1"/>
  <c r="BV123" i="1"/>
  <c r="T124" i="1"/>
  <c r="EA124" i="1" s="1"/>
  <c r="BN215" i="1"/>
  <c r="CP215" i="1" s="1"/>
  <c r="L216" i="1"/>
  <c r="DS216" i="1" s="1"/>
  <c r="BM223" i="1"/>
  <c r="K224" i="1"/>
  <c r="BN224" i="1" s="1"/>
  <c r="DW156" i="1"/>
  <c r="Q157" i="1"/>
  <c r="DX157" i="1" s="1"/>
  <c r="BS162" i="1"/>
  <c r="CU162" i="1" s="1"/>
  <c r="Q163" i="1"/>
  <c r="AR163" i="1" s="1"/>
  <c r="AG270" i="1"/>
  <c r="G271" i="1"/>
  <c r="DN271" i="1" s="1"/>
  <c r="DM270" i="1"/>
  <c r="F261" i="1"/>
  <c r="AG265" i="1"/>
  <c r="G266" i="1"/>
  <c r="AH266" i="1" s="1"/>
  <c r="DM265" i="1"/>
  <c r="G270" i="1"/>
  <c r="DN270" i="1" s="1"/>
  <c r="DM269" i="1"/>
  <c r="AG269" i="1"/>
  <c r="I246" i="1"/>
  <c r="DP246" i="1" s="1"/>
  <c r="EA114" i="1"/>
  <c r="U115" i="1"/>
  <c r="AV115" i="1" s="1"/>
  <c r="BR164" i="1"/>
  <c r="CT164" i="1" s="1"/>
  <c r="P165" i="1"/>
  <c r="AQ165" i="1" s="1"/>
  <c r="BN216" i="1"/>
  <c r="CP216" i="1" s="1"/>
  <c r="L217" i="1"/>
  <c r="BO217" i="1" s="1"/>
  <c r="DZ119" i="1"/>
  <c r="T120" i="1"/>
  <c r="BW120" i="1" s="1"/>
  <c r="Q154" i="1"/>
  <c r="DX154" i="1" s="1"/>
  <c r="EB104" i="1"/>
  <c r="V105" i="1"/>
  <c r="AW105" i="1" s="1"/>
  <c r="AN191" i="1"/>
  <c r="N192" i="1"/>
  <c r="BQ192" i="1" s="1"/>
  <c r="EB100" i="1"/>
  <c r="P170" i="1"/>
  <c r="BS170" i="1" s="1"/>
  <c r="EB95" i="1"/>
  <c r="V96" i="1"/>
  <c r="EC96" i="1" s="1"/>
  <c r="DS200" i="1"/>
  <c r="M201" i="1"/>
  <c r="DT201" i="1" s="1"/>
  <c r="CS162" i="1"/>
  <c r="AY73" i="1"/>
  <c r="AX73" i="1"/>
  <c r="BB73" i="1" a="1"/>
  <c r="BB73" i="1" s="1"/>
  <c r="AZ73" i="1" a="1"/>
  <c r="AZ73" i="1" s="1"/>
  <c r="BA73" i="1" s="1" a="1"/>
  <c r="BA73" i="1" s="1"/>
  <c r="BX106" i="1"/>
  <c r="CR190" i="1"/>
  <c r="CQ189" i="1"/>
  <c r="AU117" i="1"/>
  <c r="AH252" i="1"/>
  <c r="DR207" i="1"/>
  <c r="L208" i="1"/>
  <c r="BO208" i="1" s="1"/>
  <c r="CQ208" i="1" s="1"/>
  <c r="CR176" i="1"/>
  <c r="AU107" i="1"/>
  <c r="U108" i="1"/>
  <c r="AV108" i="1" s="1"/>
  <c r="AU108" i="1"/>
  <c r="U109" i="1"/>
  <c r="AV109" i="1" s="1"/>
  <c r="BX105" i="1"/>
  <c r="CZ102" i="1"/>
  <c r="CY101" i="1"/>
  <c r="DW159" i="1"/>
  <c r="Q160" i="1"/>
  <c r="DX160" i="1" s="1"/>
  <c r="AU116" i="1"/>
  <c r="U117" i="1"/>
  <c r="AV117" i="1" s="1"/>
  <c r="CR181" i="1"/>
  <c r="CP193" i="1"/>
  <c r="AJ230" i="1"/>
  <c r="J231" i="1"/>
  <c r="AK231" i="1" s="1"/>
  <c r="AJ234" i="1"/>
  <c r="J235" i="1"/>
  <c r="BM235" i="1" s="1"/>
  <c r="AU106" i="1"/>
  <c r="CX105" i="1"/>
  <c r="O184" i="1"/>
  <c r="BR184" i="1" s="1"/>
  <c r="DT186" i="1"/>
  <c r="N187" i="1"/>
  <c r="AO187" i="1" s="1"/>
  <c r="BB92" i="1" a="1"/>
  <c r="BB92" i="1" s="1"/>
  <c r="AZ92" i="1" a="1"/>
  <c r="AZ92" i="1" s="1"/>
  <c r="BA92" i="1" s="1" a="1"/>
  <c r="BA92" i="1" s="1"/>
  <c r="AX92" i="1"/>
  <c r="AY92" i="1"/>
  <c r="BV121" i="1"/>
  <c r="T122" i="1"/>
  <c r="AU122" i="1" s="1"/>
  <c r="DV167" i="1"/>
  <c r="P168" i="1"/>
  <c r="DW168" i="1" s="1"/>
  <c r="AH250" i="1"/>
  <c r="H251" i="1"/>
  <c r="DO251" i="1" s="1"/>
  <c r="DN255" i="1"/>
  <c r="H256" i="1"/>
  <c r="AI256" i="1" s="1"/>
  <c r="CS163" i="1"/>
  <c r="BN217" i="1"/>
  <c r="R151" i="1"/>
  <c r="BU151" i="1" s="1"/>
  <c r="CW151" i="1" s="1"/>
  <c r="AO181" i="1"/>
  <c r="O182" i="1"/>
  <c r="BR182" i="1" s="1"/>
  <c r="CT182" i="1" s="1"/>
  <c r="AM196" i="1"/>
  <c r="M197" i="1"/>
  <c r="BP197" i="1" s="1"/>
  <c r="AN189" i="1"/>
  <c r="N190" i="1"/>
  <c r="DU190" i="1" s="1"/>
  <c r="BL237" i="1"/>
  <c r="CN237" i="1" s="1"/>
  <c r="M205" i="1"/>
  <c r="AN205" i="1" s="1"/>
  <c r="BN210" i="1"/>
  <c r="CP210" i="1" s="1"/>
  <c r="L211" i="1"/>
  <c r="DS211" i="1" s="1"/>
  <c r="BV120" i="1"/>
  <c r="T121" i="1"/>
  <c r="EA121" i="1" s="1"/>
  <c r="AS128" i="1"/>
  <c r="BN209" i="1"/>
  <c r="L210" i="1"/>
  <c r="BO210" i="1" s="1"/>
  <c r="BR163" i="1"/>
  <c r="CT163" i="1" s="1"/>
  <c r="P164" i="1"/>
  <c r="AQ164" i="1" s="1"/>
  <c r="BX99" i="1"/>
  <c r="V100" i="1"/>
  <c r="AW100" i="1" s="1"/>
  <c r="DP235" i="1"/>
  <c r="J236" i="1"/>
  <c r="BM236" i="1" s="1"/>
  <c r="CO236" i="1" s="1"/>
  <c r="DT190" i="1"/>
  <c r="N191" i="1"/>
  <c r="DU191" i="1" s="1"/>
  <c r="AU95" i="1"/>
  <c r="U96" i="1"/>
  <c r="AV96" i="1" s="1"/>
  <c r="Y95" i="1" a="1"/>
  <c r="Y95" i="1" s="1"/>
  <c r="X95" i="1"/>
  <c r="W95" i="1"/>
  <c r="Z95" i="1" a="1"/>
  <c r="Z95" i="1" s="1"/>
  <c r="BT144" i="1"/>
  <c r="R145" i="1"/>
  <c r="BU145" i="1" s="1"/>
  <c r="BR170" i="1"/>
  <c r="CT170" i="1" s="1"/>
  <c r="P171" i="1"/>
  <c r="AQ171" i="1" s="1"/>
  <c r="DY138" i="1"/>
  <c r="S139" i="1"/>
  <c r="DZ139" i="1" s="1"/>
  <c r="AM205" i="1"/>
  <c r="M206" i="1"/>
  <c r="DT206" i="1" s="1"/>
  <c r="CY113" i="1"/>
  <c r="BR165" i="1"/>
  <c r="P166" i="1"/>
  <c r="AQ166" i="1" s="1"/>
  <c r="CM239" i="1"/>
  <c r="CU154" i="1"/>
  <c r="CV138" i="1"/>
  <c r="CW139" i="1"/>
  <c r="CV139" i="1"/>
  <c r="K227" i="1"/>
  <c r="DR227" i="1" s="1"/>
  <c r="AR147" i="1"/>
  <c r="R148" i="1"/>
  <c r="DY148" i="1" s="1"/>
  <c r="AR148" i="1"/>
  <c r="R149" i="1"/>
  <c r="DY149" i="1" s="1"/>
  <c r="DS198" i="1"/>
  <c r="M199" i="1"/>
  <c r="AN199" i="1" s="1"/>
  <c r="CS168" i="1"/>
  <c r="P173" i="1"/>
  <c r="AQ173" i="1" s="1"/>
  <c r="AR149" i="1"/>
  <c r="R150" i="1"/>
  <c r="BU150" i="1" s="1"/>
  <c r="CW150" i="1" s="1"/>
  <c r="DO241" i="1"/>
  <c r="I242" i="1"/>
  <c r="AJ242" i="1" s="1"/>
  <c r="AK218" i="1"/>
  <c r="K219" i="1"/>
  <c r="DR219" i="1" s="1"/>
  <c r="AG264" i="1"/>
  <c r="G265" i="1"/>
  <c r="AH265" i="1" s="1"/>
  <c r="DM264" i="1"/>
  <c r="AG263" i="1"/>
  <c r="DM263" i="1"/>
  <c r="G264" i="1"/>
  <c r="DN264" i="1" s="1"/>
  <c r="C282" i="1"/>
  <c r="F282" i="1" s="1"/>
  <c r="C284" i="1"/>
  <c r="F284" i="1" s="1"/>
  <c r="C277" i="1"/>
  <c r="F277" i="1" s="1"/>
  <c r="C283" i="1"/>
  <c r="F283" i="1" s="1"/>
  <c r="C273" i="1"/>
  <c r="F273" i="1" s="1"/>
  <c r="C280" i="1"/>
  <c r="F280" i="1" s="1"/>
  <c r="C279" i="1"/>
  <c r="F279" i="1" s="1"/>
  <c r="C276" i="1"/>
  <c r="F276" i="1" s="1"/>
  <c r="C278" i="1"/>
  <c r="F278" i="1" s="1"/>
  <c r="Q39" i="1"/>
  <c r="C281" i="1"/>
  <c r="F281" i="1" s="1"/>
  <c r="C274" i="1"/>
  <c r="F274" i="1" s="1"/>
  <c r="C275" i="1"/>
  <c r="F275" i="1" s="1"/>
  <c r="CO215" i="1"/>
  <c r="S133" i="1"/>
  <c r="DZ133" i="1" s="1"/>
  <c r="CT162" i="1"/>
  <c r="CT166" i="1"/>
  <c r="DQ227" i="1"/>
  <c r="K228" i="1"/>
  <c r="BN228" i="1" s="1"/>
  <c r="CY105" i="1"/>
  <c r="BL233" i="1"/>
  <c r="J234" i="1"/>
  <c r="BM234" i="1" s="1"/>
  <c r="CY107" i="1"/>
  <c r="U111" i="1"/>
  <c r="BX111" i="1" s="1"/>
  <c r="AT125" i="1"/>
  <c r="T126" i="1"/>
  <c r="BM219" i="1"/>
  <c r="CO219" i="1" s="1"/>
  <c r="K220" i="1"/>
  <c r="BN220" i="1" s="1"/>
  <c r="DR212" i="1"/>
  <c r="L213" i="1"/>
  <c r="AM213" i="1" s="1"/>
  <c r="AM202" i="1"/>
  <c r="M203" i="1"/>
  <c r="DT203" i="1" s="1"/>
  <c r="AV105" i="1"/>
  <c r="V106" i="1"/>
  <c r="BY106" i="1" s="1"/>
  <c r="BU136" i="1"/>
  <c r="CW136" i="1" s="1"/>
  <c r="S137" i="1"/>
  <c r="BV137" i="1" s="1"/>
  <c r="AO180" i="1"/>
  <c r="O181" i="1"/>
  <c r="BR181" i="1" s="1"/>
  <c r="AR146" i="1"/>
  <c r="R147" i="1"/>
  <c r="DY147" i="1" s="1"/>
  <c r="AM201" i="1"/>
  <c r="M202" i="1"/>
  <c r="DT202" i="1" s="1"/>
  <c r="DP228" i="1"/>
  <c r="J229" i="1"/>
  <c r="DQ229" i="1" s="1"/>
  <c r="K223" i="1"/>
  <c r="BN223" i="1" s="1"/>
  <c r="CV136" i="1"/>
  <c r="CW137" i="1"/>
  <c r="BM217" i="1"/>
  <c r="CO217" i="1" s="1"/>
  <c r="K218" i="1"/>
  <c r="BN218" i="1" s="1"/>
  <c r="BM221" i="1"/>
  <c r="CO221" i="1" s="1"/>
  <c r="K222" i="1"/>
  <c r="BN222" i="1" s="1"/>
  <c r="BM220" i="1"/>
  <c r="CO220" i="1" s="1"/>
  <c r="K221" i="1"/>
  <c r="BN221" i="1" s="1"/>
  <c r="I249" i="1"/>
  <c r="AJ249" i="1" s="1"/>
  <c r="DW160" i="1"/>
  <c r="Q161" i="1"/>
  <c r="DX161" i="1" s="1"/>
  <c r="AH260" i="1"/>
  <c r="H261" i="1"/>
  <c r="BK261" i="1" s="1"/>
  <c r="DN257" i="1"/>
  <c r="H258" i="1"/>
  <c r="DO258" i="1" s="1"/>
  <c r="DQ225" i="1"/>
  <c r="K226" i="1"/>
  <c r="BN226" i="1" s="1"/>
  <c r="DT185" i="1"/>
  <c r="N186" i="1"/>
  <c r="AO186" i="1" s="1"/>
  <c r="DT194" i="1"/>
  <c r="N195" i="1"/>
  <c r="AO195" i="1" s="1"/>
  <c r="AT118" i="1"/>
  <c r="T119" i="1"/>
  <c r="BQ179" i="1"/>
  <c r="O180" i="1"/>
  <c r="DV180" i="1" s="1"/>
  <c r="CW125" i="1"/>
  <c r="S135" i="1"/>
  <c r="AT135" i="1" s="1"/>
  <c r="CV150" i="1"/>
  <c r="CU149" i="1"/>
  <c r="U116" i="1"/>
  <c r="AV116" i="1" s="1"/>
  <c r="CR177" i="1"/>
  <c r="F340" i="1"/>
  <c r="G158" i="4" s="1"/>
  <c r="F158" i="4"/>
  <c r="CD104" i="1" a="1"/>
  <c r="CD104" i="1" s="1"/>
  <c r="E357" i="1" s="1"/>
  <c r="CA104" i="1"/>
  <c r="CB104" i="1" a="1"/>
  <c r="CB104" i="1" s="1"/>
  <c r="DA104" i="1"/>
  <c r="BZ104" i="1"/>
  <c r="F345" i="1"/>
  <c r="G163" i="4" s="1"/>
  <c r="C340" i="1"/>
  <c r="D158" i="4" s="1"/>
  <c r="BZ89" i="1"/>
  <c r="C334" i="1"/>
  <c r="D152" i="4" s="1"/>
  <c r="CB89" i="1" a="1"/>
  <c r="CB89" i="1" s="1"/>
  <c r="CC89" i="1" s="1" a="1"/>
  <c r="CC89" i="1" s="1"/>
  <c r="D342" i="1" s="1"/>
  <c r="E160" i="4" s="1"/>
  <c r="CA89" i="1"/>
  <c r="CD89" i="1" a="1"/>
  <c r="CD89" i="1" s="1"/>
  <c r="E342" i="1" s="1"/>
  <c r="F160" i="4" s="1"/>
  <c r="F153" i="4"/>
  <c r="F335" i="1"/>
  <c r="G153" i="4" s="1"/>
  <c r="F152" i="4"/>
  <c r="F334" i="1"/>
  <c r="G152" i="4" s="1"/>
  <c r="C335" i="1"/>
  <c r="D153" i="4" s="1"/>
  <c r="CC82" i="1" a="1"/>
  <c r="CC82" i="1" s="1"/>
  <c r="D335" i="1" s="1"/>
  <c r="E153" i="4" s="1"/>
  <c r="EF80" i="1"/>
  <c r="EE80" i="1"/>
  <c r="CB76" i="1" a="1"/>
  <c r="CB76" i="1" s="1"/>
  <c r="CD76" i="1" a="1"/>
  <c r="CD76" i="1" s="1"/>
  <c r="E329" i="1" s="1"/>
  <c r="CA76" i="1"/>
  <c r="BZ76" i="1"/>
  <c r="DA76" i="1"/>
  <c r="CC75" i="1" a="1"/>
  <c r="CC75" i="1" s="1"/>
  <c r="D328" i="1" s="1"/>
  <c r="E146" i="4" s="1"/>
  <c r="C328" i="1"/>
  <c r="D146" i="4" s="1"/>
  <c r="D145" i="4"/>
  <c r="F339" i="1"/>
  <c r="G157" i="4" s="1"/>
  <c r="F157" i="4"/>
  <c r="AY86" i="1"/>
  <c r="BB86" i="1" a="1"/>
  <c r="BB86" i="1" s="1"/>
  <c r="AZ86" i="1" a="1"/>
  <c r="AZ86" i="1" s="1"/>
  <c r="BA86" i="1" s="1" a="1"/>
  <c r="BA86" i="1" s="1"/>
  <c r="AX86" i="1"/>
  <c r="CC86" i="1" a="1"/>
  <c r="CC86" i="1" s="1"/>
  <c r="D339" i="1" s="1"/>
  <c r="E157" i="4" s="1"/>
  <c r="C339" i="1"/>
  <c r="D157" i="4" s="1"/>
  <c r="AY84" i="1" l="1"/>
  <c r="BB84" i="1" a="1"/>
  <c r="BB84" i="1" s="1"/>
  <c r="AZ84" i="1" a="1"/>
  <c r="AZ84" i="1" s="1"/>
  <c r="BA84" i="1" s="1" a="1"/>
  <c r="BA84" i="1" s="1"/>
  <c r="C332" i="1"/>
  <c r="D150" i="4" s="1"/>
  <c r="F150" i="4"/>
  <c r="F154" i="4"/>
  <c r="CC83" i="1" a="1"/>
  <c r="CC83" i="1" s="1"/>
  <c r="D336" i="1" s="1"/>
  <c r="E154" i="4" s="1"/>
  <c r="F338" i="1"/>
  <c r="G156" i="4" s="1"/>
  <c r="BZ84" i="1"/>
  <c r="DS206" i="1"/>
  <c r="CQ206" i="1"/>
  <c r="M207" i="1"/>
  <c r="BP207" i="1" s="1"/>
  <c r="CR207" i="1" s="1"/>
  <c r="DA84" i="1"/>
  <c r="I251" i="1"/>
  <c r="BL251" i="1" s="1"/>
  <c r="AM206" i="1"/>
  <c r="CB94" i="1" a="1"/>
  <c r="CB94" i="1" s="1"/>
  <c r="CC94" i="1" s="1" a="1"/>
  <c r="CC94" i="1" s="1"/>
  <c r="D347" i="1" s="1"/>
  <c r="E165" i="4" s="1"/>
  <c r="CC77" i="1" a="1"/>
  <c r="CC77" i="1" s="1"/>
  <c r="D330" i="1" s="1"/>
  <c r="E148" i="4" s="1"/>
  <c r="BZ94" i="1"/>
  <c r="CA94" i="1"/>
  <c r="CD94" i="1" a="1"/>
  <c r="CD94" i="1" s="1"/>
  <c r="E347" i="1" s="1"/>
  <c r="F165" i="4" s="1"/>
  <c r="CB84" i="1" a="1"/>
  <c r="CB84" i="1" s="1"/>
  <c r="CC84" i="1" s="1" a="1"/>
  <c r="CC84" i="1" s="1"/>
  <c r="D337" i="1" s="1"/>
  <c r="E155" i="4" s="1"/>
  <c r="CA84" i="1"/>
  <c r="F148" i="4"/>
  <c r="BK250" i="1"/>
  <c r="CM250" i="1" s="1"/>
  <c r="AI250" i="1"/>
  <c r="CC78" i="1" a="1"/>
  <c r="CC78" i="1" s="1"/>
  <c r="D331" i="1" s="1"/>
  <c r="E149" i="4" s="1"/>
  <c r="C338" i="1"/>
  <c r="D156" i="4" s="1"/>
  <c r="P174" i="1"/>
  <c r="BS174" i="1" s="1"/>
  <c r="CU174" i="1" s="1"/>
  <c r="DV173" i="1"/>
  <c r="AP173" i="1"/>
  <c r="CT173" i="1"/>
  <c r="BT151" i="1"/>
  <c r="CV151" i="1" s="1"/>
  <c r="R152" i="1"/>
  <c r="BU152" i="1" s="1"/>
  <c r="DX151" i="1"/>
  <c r="C333" i="1"/>
  <c r="D151" i="4" s="1"/>
  <c r="CR195" i="1"/>
  <c r="CB90" i="1" a="1"/>
  <c r="CB90" i="1" s="1"/>
  <c r="CC90" i="1" s="1" a="1"/>
  <c r="CC90" i="1" s="1"/>
  <c r="D343" i="1" s="1"/>
  <c r="E161" i="4" s="1"/>
  <c r="C345" i="1"/>
  <c r="D163" i="4" s="1"/>
  <c r="CB106" i="1" a="1"/>
  <c r="CB106" i="1" s="1"/>
  <c r="CC106" i="1" s="1" a="1"/>
  <c r="CC106" i="1" s="1"/>
  <c r="D359" i="1" s="1"/>
  <c r="E177" i="4" s="1"/>
  <c r="AX100" i="1"/>
  <c r="CA91" i="1"/>
  <c r="CB91" i="1" a="1"/>
  <c r="CB91" i="1" s="1"/>
  <c r="CC91" i="1" s="1" a="1"/>
  <c r="CC91" i="1" s="1"/>
  <c r="D344" i="1" s="1"/>
  <c r="E162" i="4" s="1"/>
  <c r="DA91" i="1"/>
  <c r="CD91" i="1" a="1"/>
  <c r="CD91" i="1" s="1"/>
  <c r="E344" i="1" s="1"/>
  <c r="F344" i="1" s="1"/>
  <c r="G162" i="4" s="1"/>
  <c r="AI254" i="1"/>
  <c r="BO207" i="1"/>
  <c r="CQ207" i="1" s="1"/>
  <c r="AY99" i="1"/>
  <c r="CS189" i="1"/>
  <c r="CY120" i="1"/>
  <c r="CY125" i="1"/>
  <c r="CR200" i="1"/>
  <c r="CS185" i="1"/>
  <c r="BL239" i="1"/>
  <c r="CN239" i="1" s="1"/>
  <c r="BV134" i="1"/>
  <c r="CX134" i="1" s="1"/>
  <c r="J240" i="1"/>
  <c r="BM240" i="1" s="1"/>
  <c r="AJ239" i="1"/>
  <c r="AN197" i="1"/>
  <c r="EA128" i="1"/>
  <c r="CS193" i="1"/>
  <c r="BX116" i="1"/>
  <c r="Y105" i="1" a="1"/>
  <c r="Y105" i="1" s="1"/>
  <c r="AL222" i="1"/>
  <c r="DY150" i="1"/>
  <c r="AM210" i="1"/>
  <c r="BM231" i="1"/>
  <c r="CO231" i="1" s="1"/>
  <c r="EB117" i="1"/>
  <c r="AR160" i="1"/>
  <c r="BZ101" i="1"/>
  <c r="AM208" i="1"/>
  <c r="AK230" i="1"/>
  <c r="AV118" i="1"/>
  <c r="DZ138" i="1"/>
  <c r="AI251" i="1"/>
  <c r="CO235" i="1"/>
  <c r="CA101" i="1"/>
  <c r="Y107" i="1" a="1"/>
  <c r="Y107" i="1" s="1"/>
  <c r="AO192" i="1"/>
  <c r="BX115" i="1"/>
  <c r="CZ115" i="1" s="1"/>
  <c r="BO216" i="1"/>
  <c r="CQ216" i="1" s="1"/>
  <c r="BO214" i="1"/>
  <c r="CQ214" i="1" s="1"/>
  <c r="Z107" i="1" a="1"/>
  <c r="Z107" i="1" s="1"/>
  <c r="DA107" i="1"/>
  <c r="EA127" i="1"/>
  <c r="EF92" i="1"/>
  <c r="CP223" i="1"/>
  <c r="AL228" i="1"/>
  <c r="AK236" i="1"/>
  <c r="AS151" i="1"/>
  <c r="CD101" i="1" a="1"/>
  <c r="CD101" i="1" s="1"/>
  <c r="E354" i="1" s="1"/>
  <c r="F354" i="1" s="1"/>
  <c r="G172" i="4" s="1"/>
  <c r="W107" i="1"/>
  <c r="DQ238" i="1"/>
  <c r="BR179" i="1"/>
  <c r="CT179" i="1" s="1"/>
  <c r="BT159" i="1"/>
  <c r="CV159" i="1" s="1"/>
  <c r="CV152" i="1"/>
  <c r="AS141" i="1"/>
  <c r="BP204" i="1"/>
  <c r="CR204" i="1" s="1"/>
  <c r="AI262" i="1"/>
  <c r="AT133" i="1"/>
  <c r="BS164" i="1"/>
  <c r="CU164" i="1" s="1"/>
  <c r="DW164" i="1"/>
  <c r="CB101" i="1" a="1"/>
  <c r="CB101" i="1" s="1"/>
  <c r="CC101" i="1" s="1" a="1"/>
  <c r="CC101" i="1" s="1"/>
  <c r="D354" i="1" s="1"/>
  <c r="E172" i="4" s="1"/>
  <c r="X107" i="1"/>
  <c r="CX141" i="1"/>
  <c r="AJ243" i="1"/>
  <c r="AT134" i="1"/>
  <c r="AM215" i="1"/>
  <c r="AS142" i="1"/>
  <c r="DP248" i="1"/>
  <c r="AN200" i="1"/>
  <c r="BV132" i="1"/>
  <c r="CX132" i="1" s="1"/>
  <c r="BT154" i="1"/>
  <c r="CV154" i="1" s="1"/>
  <c r="AJ246" i="1"/>
  <c r="AT141" i="1"/>
  <c r="AU123" i="1"/>
  <c r="CO230" i="1"/>
  <c r="BM233" i="1"/>
  <c r="CO233" i="1" s="1"/>
  <c r="DS209" i="1"/>
  <c r="AM207" i="1"/>
  <c r="DP240" i="1"/>
  <c r="AV114" i="1"/>
  <c r="CA90" i="1"/>
  <c r="Z99" i="1" a="1"/>
  <c r="Z99" i="1" s="1"/>
  <c r="CP221" i="1"/>
  <c r="CX137" i="1"/>
  <c r="BP199" i="1"/>
  <c r="CR199" i="1" s="1"/>
  <c r="BU149" i="1"/>
  <c r="CW149" i="1" s="1"/>
  <c r="BU148" i="1"/>
  <c r="CW148" i="1" s="1"/>
  <c r="AL227" i="1"/>
  <c r="X99" i="1"/>
  <c r="EB107" i="1"/>
  <c r="DV175" i="1"/>
  <c r="BZ90" i="1"/>
  <c r="AY90" i="1"/>
  <c r="BB90" i="1" a="1"/>
  <c r="BB90" i="1" s="1"/>
  <c r="AZ90" i="1" a="1"/>
  <c r="AZ90" i="1" s="1"/>
  <c r="BA90" i="1" s="1" a="1"/>
  <c r="BA90" i="1" s="1"/>
  <c r="AX90" i="1"/>
  <c r="CP218" i="1"/>
  <c r="DQ234" i="1"/>
  <c r="DW166" i="1"/>
  <c r="BP205" i="1"/>
  <c r="CR205" i="1" s="1"/>
  <c r="AP184" i="1"/>
  <c r="AX105" i="1"/>
  <c r="BS165" i="1"/>
  <c r="CU165" i="1" s="1"/>
  <c r="BT157" i="1"/>
  <c r="CV157" i="1" s="1"/>
  <c r="BK257" i="1"/>
  <c r="CM257" i="1" s="1"/>
  <c r="AM218" i="1"/>
  <c r="BO212" i="1"/>
  <c r="CQ212" i="1" s="1"/>
  <c r="DO252" i="1"/>
  <c r="AJ245" i="1"/>
  <c r="AR152" i="1"/>
  <c r="AK239" i="1"/>
  <c r="BV140" i="1"/>
  <c r="CX140" i="1" s="1"/>
  <c r="DW172" i="1"/>
  <c r="DW169" i="1"/>
  <c r="CD90" i="1" a="1"/>
  <c r="CD90" i="1" s="1"/>
  <c r="E343" i="1" s="1"/>
  <c r="CS178" i="1"/>
  <c r="DZ135" i="1"/>
  <c r="DR221" i="1"/>
  <c r="CP222" i="1"/>
  <c r="CZ106" i="1"/>
  <c r="AO191" i="1"/>
  <c r="BY100" i="1"/>
  <c r="CB100" i="1" s="1" a="1"/>
  <c r="CB100" i="1" s="1"/>
  <c r="CC100" i="1" s="1" a="1"/>
  <c r="CC100" i="1" s="1"/>
  <c r="D353" i="1" s="1"/>
  <c r="E171" i="4" s="1"/>
  <c r="EC100" i="1"/>
  <c r="BQ190" i="1"/>
  <c r="CS190" i="1" s="1"/>
  <c r="DO256" i="1"/>
  <c r="BQ187" i="1"/>
  <c r="CS187" i="1" s="1"/>
  <c r="CU170" i="1"/>
  <c r="AZ99" i="1" a="1"/>
  <c r="AZ99" i="1" s="1"/>
  <c r="BA99" i="1" s="1" a="1"/>
  <c r="BA99" i="1" s="1"/>
  <c r="BY105" i="1"/>
  <c r="CA105" i="1" s="1"/>
  <c r="AI259" i="1"/>
  <c r="Z101" i="1" a="1"/>
  <c r="Z101" i="1" s="1"/>
  <c r="EC103" i="1"/>
  <c r="EA129" i="1"/>
  <c r="AJ241" i="1"/>
  <c r="AT136" i="1"/>
  <c r="AW107" i="1"/>
  <c r="DZ140" i="1"/>
  <c r="BS163" i="1"/>
  <c r="CU163" i="1" s="1"/>
  <c r="BK254" i="1"/>
  <c r="CM254" i="1" s="1"/>
  <c r="AK232" i="1"/>
  <c r="AO193" i="1"/>
  <c r="BX113" i="1"/>
  <c r="CZ113" i="1" s="1"/>
  <c r="BV135" i="1"/>
  <c r="CX135" i="1" s="1"/>
  <c r="BL249" i="1"/>
  <c r="CN249" i="1" s="1"/>
  <c r="BP206" i="1"/>
  <c r="CR206" i="1" s="1"/>
  <c r="AT139" i="1"/>
  <c r="W99" i="1"/>
  <c r="AZ100" i="1" a="1"/>
  <c r="AZ100" i="1" s="1"/>
  <c r="BA100" i="1" s="1" a="1"/>
  <c r="BA100" i="1" s="1"/>
  <c r="BX109" i="1"/>
  <c r="CZ109" i="1" s="1"/>
  <c r="EB108" i="1"/>
  <c r="BB99" i="1" a="1"/>
  <c r="BB99" i="1" s="1"/>
  <c r="BK259" i="1"/>
  <c r="CM259" i="1" s="1"/>
  <c r="BQ188" i="1"/>
  <c r="CS188" i="1" s="1"/>
  <c r="AI255" i="1"/>
  <c r="AX104" i="1"/>
  <c r="BB104" i="1" a="1"/>
  <c r="BB104" i="1" s="1"/>
  <c r="AZ104" i="1" a="1"/>
  <c r="AZ104" i="1" s="1"/>
  <c r="BA104" i="1" s="1" a="1"/>
  <c r="BA104" i="1" s="1"/>
  <c r="AY104" i="1"/>
  <c r="AL218" i="1"/>
  <c r="BS173" i="1"/>
  <c r="CU173" i="1" s="1"/>
  <c r="Y99" i="1" a="1"/>
  <c r="Y99" i="1" s="1"/>
  <c r="AM211" i="1"/>
  <c r="DV182" i="1"/>
  <c r="AQ168" i="1"/>
  <c r="AK235" i="1"/>
  <c r="AY100" i="1"/>
  <c r="AL224" i="1"/>
  <c r="CO238" i="1"/>
  <c r="AS143" i="1"/>
  <c r="DP244" i="1"/>
  <c r="DO253" i="1"/>
  <c r="AO194" i="1"/>
  <c r="EB110" i="1"/>
  <c r="AR153" i="1"/>
  <c r="BQ184" i="1"/>
  <c r="CS184" i="1" s="1"/>
  <c r="DU185" i="1"/>
  <c r="BY99" i="1"/>
  <c r="BZ99" i="1" s="1"/>
  <c r="AS144" i="1"/>
  <c r="DV177" i="1"/>
  <c r="CS192" i="1"/>
  <c r="CQ215" i="1"/>
  <c r="CQ217" i="1"/>
  <c r="CW146" i="1"/>
  <c r="CT176" i="1"/>
  <c r="CZ110" i="1"/>
  <c r="CP226" i="1"/>
  <c r="CM261" i="1"/>
  <c r="CR197" i="1"/>
  <c r="CA107" i="1"/>
  <c r="CZ107" i="1"/>
  <c r="CD107" i="1" a="1"/>
  <c r="CD107" i="1" s="1"/>
  <c r="E360" i="1" s="1"/>
  <c r="BZ107" i="1"/>
  <c r="CB107" i="1" a="1"/>
  <c r="CB107" i="1" s="1"/>
  <c r="CO239" i="1"/>
  <c r="CR196" i="1"/>
  <c r="CT181" i="1"/>
  <c r="CP220" i="1"/>
  <c r="CV156" i="1"/>
  <c r="CX131" i="1"/>
  <c r="AZ103" i="1" a="1"/>
  <c r="AZ103" i="1" s="1"/>
  <c r="BA103" i="1" s="1" a="1"/>
  <c r="BA103" i="1" s="1"/>
  <c r="AX103" i="1"/>
  <c r="BB103" i="1" a="1"/>
  <c r="BB103" i="1" s="1"/>
  <c r="AY103" i="1"/>
  <c r="CY129" i="1"/>
  <c r="CO232" i="1"/>
  <c r="AP180" i="1"/>
  <c r="BW119" i="1"/>
  <c r="CY119" i="1" s="1"/>
  <c r="BQ195" i="1"/>
  <c r="CS195" i="1" s="1"/>
  <c r="BQ186" i="1"/>
  <c r="AL226" i="1"/>
  <c r="AI258" i="1"/>
  <c r="AI261" i="1"/>
  <c r="AR161" i="1"/>
  <c r="DP249" i="1"/>
  <c r="J250" i="1"/>
  <c r="DQ250" i="1" s="1"/>
  <c r="DR223" i="1"/>
  <c r="AK229" i="1"/>
  <c r="AN202" i="1"/>
  <c r="BU147" i="1"/>
  <c r="CW147" i="1" s="1"/>
  <c r="DV181" i="1"/>
  <c r="DZ137" i="1"/>
  <c r="EC106" i="1"/>
  <c r="BP203" i="1"/>
  <c r="CR203" i="1" s="1"/>
  <c r="DS213" i="1"/>
  <c r="AL220" i="1"/>
  <c r="EA126" i="1"/>
  <c r="BZ106" i="1"/>
  <c r="AK234" i="1"/>
  <c r="K235" i="1"/>
  <c r="BN235" i="1" s="1"/>
  <c r="CP235" i="1" s="1"/>
  <c r="DR228" i="1"/>
  <c r="L229" i="1"/>
  <c r="DS229" i="1" s="1"/>
  <c r="BV133" i="1"/>
  <c r="T134" i="1"/>
  <c r="EA134" i="1" s="1"/>
  <c r="G275" i="1"/>
  <c r="DN275" i="1" s="1"/>
  <c r="AG274" i="1"/>
  <c r="DM274" i="1"/>
  <c r="DM276" i="1"/>
  <c r="AG276" i="1"/>
  <c r="G277" i="1"/>
  <c r="DN277" i="1" s="1"/>
  <c r="G284" i="1"/>
  <c r="AH284" i="1" s="1"/>
  <c r="DM283" i="1"/>
  <c r="AG283" i="1"/>
  <c r="AL219" i="1"/>
  <c r="DP242" i="1"/>
  <c r="AS150" i="1"/>
  <c r="DT199" i="1"/>
  <c r="N200" i="1"/>
  <c r="BQ200" i="1" s="1"/>
  <c r="AS149" i="1"/>
  <c r="S150" i="1"/>
  <c r="AT150" i="1" s="1"/>
  <c r="AS148" i="1"/>
  <c r="S149" i="1"/>
  <c r="BV149" i="1" s="1"/>
  <c r="BN227" i="1"/>
  <c r="L228" i="1"/>
  <c r="BO228" i="1" s="1"/>
  <c r="CT165" i="1"/>
  <c r="AN206" i="1"/>
  <c r="N207" i="1"/>
  <c r="AO207" i="1" s="1"/>
  <c r="BV139" i="1"/>
  <c r="CX139" i="1" s="1"/>
  <c r="T140" i="1"/>
  <c r="EA140" i="1" s="1"/>
  <c r="DW171" i="1"/>
  <c r="DY145" i="1"/>
  <c r="EB96" i="1"/>
  <c r="BQ191" i="1"/>
  <c r="DQ236" i="1"/>
  <c r="K237" i="1"/>
  <c r="DR237" i="1" s="1"/>
  <c r="CX120" i="1"/>
  <c r="CP217" i="1"/>
  <c r="CQ218" i="1"/>
  <c r="CX121" i="1"/>
  <c r="P185" i="1"/>
  <c r="BS185" i="1" s="1"/>
  <c r="BB100" i="1" a="1"/>
  <c r="BB100" i="1" s="1"/>
  <c r="BX117" i="1"/>
  <c r="V118" i="1"/>
  <c r="EC118" i="1" s="1"/>
  <c r="BT160" i="1"/>
  <c r="R161" i="1"/>
  <c r="BU161" i="1" s="1"/>
  <c r="CZ105" i="1"/>
  <c r="DA106" i="1"/>
  <c r="BP201" i="1"/>
  <c r="BY96" i="1"/>
  <c r="DA96" i="1" s="1"/>
  <c r="AQ170" i="1"/>
  <c r="AU120" i="1"/>
  <c r="AM217" i="1"/>
  <c r="DW165" i="1"/>
  <c r="DN266" i="1"/>
  <c r="H267" i="1"/>
  <c r="AI267" i="1" s="1"/>
  <c r="DM261" i="1"/>
  <c r="AG261" i="1"/>
  <c r="G262" i="1"/>
  <c r="AH262" i="1" s="1"/>
  <c r="BT163" i="1"/>
  <c r="CV163" i="1" s="1"/>
  <c r="AR157" i="1"/>
  <c r="CP224" i="1"/>
  <c r="CO223" i="1"/>
  <c r="CX123" i="1"/>
  <c r="DZ141" i="1"/>
  <c r="T142" i="1"/>
  <c r="EA142" i="1" s="1"/>
  <c r="AR156" i="1"/>
  <c r="BL243" i="1"/>
  <c r="J244" i="1"/>
  <c r="AK244" i="1" s="1"/>
  <c r="AI257" i="1"/>
  <c r="I258" i="1"/>
  <c r="AJ258" i="1" s="1"/>
  <c r="DZ131" i="1"/>
  <c r="AS146" i="1"/>
  <c r="AT129" i="1"/>
  <c r="DT198" i="1"/>
  <c r="AL225" i="1"/>
  <c r="BM237" i="1"/>
  <c r="CO237" i="1" s="1"/>
  <c r="AK238" i="1"/>
  <c r="M219" i="1"/>
  <c r="BP219" i="1" s="1"/>
  <c r="CX118" i="1"/>
  <c r="DS214" i="1"/>
  <c r="M215" i="1"/>
  <c r="DT215" i="1" s="1"/>
  <c r="DV176" i="1"/>
  <c r="AT130" i="1"/>
  <c r="BR174" i="1"/>
  <c r="CT174" i="1" s="1"/>
  <c r="AU128" i="1"/>
  <c r="Z106" i="1" a="1"/>
  <c r="Z106" i="1" s="1"/>
  <c r="X101" i="1"/>
  <c r="W101" i="1"/>
  <c r="AN195" i="1"/>
  <c r="Z102" i="1" a="1"/>
  <c r="Z102" i="1" s="1"/>
  <c r="CX125" i="1"/>
  <c r="BX118" i="1"/>
  <c r="CZ118" i="1" s="1"/>
  <c r="V119" i="1"/>
  <c r="EC119" i="1" s="1"/>
  <c r="DU189" i="1"/>
  <c r="W100" i="1"/>
  <c r="Z100" i="1" a="1"/>
  <c r="Z100" i="1" s="1"/>
  <c r="DN272" i="1"/>
  <c r="H273" i="1"/>
  <c r="AI273" i="1" s="1"/>
  <c r="AH268" i="1"/>
  <c r="H269" i="1"/>
  <c r="AI269" i="1" s="1"/>
  <c r="AO188" i="1"/>
  <c r="O189" i="1"/>
  <c r="DV189" i="1" s="1"/>
  <c r="BL241" i="1"/>
  <c r="CU152" i="1"/>
  <c r="AJ250" i="1"/>
  <c r="DX158" i="1"/>
  <c r="BV136" i="1"/>
  <c r="CX136" i="1" s="1"/>
  <c r="DX159" i="1"/>
  <c r="R160" i="1"/>
  <c r="BU160" i="1" s="1"/>
  <c r="DQ233" i="1"/>
  <c r="K234" i="1"/>
  <c r="BN234" i="1" s="1"/>
  <c r="AT138" i="1"/>
  <c r="T139" i="1"/>
  <c r="AU139" i="1" s="1"/>
  <c r="DX152" i="1"/>
  <c r="R153" i="1"/>
  <c r="BU153" i="1" s="1"/>
  <c r="DT200" i="1"/>
  <c r="N201" i="1"/>
  <c r="BQ201" i="1" s="1"/>
  <c r="BO209" i="1"/>
  <c r="M210" i="1"/>
  <c r="AN210" i="1" s="1"/>
  <c r="AV119" i="1"/>
  <c r="DO255" i="1"/>
  <c r="I256" i="1"/>
  <c r="AJ256" i="1" s="1"/>
  <c r="T141" i="1"/>
  <c r="EA141" i="1" s="1"/>
  <c r="AN196" i="1"/>
  <c r="BT162" i="1"/>
  <c r="CV162" i="1" s="1"/>
  <c r="DW167" i="1"/>
  <c r="AO185" i="1"/>
  <c r="AI260" i="1"/>
  <c r="BL247" i="1"/>
  <c r="CN247" i="1" s="1"/>
  <c r="EC99" i="1"/>
  <c r="AU125" i="1"/>
  <c r="BT155" i="1"/>
  <c r="CV155" i="1" s="1"/>
  <c r="AV112" i="1"/>
  <c r="BM228" i="1"/>
  <c r="BL240" i="1"/>
  <c r="J241" i="1"/>
  <c r="DQ241" i="1" s="1"/>
  <c r="Y98" i="1" a="1"/>
  <c r="Y98" i="1" s="1"/>
  <c r="X98" i="1"/>
  <c r="AW98" i="1"/>
  <c r="Z98" i="1" a="1"/>
  <c r="Z98" i="1" s="1"/>
  <c r="BY98" i="1"/>
  <c r="EC98" i="1"/>
  <c r="W98" i="1"/>
  <c r="AP178" i="1"/>
  <c r="BR183" i="1"/>
  <c r="CT183" i="1" s="1"/>
  <c r="DQ232" i="1"/>
  <c r="W105" i="1"/>
  <c r="BK262" i="1"/>
  <c r="CM262" i="1" s="1"/>
  <c r="EB116" i="1"/>
  <c r="V117" i="1"/>
  <c r="BY117" i="1" s="1"/>
  <c r="T136" i="1"/>
  <c r="EA136" i="1" s="1"/>
  <c r="AU119" i="1"/>
  <c r="AW106" i="1"/>
  <c r="BB106" i="1" s="1" a="1"/>
  <c r="BB106" i="1" s="1"/>
  <c r="BW126" i="1"/>
  <c r="EB111" i="1"/>
  <c r="CD106" i="1" a="1"/>
  <c r="CD106" i="1" s="1"/>
  <c r="E359" i="1" s="1"/>
  <c r="CO234" i="1"/>
  <c r="CN233" i="1"/>
  <c r="G282" i="1"/>
  <c r="AH282" i="1" s="1"/>
  <c r="DM281" i="1"/>
  <c r="AG281" i="1"/>
  <c r="AG279" i="1"/>
  <c r="G280" i="1"/>
  <c r="DM279" i="1"/>
  <c r="AG277" i="1"/>
  <c r="G278" i="1"/>
  <c r="DM277" i="1"/>
  <c r="AH264" i="1"/>
  <c r="H265" i="1"/>
  <c r="DO265" i="1" s="1"/>
  <c r="CZ99" i="1"/>
  <c r="Q165" i="1"/>
  <c r="DX165" i="1" s="1"/>
  <c r="DS210" i="1"/>
  <c r="M211" i="1"/>
  <c r="BP211" i="1" s="1"/>
  <c r="CR211" i="1" s="1"/>
  <c r="AU121" i="1"/>
  <c r="EA122" i="1"/>
  <c r="DV184" i="1"/>
  <c r="EB109" i="1"/>
  <c r="V110" i="1"/>
  <c r="AW110" i="1" s="1"/>
  <c r="BX108" i="1"/>
  <c r="V109" i="1"/>
  <c r="EC109" i="1" s="1"/>
  <c r="AW96" i="1"/>
  <c r="BB96" i="1" s="1" a="1"/>
  <c r="BB96" i="1" s="1"/>
  <c r="EC105" i="1"/>
  <c r="EB115" i="1"/>
  <c r="V116" i="1"/>
  <c r="BY116" i="1" s="1"/>
  <c r="BL246" i="1"/>
  <c r="CN246" i="1" s="1"/>
  <c r="J247" i="1"/>
  <c r="AK247" i="1" s="1"/>
  <c r="AH270" i="1"/>
  <c r="H271" i="1"/>
  <c r="DO271" i="1" s="1"/>
  <c r="BW124" i="1"/>
  <c r="EA123" i="1"/>
  <c r="U124" i="1"/>
  <c r="AV124" i="1" s="1"/>
  <c r="I260" i="1"/>
  <c r="AJ260" i="1" s="1"/>
  <c r="DZ129" i="1"/>
  <c r="DS218" i="1"/>
  <c r="CD93" i="1" a="1"/>
  <c r="CD93" i="1" s="1"/>
  <c r="E346" i="1" s="1"/>
  <c r="CA93" i="1"/>
  <c r="CB93" i="1" a="1"/>
  <c r="CB93" i="1" s="1"/>
  <c r="BZ93" i="1"/>
  <c r="T135" i="1"/>
  <c r="EA135" i="1" s="1"/>
  <c r="Y106" i="1" a="1"/>
  <c r="Y106" i="1" s="1"/>
  <c r="W106" i="1"/>
  <c r="Y101" i="1" a="1"/>
  <c r="Y101" i="1" s="1"/>
  <c r="AW102" i="1"/>
  <c r="BB102" i="1" s="1" a="1"/>
  <c r="BB102" i="1" s="1"/>
  <c r="Y102" i="1" a="1"/>
  <c r="Y102" i="1" s="1"/>
  <c r="BQ194" i="1"/>
  <c r="O195" i="1"/>
  <c r="BR195" i="1" s="1"/>
  <c r="AP179" i="1"/>
  <c r="P180" i="1"/>
  <c r="DW180" i="1" s="1"/>
  <c r="X100" i="1"/>
  <c r="AW101" i="1"/>
  <c r="BB101" i="1" s="1" a="1"/>
  <c r="BB101" i="1" s="1"/>
  <c r="DN263" i="1"/>
  <c r="H264" i="1"/>
  <c r="AI264" i="1" s="1"/>
  <c r="AI252" i="1"/>
  <c r="I253" i="1"/>
  <c r="DP253" i="1" s="1"/>
  <c r="AU129" i="1"/>
  <c r="U130" i="1"/>
  <c r="AV130" i="1" s="1"/>
  <c r="BL248" i="1"/>
  <c r="J249" i="1"/>
  <c r="DQ249" i="1" s="1"/>
  <c r="CX127" i="1"/>
  <c r="CY128" i="1"/>
  <c r="DQ239" i="1"/>
  <c r="K240" i="1"/>
  <c r="DR240" i="1" s="1"/>
  <c r="EC107" i="1"/>
  <c r="I255" i="1"/>
  <c r="BL255" i="1" s="1"/>
  <c r="AH267" i="1"/>
  <c r="H268" i="1"/>
  <c r="AI268" i="1" s="1"/>
  <c r="G273" i="1"/>
  <c r="DN269" i="1"/>
  <c r="H270" i="1"/>
  <c r="AI270" i="1" s="1"/>
  <c r="M208" i="1"/>
  <c r="DT208" i="1" s="1"/>
  <c r="EB112" i="1"/>
  <c r="BX114" i="1"/>
  <c r="V115" i="1"/>
  <c r="EC115" i="1" s="1"/>
  <c r="AV113" i="1"/>
  <c r="V114" i="1"/>
  <c r="BY114" i="1" s="1"/>
  <c r="BS169" i="1"/>
  <c r="CU169" i="1" s="1"/>
  <c r="Q170" i="1"/>
  <c r="BT170" i="1" s="1"/>
  <c r="BR177" i="1"/>
  <c r="CT177" i="1" s="1"/>
  <c r="P178" i="1"/>
  <c r="DW178" i="1" s="1"/>
  <c r="DT204" i="1"/>
  <c r="N205" i="1"/>
  <c r="DU205" i="1" s="1"/>
  <c r="BZ102" i="1"/>
  <c r="BR180" i="1"/>
  <c r="CT180" i="1" s="1"/>
  <c r="P181" i="1"/>
  <c r="BS181" i="1" s="1"/>
  <c r="U120" i="1"/>
  <c r="EB120" i="1" s="1"/>
  <c r="DU195" i="1"/>
  <c r="O196" i="1"/>
  <c r="DV196" i="1" s="1"/>
  <c r="DU186" i="1"/>
  <c r="O187" i="1"/>
  <c r="AP187" i="1" s="1"/>
  <c r="DR226" i="1"/>
  <c r="L227" i="1"/>
  <c r="DS227" i="1" s="1"/>
  <c r="BK258" i="1"/>
  <c r="CM258" i="1" s="1"/>
  <c r="I259" i="1"/>
  <c r="BL259" i="1" s="1"/>
  <c r="DO261" i="1"/>
  <c r="I262" i="1"/>
  <c r="AJ262" i="1" s="1"/>
  <c r="BT161" i="1"/>
  <c r="CV161" i="1" s="1"/>
  <c r="R162" i="1"/>
  <c r="AS162" i="1" s="1"/>
  <c r="AL223" i="1"/>
  <c r="L224" i="1"/>
  <c r="BO224" i="1" s="1"/>
  <c r="CQ224" i="1" s="1"/>
  <c r="BM229" i="1"/>
  <c r="CO229" i="1" s="1"/>
  <c r="K230" i="1"/>
  <c r="BN230" i="1" s="1"/>
  <c r="BP202" i="1"/>
  <c r="CR202" i="1" s="1"/>
  <c r="N203" i="1"/>
  <c r="AO203" i="1" s="1"/>
  <c r="AS147" i="1"/>
  <c r="S148" i="1"/>
  <c r="BV148" i="1" s="1"/>
  <c r="AP181" i="1"/>
  <c r="P182" i="1"/>
  <c r="AQ182" i="1" s="1"/>
  <c r="AT137" i="1"/>
  <c r="T138" i="1"/>
  <c r="AU138" i="1" s="1"/>
  <c r="AN203" i="1"/>
  <c r="N204" i="1"/>
  <c r="AO204" i="1" s="1"/>
  <c r="BO213" i="1"/>
  <c r="CQ213" i="1" s="1"/>
  <c r="M214" i="1"/>
  <c r="AN214" i="1" s="1"/>
  <c r="DR220" i="1"/>
  <c r="L221" i="1"/>
  <c r="AM221" i="1" s="1"/>
  <c r="AU126" i="1"/>
  <c r="U127" i="1"/>
  <c r="AV127" i="1" s="1"/>
  <c r="CZ111" i="1"/>
  <c r="CA106" i="1"/>
  <c r="C295" i="1"/>
  <c r="F295" i="1" s="1"/>
  <c r="C296" i="1"/>
  <c r="F296" i="1" s="1"/>
  <c r="C289" i="1"/>
  <c r="F289" i="1" s="1"/>
  <c r="C294" i="1"/>
  <c r="F294" i="1" s="1"/>
  <c r="C292" i="1"/>
  <c r="F292" i="1" s="1"/>
  <c r="C293" i="1"/>
  <c r="F293" i="1" s="1"/>
  <c r="C285" i="1"/>
  <c r="F285" i="1" s="1"/>
  <c r="C291" i="1"/>
  <c r="F291" i="1" s="1"/>
  <c r="C287" i="1"/>
  <c r="F287" i="1" s="1"/>
  <c r="C286" i="1"/>
  <c r="F286" i="1" s="1"/>
  <c r="C290" i="1"/>
  <c r="F290" i="1" s="1"/>
  <c r="C288" i="1"/>
  <c r="F288" i="1" s="1"/>
  <c r="G281" i="1"/>
  <c r="AG280" i="1"/>
  <c r="DM280" i="1"/>
  <c r="AG284" i="1"/>
  <c r="DM284" i="1"/>
  <c r="DN265" i="1"/>
  <c r="H266" i="1"/>
  <c r="AI266" i="1" s="1"/>
  <c r="BN219" i="1"/>
  <c r="CP219" i="1" s="1"/>
  <c r="L220" i="1"/>
  <c r="DS220" i="1" s="1"/>
  <c r="BL242" i="1"/>
  <c r="J243" i="1"/>
  <c r="BM243" i="1" s="1"/>
  <c r="BS171" i="1"/>
  <c r="CU171" i="1" s="1"/>
  <c r="Q172" i="1"/>
  <c r="BT172" i="1" s="1"/>
  <c r="AS145" i="1"/>
  <c r="S146" i="1"/>
  <c r="AT146" i="1" s="1"/>
  <c r="BX96" i="1"/>
  <c r="CZ96" i="1" s="1"/>
  <c r="V97" i="1"/>
  <c r="Y96" i="1" a="1"/>
  <c r="Y96" i="1" s="1"/>
  <c r="Z96" i="1" a="1"/>
  <c r="Z96" i="1" s="1"/>
  <c r="W96" i="1"/>
  <c r="X96" i="1"/>
  <c r="CQ210" i="1"/>
  <c r="CP209" i="1"/>
  <c r="AN201" i="1"/>
  <c r="N202" i="1"/>
  <c r="AO202" i="1" s="1"/>
  <c r="DW170" i="1"/>
  <c r="Q171" i="1"/>
  <c r="AR171" i="1" s="1"/>
  <c r="EA120" i="1"/>
  <c r="U121" i="1"/>
  <c r="AV121" i="1" s="1"/>
  <c r="DS217" i="1"/>
  <c r="M218" i="1"/>
  <c r="DT218" i="1" s="1"/>
  <c r="R164" i="1"/>
  <c r="AS164" i="1" s="1"/>
  <c r="DX156" i="1"/>
  <c r="R157" i="1"/>
  <c r="DY157" i="1" s="1"/>
  <c r="T132" i="1"/>
  <c r="AU132" i="1" s="1"/>
  <c r="DY146" i="1"/>
  <c r="S147" i="1"/>
  <c r="AT147" i="1" s="1"/>
  <c r="BP198" i="1"/>
  <c r="CR198" i="1" s="1"/>
  <c r="N199" i="1"/>
  <c r="AO199" i="1" s="1"/>
  <c r="DR225" i="1"/>
  <c r="L226" i="1"/>
  <c r="BO226" i="1" s="1"/>
  <c r="CQ226" i="1" s="1"/>
  <c r="AK237" i="1"/>
  <c r="K238" i="1"/>
  <c r="BN238" i="1" s="1"/>
  <c r="CR194" i="1"/>
  <c r="AP176" i="1"/>
  <c r="P177" i="1"/>
  <c r="AQ177" i="1" s="1"/>
  <c r="BV130" i="1"/>
  <c r="T131" i="1"/>
  <c r="BW131" i="1" s="1"/>
  <c r="DV174" i="1"/>
  <c r="P175" i="1"/>
  <c r="BS175" i="1" s="1"/>
  <c r="AV107" i="1"/>
  <c r="V108" i="1"/>
  <c r="BY108" i="1" s="1"/>
  <c r="DA108" i="1" s="1"/>
  <c r="DT195" i="1"/>
  <c r="N196" i="1"/>
  <c r="DU196" i="1" s="1"/>
  <c r="W102" i="1"/>
  <c r="CN228" i="1"/>
  <c r="O190" i="1"/>
  <c r="BR190" i="1" s="1"/>
  <c r="Y100" i="1" a="1"/>
  <c r="Y100" i="1" s="1"/>
  <c r="F326" i="1"/>
  <c r="G144" i="4" s="1"/>
  <c r="F144" i="4"/>
  <c r="J251" i="1"/>
  <c r="DQ251" i="1" s="1"/>
  <c r="BT158" i="1"/>
  <c r="R159" i="1"/>
  <c r="BU159" i="1" s="1"/>
  <c r="X105" i="1"/>
  <c r="V120" i="1"/>
  <c r="AW120" i="1" s="1"/>
  <c r="BB95" i="1" a="1"/>
  <c r="BB95" i="1" s="1"/>
  <c r="DT196" i="1"/>
  <c r="N197" i="1"/>
  <c r="AO197" i="1" s="1"/>
  <c r="DX162" i="1"/>
  <c r="R163" i="1"/>
  <c r="AS163" i="1" s="1"/>
  <c r="BS167" i="1"/>
  <c r="Q168" i="1"/>
  <c r="AR168" i="1" s="1"/>
  <c r="BK260" i="1"/>
  <c r="I261" i="1"/>
  <c r="AJ261" i="1" s="1"/>
  <c r="DP247" i="1"/>
  <c r="J248" i="1"/>
  <c r="BM248" i="1" s="1"/>
  <c r="EA125" i="1"/>
  <c r="U126" i="1"/>
  <c r="BX126" i="1" s="1"/>
  <c r="DX155" i="1"/>
  <c r="R156" i="1"/>
  <c r="DY156" i="1" s="1"/>
  <c r="BX112" i="1"/>
  <c r="CZ112" i="1" s="1"/>
  <c r="V113" i="1"/>
  <c r="AW113" i="1" s="1"/>
  <c r="DQ228" i="1"/>
  <c r="K229" i="1"/>
  <c r="DR229" i="1" s="1"/>
  <c r="CZ97" i="1"/>
  <c r="P179" i="1"/>
  <c r="BS179" i="1" s="1"/>
  <c r="DV183" i="1"/>
  <c r="P184" i="1"/>
  <c r="AQ184" i="1" s="1"/>
  <c r="DA102" i="1"/>
  <c r="CB102" i="1" a="1"/>
  <c r="CB102" i="1" s="1"/>
  <c r="I263" i="1"/>
  <c r="BL263" i="1" s="1"/>
  <c r="CS179" i="1"/>
  <c r="EA119" i="1"/>
  <c r="AL221" i="1"/>
  <c r="L222" i="1"/>
  <c r="AM222" i="1" s="1"/>
  <c r="DR222" i="1"/>
  <c r="L223" i="1"/>
  <c r="AM223" i="1" s="1"/>
  <c r="DR218" i="1"/>
  <c r="L219" i="1"/>
  <c r="DS219" i="1" s="1"/>
  <c r="AZ105" i="1" a="1"/>
  <c r="AZ105" i="1" s="1"/>
  <c r="BA105" i="1" s="1" a="1"/>
  <c r="BA105" i="1" s="1"/>
  <c r="BB105" i="1" a="1"/>
  <c r="BB105" i="1" s="1"/>
  <c r="AY105" i="1"/>
  <c r="AV111" i="1"/>
  <c r="V112" i="1"/>
  <c r="EC112" i="1" s="1"/>
  <c r="CP228" i="1"/>
  <c r="G276" i="1"/>
  <c r="AG275" i="1"/>
  <c r="DM275" i="1"/>
  <c r="AG278" i="1"/>
  <c r="DM278" i="1"/>
  <c r="G279" i="1"/>
  <c r="DN279" i="1" s="1"/>
  <c r="DM273" i="1"/>
  <c r="AG273" i="1"/>
  <c r="G274" i="1"/>
  <c r="DN274" i="1" s="1"/>
  <c r="G283" i="1"/>
  <c r="DN283" i="1" s="1"/>
  <c r="AG282" i="1"/>
  <c r="DM282" i="1"/>
  <c r="S151" i="1"/>
  <c r="AT151" i="1" s="1"/>
  <c r="DW173" i="1"/>
  <c r="Q174" i="1"/>
  <c r="AR174" i="1" s="1"/>
  <c r="BS166" i="1"/>
  <c r="CU166" i="1" s="1"/>
  <c r="Q167" i="1"/>
  <c r="DX167" i="1" s="1"/>
  <c r="CW145" i="1"/>
  <c r="CV144" i="1"/>
  <c r="AY95" i="1"/>
  <c r="AZ95" i="1" a="1"/>
  <c r="AZ95" i="1" s="1"/>
  <c r="BA95" i="1" s="1" a="1"/>
  <c r="BA95" i="1" s="1"/>
  <c r="AX95" i="1"/>
  <c r="O192" i="1"/>
  <c r="BR192" i="1" s="1"/>
  <c r="BW121" i="1"/>
  <c r="CY121" i="1" s="1"/>
  <c r="U122" i="1"/>
  <c r="BX122" i="1" s="1"/>
  <c r="BO211" i="1"/>
  <c r="M212" i="1"/>
  <c r="AN212" i="1" s="1"/>
  <c r="DT205" i="1"/>
  <c r="N206" i="1"/>
  <c r="AO206" i="1" s="1"/>
  <c r="AO190" i="1"/>
  <c r="O191" i="1"/>
  <c r="AP191" i="1" s="1"/>
  <c r="DT197" i="1"/>
  <c r="N198" i="1"/>
  <c r="AO198" i="1" s="1"/>
  <c r="AP182" i="1"/>
  <c r="P183" i="1"/>
  <c r="BS183" i="1" s="1"/>
  <c r="DY151" i="1"/>
  <c r="S152" i="1"/>
  <c r="AT152" i="1" s="1"/>
  <c r="BK256" i="1"/>
  <c r="CM256" i="1" s="1"/>
  <c r="I257" i="1"/>
  <c r="DP257" i="1" s="1"/>
  <c r="BK251" i="1"/>
  <c r="CM251" i="1" s="1"/>
  <c r="I252" i="1"/>
  <c r="AJ252" i="1" s="1"/>
  <c r="BS168" i="1"/>
  <c r="Q169" i="1"/>
  <c r="DX169" i="1" s="1"/>
  <c r="BW122" i="1"/>
  <c r="U123" i="1"/>
  <c r="AV123" i="1" s="1"/>
  <c r="DU187" i="1"/>
  <c r="O188" i="1"/>
  <c r="DV188" i="1" s="1"/>
  <c r="DQ235" i="1"/>
  <c r="K236" i="1"/>
  <c r="DR236" i="1" s="1"/>
  <c r="DQ231" i="1"/>
  <c r="K232" i="1"/>
  <c r="DR232" i="1" s="1"/>
  <c r="DS208" i="1"/>
  <c r="M209" i="1"/>
  <c r="AN209" i="1" s="1"/>
  <c r="DU192" i="1"/>
  <c r="O193" i="1"/>
  <c r="DV193" i="1" s="1"/>
  <c r="AR154" i="1"/>
  <c r="R155" i="1"/>
  <c r="BU155" i="1" s="1"/>
  <c r="Q166" i="1"/>
  <c r="BT166" i="1" s="1"/>
  <c r="AH271" i="1"/>
  <c r="H272" i="1"/>
  <c r="BK272" i="1" s="1"/>
  <c r="DX163" i="1"/>
  <c r="R158" i="1"/>
  <c r="BU158" i="1" s="1"/>
  <c r="DR224" i="1"/>
  <c r="L225" i="1"/>
  <c r="BO225" i="1" s="1"/>
  <c r="CQ225" i="1" s="1"/>
  <c r="AM216" i="1"/>
  <c r="M217" i="1"/>
  <c r="BP217" i="1" s="1"/>
  <c r="AU124" i="1"/>
  <c r="U125" i="1"/>
  <c r="EB125" i="1" s="1"/>
  <c r="CY123" i="1"/>
  <c r="BB91" i="1" a="1"/>
  <c r="BB91" i="1" s="1"/>
  <c r="AY91" i="1"/>
  <c r="AX91" i="1"/>
  <c r="AZ91" i="1" a="1"/>
  <c r="AZ91" i="1" s="1"/>
  <c r="BA91" i="1" s="1" a="1"/>
  <c r="BA91" i="1" s="1"/>
  <c r="AT131" i="1"/>
  <c r="T130" i="1"/>
  <c r="BW130" i="1" s="1"/>
  <c r="CY115" i="1"/>
  <c r="CP225" i="1"/>
  <c r="CO224" i="1"/>
  <c r="K239" i="1"/>
  <c r="AL239" i="1" s="1"/>
  <c r="BB93" i="1" a="1"/>
  <c r="BB93" i="1" s="1"/>
  <c r="AZ93" i="1" a="1"/>
  <c r="AZ93" i="1" s="1"/>
  <c r="BA93" i="1" s="1" a="1"/>
  <c r="BA93" i="1" s="1"/>
  <c r="AX93" i="1"/>
  <c r="AY93" i="1"/>
  <c r="CT184" i="1"/>
  <c r="CW129" i="1"/>
  <c r="U129" i="1"/>
  <c r="BX129" i="1" s="1"/>
  <c r="X106" i="1"/>
  <c r="Z105" i="1" a="1"/>
  <c r="Z105" i="1" s="1"/>
  <c r="EC102" i="1"/>
  <c r="DY143" i="1"/>
  <c r="S144" i="1"/>
  <c r="DZ144" i="1" s="1"/>
  <c r="BR175" i="1"/>
  <c r="P176" i="1"/>
  <c r="AQ176" i="1" s="1"/>
  <c r="X102" i="1"/>
  <c r="BY103" i="1"/>
  <c r="Y103" i="1" a="1"/>
  <c r="Y103" i="1" s="1"/>
  <c r="Z103" i="1" a="1"/>
  <c r="Z103" i="1" s="1"/>
  <c r="W103" i="1"/>
  <c r="X103" i="1"/>
  <c r="AM212" i="1"/>
  <c r="M213" i="1"/>
  <c r="BP213" i="1" s="1"/>
  <c r="BL244" i="1"/>
  <c r="CN244" i="1" s="1"/>
  <c r="J245" i="1"/>
  <c r="BM245" i="1" s="1"/>
  <c r="DQ230" i="1"/>
  <c r="K231" i="1"/>
  <c r="AL231" i="1" s="1"/>
  <c r="CQ201" i="1"/>
  <c r="BK253" i="1"/>
  <c r="CM253" i="1" s="1"/>
  <c r="I254" i="1"/>
  <c r="BL254" i="1" s="1"/>
  <c r="AO189" i="1"/>
  <c r="EC101" i="1"/>
  <c r="AV110" i="1"/>
  <c r="V111" i="1"/>
  <c r="BY111" i="1" s="1"/>
  <c r="CD111" i="1" s="1" a="1"/>
  <c r="CD111" i="1" s="1"/>
  <c r="E364" i="1" s="1"/>
  <c r="DS215" i="1"/>
  <c r="M216" i="1"/>
  <c r="DT216" i="1" s="1"/>
  <c r="J242" i="1"/>
  <c r="DQ242" i="1" s="1"/>
  <c r="BL245" i="1"/>
  <c r="J246" i="1"/>
  <c r="BM246" i="1" s="1"/>
  <c r="BT153" i="1"/>
  <c r="CV153" i="1" s="1"/>
  <c r="R154" i="1"/>
  <c r="BU154" i="1" s="1"/>
  <c r="CB95" i="1" a="1"/>
  <c r="CB95" i="1" s="1"/>
  <c r="CA95" i="1"/>
  <c r="BZ95" i="1"/>
  <c r="BU142" i="1"/>
  <c r="S143" i="1"/>
  <c r="BV143" i="1" s="1"/>
  <c r="CC73" i="1" a="1"/>
  <c r="CC73" i="1" s="1"/>
  <c r="D326" i="1" s="1"/>
  <c r="E144" i="4" s="1"/>
  <c r="C326" i="1"/>
  <c r="D144" i="4" s="1"/>
  <c r="BL250" i="1"/>
  <c r="CM249" i="1"/>
  <c r="T137" i="1"/>
  <c r="EA137" i="1" s="1"/>
  <c r="DA93" i="1"/>
  <c r="EB119" i="1"/>
  <c r="CZ119" i="1"/>
  <c r="CD95" i="1" a="1"/>
  <c r="CD95" i="1" s="1"/>
  <c r="E348" i="1" s="1"/>
  <c r="DA95" i="1"/>
  <c r="DZ132" i="1"/>
  <c r="T133" i="1"/>
  <c r="AU133" i="1" s="1"/>
  <c r="AO184" i="1"/>
  <c r="O185" i="1"/>
  <c r="BR185" i="1" s="1"/>
  <c r="CU161" i="1"/>
  <c r="O186" i="1"/>
  <c r="DV186" i="1" s="1"/>
  <c r="BW127" i="1"/>
  <c r="U128" i="1"/>
  <c r="AV128" i="1" s="1"/>
  <c r="DW163" i="1"/>
  <c r="Q164" i="1"/>
  <c r="AR164" i="1" s="1"/>
  <c r="CY109" i="1"/>
  <c r="BR178" i="1"/>
  <c r="CT178" i="1" s="1"/>
  <c r="K233" i="1"/>
  <c r="AL233" i="1" s="1"/>
  <c r="BU141" i="1"/>
  <c r="S142" i="1"/>
  <c r="BV142" i="1" s="1"/>
  <c r="BU144" i="1"/>
  <c r="CW144" i="1" s="1"/>
  <c r="S145" i="1"/>
  <c r="DZ145" i="1" s="1"/>
  <c r="BS172" i="1"/>
  <c r="CU172" i="1" s="1"/>
  <c r="Q173" i="1"/>
  <c r="DX173" i="1" s="1"/>
  <c r="DU193" i="1"/>
  <c r="O194" i="1"/>
  <c r="DV194" i="1" s="1"/>
  <c r="CD102" i="1" a="1"/>
  <c r="CD102" i="1" s="1"/>
  <c r="E355" i="1" s="1"/>
  <c r="F357" i="1"/>
  <c r="G175" i="4" s="1"/>
  <c r="F175" i="4"/>
  <c r="CC104" i="1" a="1"/>
  <c r="CC104" i="1" s="1"/>
  <c r="D357" i="1" s="1"/>
  <c r="E175" i="4" s="1"/>
  <c r="C357" i="1"/>
  <c r="D175" i="4" s="1"/>
  <c r="F342" i="1"/>
  <c r="G160" i="4" s="1"/>
  <c r="C342" i="1"/>
  <c r="D160" i="4" s="1"/>
  <c r="CC76" i="1" a="1"/>
  <c r="CC76" i="1" s="1"/>
  <c r="D329" i="1" s="1"/>
  <c r="E147" i="4" s="1"/>
  <c r="C329" i="1"/>
  <c r="F155" i="4"/>
  <c r="F337" i="1"/>
  <c r="G155" i="4" s="1"/>
  <c r="DC80" i="1"/>
  <c r="O311" i="1" s="1"/>
  <c r="P118" i="4" s="1"/>
  <c r="DD80" i="1"/>
  <c r="P311" i="1" s="1"/>
  <c r="Q118" i="4" s="1"/>
  <c r="F147" i="4"/>
  <c r="F329" i="1"/>
  <c r="G147" i="4" s="1"/>
  <c r="J311" i="1"/>
  <c r="DT207" i="1" l="1"/>
  <c r="F347" i="1"/>
  <c r="G165" i="4" s="1"/>
  <c r="AN207" i="1"/>
  <c r="C347" i="1"/>
  <c r="D165" i="4" s="1"/>
  <c r="N208" i="1"/>
  <c r="BQ208" i="1" s="1"/>
  <c r="CS208" i="1" s="1"/>
  <c r="C337" i="1"/>
  <c r="D155" i="4" s="1"/>
  <c r="DC92" i="1"/>
  <c r="O312" i="1" s="1"/>
  <c r="P119" i="4" s="1"/>
  <c r="J252" i="1"/>
  <c r="DQ252" i="1" s="1"/>
  <c r="DP251" i="1"/>
  <c r="AJ251" i="1"/>
  <c r="CN251" i="1"/>
  <c r="F162" i="4"/>
  <c r="AQ174" i="1"/>
  <c r="BZ105" i="1"/>
  <c r="S153" i="1"/>
  <c r="BV153" i="1" s="1"/>
  <c r="CX153" i="1" s="1"/>
  <c r="AZ101" i="1" a="1"/>
  <c r="AZ101" i="1" s="1"/>
  <c r="BA101" i="1" s="1" a="1"/>
  <c r="BA101" i="1" s="1"/>
  <c r="Y110" i="1" a="1"/>
  <c r="Y110" i="1" s="1"/>
  <c r="DW174" i="1"/>
  <c r="Q175" i="1"/>
  <c r="DX175" i="1" s="1"/>
  <c r="DA114" i="1"/>
  <c r="J312" i="1"/>
  <c r="K119" i="4" s="1"/>
  <c r="CW152" i="1"/>
  <c r="C343" i="1"/>
  <c r="D161" i="4" s="1"/>
  <c r="AS152" i="1"/>
  <c r="DY152" i="1"/>
  <c r="C359" i="1"/>
  <c r="D177" i="4" s="1"/>
  <c r="C344" i="1"/>
  <c r="D162" i="4" s="1"/>
  <c r="DD92" i="1"/>
  <c r="P312" i="1" s="1"/>
  <c r="Q119" i="4" s="1"/>
  <c r="CV166" i="1"/>
  <c r="W111" i="1"/>
  <c r="CN255" i="1"/>
  <c r="AK240" i="1"/>
  <c r="DA117" i="1"/>
  <c r="CP238" i="1"/>
  <c r="CO240" i="1"/>
  <c r="AU136" i="1"/>
  <c r="CP234" i="1"/>
  <c r="AZ106" i="1" a="1"/>
  <c r="AZ106" i="1" s="1"/>
  <c r="BA106" i="1" s="1" a="1"/>
  <c r="BA106" i="1" s="1"/>
  <c r="Y118" i="1" a="1"/>
  <c r="Y118" i="1" s="1"/>
  <c r="K241" i="1"/>
  <c r="BN241" i="1" s="1"/>
  <c r="CP241" i="1" s="1"/>
  <c r="AY107" i="1"/>
  <c r="DQ240" i="1"/>
  <c r="CB116" i="1" a="1"/>
  <c r="CB116" i="1" s="1"/>
  <c r="CC116" i="1" s="1" a="1"/>
  <c r="CC116" i="1" s="1"/>
  <c r="D369" i="1" s="1"/>
  <c r="E187" i="4" s="1"/>
  <c r="CZ116" i="1"/>
  <c r="CD116" i="1" a="1"/>
  <c r="CD116" i="1" s="1"/>
  <c r="E369" i="1" s="1"/>
  <c r="F369" i="1" s="1"/>
  <c r="G187" i="4" s="1"/>
  <c r="CB105" i="1" a="1"/>
  <c r="CB105" i="1" s="1"/>
  <c r="C358" i="1" s="1"/>
  <c r="C354" i="1"/>
  <c r="D172" i="4" s="1"/>
  <c r="AX107" i="1"/>
  <c r="DW175" i="1"/>
  <c r="EA132" i="1"/>
  <c r="BV146" i="1"/>
  <c r="CX146" i="1" s="1"/>
  <c r="BL258" i="1"/>
  <c r="CN258" i="1" s="1"/>
  <c r="AX106" i="1"/>
  <c r="BL252" i="1"/>
  <c r="CN252" i="1" s="1"/>
  <c r="X117" i="1"/>
  <c r="AW117" i="1"/>
  <c r="AX117" i="1" s="1"/>
  <c r="W119" i="1"/>
  <c r="W117" i="1"/>
  <c r="BT164" i="1"/>
  <c r="CV164" i="1" s="1"/>
  <c r="Z117" i="1" a="1"/>
  <c r="Z117" i="1" s="1"/>
  <c r="AY106" i="1"/>
  <c r="C298" i="1"/>
  <c r="CA99" i="1"/>
  <c r="AY101" i="1"/>
  <c r="AI272" i="1"/>
  <c r="DP252" i="1"/>
  <c r="X116" i="1"/>
  <c r="DQ243" i="1"/>
  <c r="BW138" i="1"/>
  <c r="CY138" i="1" s="1"/>
  <c r="AM228" i="1"/>
  <c r="CA116" i="1"/>
  <c r="CR213" i="1"/>
  <c r="AX101" i="1"/>
  <c r="C353" i="1"/>
  <c r="D171" i="4" s="1"/>
  <c r="W116" i="1"/>
  <c r="BV152" i="1"/>
  <c r="CX152" i="1" s="1"/>
  <c r="DP261" i="1"/>
  <c r="DP259" i="1"/>
  <c r="BZ117" i="1"/>
  <c r="DW185" i="1"/>
  <c r="BR186" i="1"/>
  <c r="CT186" i="1" s="1"/>
  <c r="CW154" i="1"/>
  <c r="X110" i="1"/>
  <c r="BB110" i="1" a="1"/>
  <c r="BB110" i="1" s="1"/>
  <c r="BR191" i="1"/>
  <c r="CT191" i="1" s="1"/>
  <c r="EC120" i="1"/>
  <c r="DZ146" i="1"/>
  <c r="DY162" i="1"/>
  <c r="CB99" i="1" a="1"/>
  <c r="CB99" i="1" s="1"/>
  <c r="C352" i="1" s="1"/>
  <c r="D170" i="4" s="1"/>
  <c r="BL256" i="1"/>
  <c r="CN256" i="1" s="1"/>
  <c r="X118" i="1"/>
  <c r="DY161" i="1"/>
  <c r="DA99" i="1"/>
  <c r="Z110" i="1" a="1"/>
  <c r="Z110" i="1" s="1"/>
  <c r="DT213" i="1"/>
  <c r="F172" i="4"/>
  <c r="Z118" i="1" a="1"/>
  <c r="Z118" i="1" s="1"/>
  <c r="AU140" i="1"/>
  <c r="CD99" i="1" a="1"/>
  <c r="CD99" i="1" s="1"/>
  <c r="E352" i="1" s="1"/>
  <c r="F170" i="4" s="1"/>
  <c r="DQ246" i="1"/>
  <c r="W110" i="1"/>
  <c r="AW111" i="1"/>
  <c r="AY111" i="1" s="1"/>
  <c r="DQ245" i="1"/>
  <c r="CW158" i="1"/>
  <c r="AJ257" i="1"/>
  <c r="AH279" i="1"/>
  <c r="EC113" i="1"/>
  <c r="AM226" i="1"/>
  <c r="AL230" i="1"/>
  <c r="BX120" i="1"/>
  <c r="CZ120" i="1" s="1"/>
  <c r="EB130" i="1"/>
  <c r="BW139" i="1"/>
  <c r="CY139" i="1" s="1"/>
  <c r="BN237" i="1"/>
  <c r="CP237" i="1" s="1"/>
  <c r="AM229" i="1"/>
  <c r="DZ142" i="1"/>
  <c r="C299" i="1"/>
  <c r="BQ198" i="1"/>
  <c r="CS198" i="1" s="1"/>
  <c r="AK251" i="1"/>
  <c r="BQ196" i="1"/>
  <c r="CS196" i="1" s="1"/>
  <c r="CY131" i="1"/>
  <c r="DX171" i="1"/>
  <c r="DX172" i="1"/>
  <c r="BQ204" i="1"/>
  <c r="CS204" i="1" s="1"/>
  <c r="DZ148" i="1"/>
  <c r="AV120" i="1"/>
  <c r="BB120" i="1" s="1" a="1"/>
  <c r="BB120" i="1" s="1"/>
  <c r="Y109" i="1" a="1"/>
  <c r="Y109" i="1" s="1"/>
  <c r="BL253" i="1"/>
  <c r="CN253" i="1" s="1"/>
  <c r="BM241" i="1"/>
  <c r="CO241" i="1" s="1"/>
  <c r="AS160" i="1"/>
  <c r="DO273" i="1"/>
  <c r="BY118" i="1"/>
  <c r="CB118" i="1" s="1" a="1"/>
  <c r="CB118" i="1" s="1"/>
  <c r="CC118" i="1" s="1" a="1"/>
  <c r="CC118" i="1" s="1"/>
  <c r="D371" i="1" s="1"/>
  <c r="E189" i="4" s="1"/>
  <c r="F343" i="1"/>
  <c r="G161" i="4" s="1"/>
  <c r="AT142" i="1"/>
  <c r="DR233" i="1"/>
  <c r="DX166" i="1"/>
  <c r="CD100" i="1" a="1"/>
  <c r="CD100" i="1" s="1"/>
  <c r="E353" i="1" s="1"/>
  <c r="F171" i="4" s="1"/>
  <c r="BM251" i="1"/>
  <c r="CO251" i="1" s="1"/>
  <c r="BB107" i="1" a="1"/>
  <c r="BB107" i="1" s="1"/>
  <c r="DU204" i="1"/>
  <c r="AW109" i="1"/>
  <c r="AZ109" i="1" s="1" a="1"/>
  <c r="AZ109" i="1" s="1"/>
  <c r="BA109" i="1" s="1" a="1"/>
  <c r="BA109" i="1" s="1"/>
  <c r="F161" i="4"/>
  <c r="BX128" i="1"/>
  <c r="CZ128" i="1" s="1"/>
  <c r="AS154" i="1"/>
  <c r="X109" i="1"/>
  <c r="AU130" i="1"/>
  <c r="AP192" i="1"/>
  <c r="AQ179" i="1"/>
  <c r="BS177" i="1"/>
  <c r="CU177" i="1" s="1"/>
  <c r="DZ147" i="1"/>
  <c r="DP262" i="1"/>
  <c r="BZ100" i="1"/>
  <c r="AL240" i="1"/>
  <c r="DU201" i="1"/>
  <c r="DQ244" i="1"/>
  <c r="BW142" i="1"/>
  <c r="CY142" i="1" s="1"/>
  <c r="DN262" i="1"/>
  <c r="BK267" i="1"/>
  <c r="CM267" i="1" s="1"/>
  <c r="DU200" i="1"/>
  <c r="X112" i="1"/>
  <c r="DX164" i="1"/>
  <c r="DR239" i="1"/>
  <c r="DW183" i="1"/>
  <c r="DA100" i="1"/>
  <c r="DS222" i="1"/>
  <c r="DW184" i="1"/>
  <c r="BN229" i="1"/>
  <c r="CP229" i="1" s="1"/>
  <c r="AK248" i="1"/>
  <c r="EC108" i="1"/>
  <c r="CU175" i="1"/>
  <c r="DU199" i="1"/>
  <c r="Y119" i="1" a="1"/>
  <c r="Y119" i="1" s="1"/>
  <c r="DU202" i="1"/>
  <c r="G285" i="1"/>
  <c r="AH285" i="1" s="1"/>
  <c r="BQ203" i="1"/>
  <c r="CS203" i="1" s="1"/>
  <c r="CP230" i="1"/>
  <c r="BU162" i="1"/>
  <c r="CW162" i="1" s="1"/>
  <c r="BK270" i="1"/>
  <c r="CM270" i="1" s="1"/>
  <c r="EC110" i="1"/>
  <c r="CA100" i="1"/>
  <c r="BP210" i="1"/>
  <c r="CR210" i="1" s="1"/>
  <c r="DR234" i="1"/>
  <c r="DP258" i="1"/>
  <c r="AS161" i="1"/>
  <c r="AW118" i="1"/>
  <c r="AZ118" i="1" s="1" a="1"/>
  <c r="AZ118" i="1" s="1"/>
  <c r="BA118" i="1" s="1" a="1"/>
  <c r="BA118" i="1" s="1"/>
  <c r="AO200" i="1"/>
  <c r="AU134" i="1"/>
  <c r="DA105" i="1"/>
  <c r="CD105" i="1" a="1"/>
  <c r="CD105" i="1" s="1"/>
  <c r="E358" i="1" s="1"/>
  <c r="AT144" i="1"/>
  <c r="BN239" i="1"/>
  <c r="CP239" i="1" s="1"/>
  <c r="AW112" i="1"/>
  <c r="BB112" i="1" s="1" a="1"/>
  <c r="BB112" i="1" s="1"/>
  <c r="BO222" i="1"/>
  <c r="CQ222" i="1" s="1"/>
  <c r="BS184" i="1"/>
  <c r="CU184" i="1" s="1"/>
  <c r="DV190" i="1"/>
  <c r="BU157" i="1"/>
  <c r="CW157" i="1" s="1"/>
  <c r="DV187" i="1"/>
  <c r="AO205" i="1"/>
  <c r="AN208" i="1"/>
  <c r="DP260" i="1"/>
  <c r="DT211" i="1"/>
  <c r="AR165" i="1"/>
  <c r="DO269" i="1"/>
  <c r="AK242" i="1"/>
  <c r="BN231" i="1"/>
  <c r="CP231" i="1" s="1"/>
  <c r="BS176" i="1"/>
  <c r="CU176" i="1" s="1"/>
  <c r="BX123" i="1"/>
  <c r="CZ123" i="1" s="1"/>
  <c r="BY112" i="1"/>
  <c r="DA112" i="1" s="1"/>
  <c r="AJ263" i="1"/>
  <c r="CU179" i="1"/>
  <c r="BU156" i="1"/>
  <c r="CW156" i="1" s="1"/>
  <c r="DR238" i="1"/>
  <c r="DW182" i="1"/>
  <c r="DS224" i="1"/>
  <c r="AM227" i="1"/>
  <c r="DO264" i="1"/>
  <c r="AS153" i="1"/>
  <c r="BK269" i="1"/>
  <c r="CM269" i="1" s="1"/>
  <c r="W118" i="1"/>
  <c r="AN215" i="1"/>
  <c r="DR235" i="1"/>
  <c r="CS200" i="1"/>
  <c r="F364" i="1"/>
  <c r="G182" i="4" s="1"/>
  <c r="F182" i="4"/>
  <c r="CO245" i="1"/>
  <c r="CX148" i="1"/>
  <c r="CU185" i="1"/>
  <c r="CU183" i="1"/>
  <c r="CO248" i="1"/>
  <c r="CN263" i="1"/>
  <c r="CW153" i="1"/>
  <c r="CR219" i="1"/>
  <c r="CX149" i="1"/>
  <c r="CR217" i="1"/>
  <c r="AX113" i="1"/>
  <c r="AY113" i="1"/>
  <c r="BB113" i="1" a="1"/>
  <c r="BB113" i="1" s="1"/>
  <c r="AZ113" i="1" a="1"/>
  <c r="AZ113" i="1" s="1"/>
  <c r="BA113" i="1" s="1" a="1"/>
  <c r="BA113" i="1" s="1"/>
  <c r="CN259" i="1"/>
  <c r="CS201" i="1"/>
  <c r="CW160" i="1"/>
  <c r="AP185" i="1"/>
  <c r="P186" i="1"/>
  <c r="BW133" i="1"/>
  <c r="U134" i="1"/>
  <c r="AK246" i="1"/>
  <c r="CO246" i="1"/>
  <c r="CN245" i="1"/>
  <c r="AN216" i="1"/>
  <c r="N217" i="1"/>
  <c r="BQ217" i="1" s="1"/>
  <c r="AJ254" i="1"/>
  <c r="J255" i="1"/>
  <c r="N214" i="1"/>
  <c r="AO214" i="1" s="1"/>
  <c r="DW176" i="1"/>
  <c r="CT175" i="1"/>
  <c r="T145" i="1"/>
  <c r="AU145" i="1" s="1"/>
  <c r="U131" i="1"/>
  <c r="BX131" i="1" s="1"/>
  <c r="CZ131" i="1" s="1"/>
  <c r="R167" i="1"/>
  <c r="BU167" i="1" s="1"/>
  <c r="AS155" i="1"/>
  <c r="S156" i="1"/>
  <c r="AT156" i="1" s="1"/>
  <c r="BR193" i="1"/>
  <c r="P194" i="1"/>
  <c r="BS194" i="1" s="1"/>
  <c r="BN232" i="1"/>
  <c r="CP232" i="1" s="1"/>
  <c r="L233" i="1"/>
  <c r="BO233" i="1" s="1"/>
  <c r="AQ183" i="1"/>
  <c r="P192" i="1"/>
  <c r="DW192" i="1" s="1"/>
  <c r="BQ206" i="1"/>
  <c r="CS206" i="1" s="1"/>
  <c r="O207" i="1"/>
  <c r="DV207" i="1" s="1"/>
  <c r="DT212" i="1"/>
  <c r="N213" i="1"/>
  <c r="BQ213" i="1" s="1"/>
  <c r="AV122" i="1"/>
  <c r="V123" i="1"/>
  <c r="EC123" i="1" s="1"/>
  <c r="DV192" i="1"/>
  <c r="AR167" i="1"/>
  <c r="R168" i="1"/>
  <c r="DY168" i="1" s="1"/>
  <c r="BT174" i="1"/>
  <c r="R175" i="1"/>
  <c r="BU175" i="1" s="1"/>
  <c r="DZ151" i="1"/>
  <c r="T152" i="1"/>
  <c r="EA152" i="1" s="1"/>
  <c r="AH283" i="1"/>
  <c r="H284" i="1"/>
  <c r="DO284" i="1" s="1"/>
  <c r="CC102" i="1" a="1"/>
  <c r="CC102" i="1" s="1"/>
  <c r="D355" i="1" s="1"/>
  <c r="E173" i="4" s="1"/>
  <c r="C355" i="1"/>
  <c r="D173" i="4" s="1"/>
  <c r="DW179" i="1"/>
  <c r="AL229" i="1"/>
  <c r="CM260" i="1"/>
  <c r="AZ110" i="1" a="1"/>
  <c r="AZ110" i="1" s="1"/>
  <c r="BA110" i="1" s="1" a="1"/>
  <c r="BA110" i="1" s="1"/>
  <c r="CX130" i="1"/>
  <c r="AL238" i="1"/>
  <c r="U133" i="1"/>
  <c r="AV133" i="1" s="1"/>
  <c r="S158" i="1"/>
  <c r="BV158" i="1" s="1"/>
  <c r="BU164" i="1"/>
  <c r="CW164" i="1" s="1"/>
  <c r="S165" i="1"/>
  <c r="BV165" i="1" s="1"/>
  <c r="BT171" i="1"/>
  <c r="CV172" i="1"/>
  <c r="K244" i="1"/>
  <c r="BO220" i="1"/>
  <c r="CQ220" i="1" s="1"/>
  <c r="M221" i="1"/>
  <c r="DO266" i="1"/>
  <c r="I267" i="1"/>
  <c r="DM286" i="1"/>
  <c r="AG286" i="1"/>
  <c r="G287" i="1"/>
  <c r="DN287" i="1" s="1"/>
  <c r="AG293" i="1"/>
  <c r="DM293" i="1"/>
  <c r="G294" i="1"/>
  <c r="AH294" i="1" s="1"/>
  <c r="DM296" i="1"/>
  <c r="AG296" i="1"/>
  <c r="EB127" i="1"/>
  <c r="V128" i="1"/>
  <c r="EC128" i="1" s="1"/>
  <c r="AJ259" i="1"/>
  <c r="P188" i="1"/>
  <c r="O206" i="1"/>
  <c r="AP206" i="1" s="1"/>
  <c r="BS178" i="1"/>
  <c r="Q179" i="1"/>
  <c r="DX179" i="1" s="1"/>
  <c r="DX170" i="1"/>
  <c r="R171" i="1"/>
  <c r="AS171" i="1" s="1"/>
  <c r="AW114" i="1"/>
  <c r="X114" i="1"/>
  <c r="Y114" i="1" a="1"/>
  <c r="Y114" i="1" s="1"/>
  <c r="W114" i="1"/>
  <c r="Z114" i="1" a="1"/>
  <c r="Z114" i="1" s="1"/>
  <c r="Y111" i="1" a="1"/>
  <c r="Y111" i="1" s="1"/>
  <c r="N209" i="1"/>
  <c r="BQ209" i="1" s="1"/>
  <c r="DO268" i="1"/>
  <c r="I269" i="1"/>
  <c r="AJ269" i="1" s="1"/>
  <c r="AJ253" i="1"/>
  <c r="BW135" i="1"/>
  <c r="U136" i="1"/>
  <c r="AV136" i="1" s="1"/>
  <c r="F164" i="4"/>
  <c r="F346" i="1"/>
  <c r="G164" i="4" s="1"/>
  <c r="J261" i="1"/>
  <c r="AK261" i="1" s="1"/>
  <c r="EC116" i="1"/>
  <c r="Y108" i="1" a="1"/>
  <c r="Y108" i="1" s="1"/>
  <c r="W109" i="1"/>
  <c r="Z109" i="1" a="1"/>
  <c r="Z109" i="1" s="1"/>
  <c r="U137" i="1"/>
  <c r="EB137" i="1" s="1"/>
  <c r="CB98" i="1" a="1"/>
  <c r="CB98" i="1" s="1"/>
  <c r="DA98" i="1"/>
  <c r="BZ98" i="1"/>
  <c r="CA98" i="1"/>
  <c r="CD98" i="1" a="1"/>
  <c r="CD98" i="1" s="1"/>
  <c r="E351" i="1" s="1"/>
  <c r="CN240" i="1"/>
  <c r="DP256" i="1"/>
  <c r="J257" i="1"/>
  <c r="AK257" i="1" s="1"/>
  <c r="CQ209" i="1"/>
  <c r="CB111" i="1" a="1"/>
  <c r="CB111" i="1" s="1"/>
  <c r="BY119" i="1"/>
  <c r="DA119" i="1" s="1"/>
  <c r="AX102" i="1"/>
  <c r="DO267" i="1"/>
  <c r="I268" i="1"/>
  <c r="AJ268" i="1" s="1"/>
  <c r="X119" i="1"/>
  <c r="CW161" i="1"/>
  <c r="CV160" i="1"/>
  <c r="CA117" i="1"/>
  <c r="CB117" i="1" a="1"/>
  <c r="CB117" i="1" s="1"/>
  <c r="CD117" i="1" a="1"/>
  <c r="CD117" i="1" s="1"/>
  <c r="E370" i="1" s="1"/>
  <c r="CZ117" i="1"/>
  <c r="CY122" i="1"/>
  <c r="AL237" i="1"/>
  <c r="L238" i="1"/>
  <c r="BW140" i="1"/>
  <c r="U141" i="1"/>
  <c r="DS228" i="1"/>
  <c r="M229" i="1"/>
  <c r="BW134" i="1"/>
  <c r="CY134" i="1" s="1"/>
  <c r="CX133" i="1"/>
  <c r="BM250" i="1"/>
  <c r="CO250" i="1" s="1"/>
  <c r="K251" i="1"/>
  <c r="BN251" i="1" s="1"/>
  <c r="DA111" i="1"/>
  <c r="Z112" i="1" a="1"/>
  <c r="Z112" i="1" s="1"/>
  <c r="AY96" i="1"/>
  <c r="AP194" i="1"/>
  <c r="P195" i="1"/>
  <c r="AQ195" i="1" s="1"/>
  <c r="AR173" i="1"/>
  <c r="R174" i="1"/>
  <c r="DY174" i="1" s="1"/>
  <c r="BV145" i="1"/>
  <c r="T146" i="1"/>
  <c r="AU146" i="1" s="1"/>
  <c r="U138" i="1"/>
  <c r="AT143" i="1"/>
  <c r="T144" i="1"/>
  <c r="EA144" i="1" s="1"/>
  <c r="AV125" i="1"/>
  <c r="V126" i="1"/>
  <c r="Y126" i="1" s="1" a="1"/>
  <c r="Y126" i="1" s="1"/>
  <c r="AN217" i="1"/>
  <c r="N218" i="1"/>
  <c r="AO218" i="1" s="1"/>
  <c r="AM225" i="1"/>
  <c r="M226" i="1"/>
  <c r="BP226" i="1" s="1"/>
  <c r="CR226" i="1" s="1"/>
  <c r="AS158" i="1"/>
  <c r="S159" i="1"/>
  <c r="BV159" i="1" s="1"/>
  <c r="CM272" i="1"/>
  <c r="O209" i="1"/>
  <c r="BR209" i="1" s="1"/>
  <c r="CT209" i="1" s="1"/>
  <c r="DT209" i="1"/>
  <c r="N210" i="1"/>
  <c r="DU210" i="1" s="1"/>
  <c r="L237" i="1"/>
  <c r="DS237" i="1" s="1"/>
  <c r="BR188" i="1"/>
  <c r="P189" i="1"/>
  <c r="BS189" i="1" s="1"/>
  <c r="R170" i="1"/>
  <c r="CQ211" i="1"/>
  <c r="AH276" i="1"/>
  <c r="H277" i="1"/>
  <c r="AI277" i="1" s="1"/>
  <c r="AM219" i="1"/>
  <c r="M220" i="1"/>
  <c r="AN220" i="1" s="1"/>
  <c r="DS223" i="1"/>
  <c r="M224" i="1"/>
  <c r="DT224" i="1" s="1"/>
  <c r="CZ126" i="1"/>
  <c r="BT168" i="1"/>
  <c r="CV168" i="1" s="1"/>
  <c r="R169" i="1"/>
  <c r="DY169" i="1" s="1"/>
  <c r="DY163" i="1"/>
  <c r="S164" i="1"/>
  <c r="AT164" i="1" s="1"/>
  <c r="DU197" i="1"/>
  <c r="O198" i="1"/>
  <c r="BR198" i="1" s="1"/>
  <c r="AS159" i="1"/>
  <c r="S160" i="1"/>
  <c r="BV160" i="1" s="1"/>
  <c r="CX160" i="1" s="1"/>
  <c r="BZ111" i="1"/>
  <c r="CT190" i="1"/>
  <c r="AX110" i="1"/>
  <c r="AN218" i="1"/>
  <c r="N219" i="1"/>
  <c r="AO219" i="1" s="1"/>
  <c r="EB121" i="1"/>
  <c r="V122" i="1"/>
  <c r="EC122" i="1" s="1"/>
  <c r="AW97" i="1"/>
  <c r="Z97" i="1" a="1"/>
  <c r="Z97" i="1" s="1"/>
  <c r="W97" i="1"/>
  <c r="Y97" i="1" a="1"/>
  <c r="Y97" i="1" s="1"/>
  <c r="X97" i="1"/>
  <c r="CO243" i="1"/>
  <c r="CN242" i="1"/>
  <c r="DN281" i="1"/>
  <c r="H282" i="1"/>
  <c r="BK282" i="1" s="1"/>
  <c r="CM282" i="1" s="1"/>
  <c r="AG287" i="1"/>
  <c r="DM287" i="1"/>
  <c r="G288" i="1"/>
  <c r="AH288" i="1" s="1"/>
  <c r="DM292" i="1"/>
  <c r="AG292" i="1"/>
  <c r="G293" i="1"/>
  <c r="AH293" i="1" s="1"/>
  <c r="G296" i="1"/>
  <c r="AH296" i="1" s="1"/>
  <c r="DM295" i="1"/>
  <c r="AG295" i="1"/>
  <c r="M222" i="1"/>
  <c r="DT222" i="1" s="1"/>
  <c r="BP214" i="1"/>
  <c r="N215" i="1"/>
  <c r="AO215" i="1" s="1"/>
  <c r="P197" i="1"/>
  <c r="BS197" i="1" s="1"/>
  <c r="AQ181" i="1"/>
  <c r="Q182" i="1"/>
  <c r="BT182" i="1" s="1"/>
  <c r="Y115" i="1" a="1"/>
  <c r="Y115" i="1" s="1"/>
  <c r="X115" i="1"/>
  <c r="W115" i="1"/>
  <c r="Z115" i="1" a="1"/>
  <c r="Z115" i="1" s="1"/>
  <c r="H274" i="1"/>
  <c r="AI274" i="1" s="1"/>
  <c r="DN273" i="1"/>
  <c r="AH273" i="1"/>
  <c r="J256" i="1"/>
  <c r="BM256" i="1" s="1"/>
  <c r="CO256" i="1" s="1"/>
  <c r="BM249" i="1"/>
  <c r="CO249" i="1" s="1"/>
  <c r="K250" i="1"/>
  <c r="AL250" i="1" s="1"/>
  <c r="AQ180" i="1"/>
  <c r="Q181" i="1"/>
  <c r="BT181" i="1" s="1"/>
  <c r="DV195" i="1"/>
  <c r="P196" i="1"/>
  <c r="AQ196" i="1" s="1"/>
  <c r="AI271" i="1"/>
  <c r="I272" i="1"/>
  <c r="BM247" i="1"/>
  <c r="CO247" i="1" s="1"/>
  <c r="K248" i="1"/>
  <c r="Z108" i="1" a="1"/>
  <c r="Z108" i="1" s="1"/>
  <c r="CD108" i="1" a="1"/>
  <c r="CD108" i="1" s="1"/>
  <c r="E361" i="1" s="1"/>
  <c r="CB108" i="1" a="1"/>
  <c r="CB108" i="1" s="1"/>
  <c r="CA108" i="1"/>
  <c r="BZ108" i="1"/>
  <c r="CZ108" i="1"/>
  <c r="AI265" i="1"/>
  <c r="I266" i="1"/>
  <c r="BL266" i="1" s="1"/>
  <c r="DN278" i="1"/>
  <c r="H279" i="1"/>
  <c r="BK279" i="1" s="1"/>
  <c r="AH280" i="1"/>
  <c r="H281" i="1"/>
  <c r="AI281" i="1" s="1"/>
  <c r="F177" i="4"/>
  <c r="F359" i="1"/>
  <c r="G177" i="4" s="1"/>
  <c r="Y112" i="1" a="1"/>
  <c r="Y112" i="1" s="1"/>
  <c r="CO228" i="1"/>
  <c r="U142" i="1"/>
  <c r="EB142" i="1" s="1"/>
  <c r="CA111" i="1"/>
  <c r="CN241" i="1"/>
  <c r="P190" i="1"/>
  <c r="BS190" i="1" s="1"/>
  <c r="AZ102" i="1" a="1"/>
  <c r="AZ102" i="1" s="1"/>
  <c r="BA102" i="1" s="1" a="1"/>
  <c r="BA102" i="1" s="1"/>
  <c r="N220" i="1"/>
  <c r="AO220" i="1" s="1"/>
  <c r="O208" i="1"/>
  <c r="BR208" i="1" s="1"/>
  <c r="CQ228" i="1"/>
  <c r="CP227" i="1"/>
  <c r="T150" i="1"/>
  <c r="BV150" i="1"/>
  <c r="T151" i="1"/>
  <c r="AU151" i="1" s="1"/>
  <c r="H278" i="1"/>
  <c r="BK278" i="1" s="1"/>
  <c r="C360" i="1"/>
  <c r="D178" i="4" s="1"/>
  <c r="CC107" i="1" a="1"/>
  <c r="CC107" i="1" s="1"/>
  <c r="D360" i="1" s="1"/>
  <c r="E178" i="4" s="1"/>
  <c r="AZ96" i="1" a="1"/>
  <c r="AZ96" i="1" s="1"/>
  <c r="BA96" i="1" s="1" a="1"/>
  <c r="BA96" i="1" s="1"/>
  <c r="F355" i="1"/>
  <c r="G173" i="4" s="1"/>
  <c r="F173" i="4"/>
  <c r="T143" i="1"/>
  <c r="BN233" i="1"/>
  <c r="L234" i="1"/>
  <c r="DS234" i="1" s="1"/>
  <c r="R165" i="1"/>
  <c r="AS165" i="1" s="1"/>
  <c r="EB128" i="1"/>
  <c r="V129" i="1"/>
  <c r="AW129" i="1" s="1"/>
  <c r="DV185" i="1"/>
  <c r="EA133" i="1"/>
  <c r="BW137" i="1"/>
  <c r="CN250" i="1"/>
  <c r="CX143" i="1"/>
  <c r="CW142" i="1"/>
  <c r="C348" i="1"/>
  <c r="D166" i="4" s="1"/>
  <c r="CC95" i="1" a="1"/>
  <c r="CC95" i="1" s="1"/>
  <c r="D348" i="1" s="1"/>
  <c r="E166" i="4" s="1"/>
  <c r="DY154" i="1"/>
  <c r="S155" i="1"/>
  <c r="BV155" i="1" s="1"/>
  <c r="BP216" i="1"/>
  <c r="CR216" i="1" s="1"/>
  <c r="EC111" i="1"/>
  <c r="DP254" i="1"/>
  <c r="AN213" i="1"/>
  <c r="CB103" i="1" a="1"/>
  <c r="CB103" i="1" s="1"/>
  <c r="CD103" i="1" a="1"/>
  <c r="CD103" i="1" s="1"/>
  <c r="E356" i="1" s="1"/>
  <c r="CA103" i="1"/>
  <c r="BZ103" i="1"/>
  <c r="DA103" i="1"/>
  <c r="BV144" i="1"/>
  <c r="AV129" i="1"/>
  <c r="L240" i="1"/>
  <c r="AM240" i="1" s="1"/>
  <c r="EA130" i="1"/>
  <c r="DO272" i="1"/>
  <c r="I273" i="1"/>
  <c r="AJ273" i="1" s="1"/>
  <c r="AR166" i="1"/>
  <c r="DY155" i="1"/>
  <c r="AP193" i="1"/>
  <c r="AL232" i="1"/>
  <c r="BN236" i="1"/>
  <c r="CP236" i="1" s="1"/>
  <c r="AR169" i="1"/>
  <c r="CU168" i="1"/>
  <c r="J253" i="1"/>
  <c r="AK253" i="1" s="1"/>
  <c r="BL257" i="1"/>
  <c r="CN257" i="1" s="1"/>
  <c r="J258" i="1"/>
  <c r="DQ258" i="1" s="1"/>
  <c r="DZ152" i="1"/>
  <c r="T153" i="1"/>
  <c r="EA153" i="1" s="1"/>
  <c r="DV191" i="1"/>
  <c r="DU206" i="1"/>
  <c r="BP212" i="1"/>
  <c r="EB122" i="1"/>
  <c r="BT167" i="1"/>
  <c r="CV167" i="1" s="1"/>
  <c r="DX174" i="1"/>
  <c r="BV151" i="1"/>
  <c r="AH274" i="1"/>
  <c r="H275" i="1"/>
  <c r="DN276" i="1"/>
  <c r="M223" i="1"/>
  <c r="DT223" i="1" s="1"/>
  <c r="W112" i="1"/>
  <c r="Q185" i="1"/>
  <c r="EB126" i="1"/>
  <c r="CU167" i="1"/>
  <c r="BY120" i="1"/>
  <c r="DA120" i="1" s="1"/>
  <c r="CW159" i="1"/>
  <c r="CV158" i="1"/>
  <c r="K252" i="1"/>
  <c r="AL252" i="1" s="1"/>
  <c r="AP190" i="1"/>
  <c r="P191" i="1"/>
  <c r="AY110" i="1"/>
  <c r="AW108" i="1"/>
  <c r="AU131" i="1"/>
  <c r="BW132" i="1"/>
  <c r="AS157" i="1"/>
  <c r="DY164" i="1"/>
  <c r="AZ107" i="1" a="1"/>
  <c r="AZ107" i="1" s="1"/>
  <c r="BA107" i="1" s="1" a="1"/>
  <c r="BA107" i="1" s="1"/>
  <c r="EC97" i="1"/>
  <c r="EF104" i="1" s="1"/>
  <c r="CA96" i="1"/>
  <c r="BZ96" i="1"/>
  <c r="CD96" i="1" a="1"/>
  <c r="CD96" i="1" s="1"/>
  <c r="E349" i="1" s="1"/>
  <c r="CB96" i="1" a="1"/>
  <c r="CB96" i="1" s="1"/>
  <c r="T147" i="1"/>
  <c r="AR172" i="1"/>
  <c r="R173" i="1"/>
  <c r="AS173" i="1" s="1"/>
  <c r="AK243" i="1"/>
  <c r="AM220" i="1"/>
  <c r="BK266" i="1"/>
  <c r="AH281" i="1"/>
  <c r="G289" i="1"/>
  <c r="AG288" i="1"/>
  <c r="DM288" i="1"/>
  <c r="G292" i="1"/>
  <c r="AG291" i="1"/>
  <c r="DM291" i="1"/>
  <c r="AG294" i="1"/>
  <c r="G295" i="1"/>
  <c r="AH295" i="1" s="1"/>
  <c r="DM294" i="1"/>
  <c r="BX127" i="1"/>
  <c r="CZ127" i="1" s="1"/>
  <c r="DS221" i="1"/>
  <c r="O205" i="1"/>
  <c r="DV205" i="1" s="1"/>
  <c r="S163" i="1"/>
  <c r="BV163" i="1" s="1"/>
  <c r="BL262" i="1"/>
  <c r="CN262" i="1" s="1"/>
  <c r="J263" i="1"/>
  <c r="BM263" i="1" s="1"/>
  <c r="BR187" i="1"/>
  <c r="CT187" i="1" s="1"/>
  <c r="BR196" i="1"/>
  <c r="V121" i="1"/>
  <c r="Y121" i="1" s="1" a="1"/>
  <c r="Y121" i="1" s="1"/>
  <c r="W120" i="1"/>
  <c r="X120" i="1"/>
  <c r="CU181" i="1"/>
  <c r="BQ205" i="1"/>
  <c r="AQ178" i="1"/>
  <c r="AR170" i="1"/>
  <c r="EC114" i="1"/>
  <c r="BY115" i="1"/>
  <c r="DA115" i="1" s="1"/>
  <c r="CA114" i="1"/>
  <c r="CB114" i="1" a="1"/>
  <c r="CB114" i="1" s="1"/>
  <c r="CZ114" i="1"/>
  <c r="CD114" i="1" a="1"/>
  <c r="CD114" i="1" s="1"/>
  <c r="E367" i="1" s="1"/>
  <c r="BZ114" i="1"/>
  <c r="BP208" i="1"/>
  <c r="CR208" i="1" s="1"/>
  <c r="BK268" i="1"/>
  <c r="AJ255" i="1"/>
  <c r="BN240" i="1"/>
  <c r="L241" i="1"/>
  <c r="AM241" i="1" s="1"/>
  <c r="CN248" i="1"/>
  <c r="BX130" i="1"/>
  <c r="CZ130" i="1" s="1"/>
  <c r="V131" i="1"/>
  <c r="AW131" i="1" s="1"/>
  <c r="CT195" i="1"/>
  <c r="CS194" i="1"/>
  <c r="AU135" i="1"/>
  <c r="CC93" i="1" a="1"/>
  <c r="CC93" i="1" s="1"/>
  <c r="D346" i="1" s="1"/>
  <c r="E164" i="4" s="1"/>
  <c r="C346" i="1"/>
  <c r="D164" i="4" s="1"/>
  <c r="BL260" i="1"/>
  <c r="EB124" i="1"/>
  <c r="CY124" i="1"/>
  <c r="W108" i="1"/>
  <c r="BY109" i="1"/>
  <c r="DA109" i="1" s="1"/>
  <c r="BY110" i="1"/>
  <c r="Z116" i="1" a="1"/>
  <c r="Z116" i="1" s="1"/>
  <c r="AN211" i="1"/>
  <c r="N212" i="1"/>
  <c r="DU212" i="1" s="1"/>
  <c r="BT165" i="1"/>
  <c r="R166" i="1"/>
  <c r="DN282" i="1"/>
  <c r="H283" i="1"/>
  <c r="BW136" i="1"/>
  <c r="EC117" i="1"/>
  <c r="AY98" i="1"/>
  <c r="BB98" i="1" a="1"/>
  <c r="BB98" i="1" s="1"/>
  <c r="AZ98" i="1" a="1"/>
  <c r="AZ98" i="1" s="1"/>
  <c r="BA98" i="1" s="1" a="1"/>
  <c r="BA98" i="1" s="1"/>
  <c r="AX98" i="1"/>
  <c r="AU141" i="1"/>
  <c r="BR189" i="1"/>
  <c r="I270" i="1"/>
  <c r="AJ270" i="1" s="1"/>
  <c r="BK273" i="1"/>
  <c r="I274" i="1"/>
  <c r="DP274" i="1" s="1"/>
  <c r="AY102" i="1"/>
  <c r="BP215" i="1"/>
  <c r="CR215" i="1" s="1"/>
  <c r="N216" i="1"/>
  <c r="DU216" i="1" s="1"/>
  <c r="DT219" i="1"/>
  <c r="J259" i="1"/>
  <c r="BM244" i="1"/>
  <c r="CO244" i="1" s="1"/>
  <c r="K245" i="1"/>
  <c r="BN245" i="1" s="1"/>
  <c r="DA116" i="1"/>
  <c r="Q186" i="1"/>
  <c r="DX186" i="1" s="1"/>
  <c r="Y120" i="1" a="1"/>
  <c r="Y120" i="1" s="1"/>
  <c r="CS191" i="1"/>
  <c r="CT192" i="1"/>
  <c r="BQ207" i="1"/>
  <c r="CS207" i="1" s="1"/>
  <c r="DZ149" i="1"/>
  <c r="O201" i="1"/>
  <c r="DV201" i="1" s="1"/>
  <c r="DN284" i="1"/>
  <c r="H285" i="1"/>
  <c r="DO285" i="1" s="1"/>
  <c r="AK250" i="1"/>
  <c r="CS186" i="1"/>
  <c r="CZ129" i="1"/>
  <c r="Z119" i="1" a="1"/>
  <c r="Z119" i="1" s="1"/>
  <c r="AX96" i="1"/>
  <c r="Z111" i="1" a="1"/>
  <c r="Z111" i="1" s="1"/>
  <c r="BR194" i="1"/>
  <c r="BT173" i="1"/>
  <c r="CV173" i="1" s="1"/>
  <c r="AT145" i="1"/>
  <c r="CX142" i="1"/>
  <c r="CW141" i="1"/>
  <c r="CY127" i="1"/>
  <c r="AP186" i="1"/>
  <c r="P187" i="1"/>
  <c r="DW187" i="1" s="1"/>
  <c r="F166" i="4"/>
  <c r="F348" i="1"/>
  <c r="G166" i="4" s="1"/>
  <c r="AU137" i="1"/>
  <c r="DZ143" i="1"/>
  <c r="K247" i="1"/>
  <c r="BN247" i="1" s="1"/>
  <c r="CP247" i="1" s="1"/>
  <c r="BM242" i="1"/>
  <c r="CO242" i="1" s="1"/>
  <c r="K243" i="1"/>
  <c r="BN243" i="1" s="1"/>
  <c r="CN254" i="1"/>
  <c r="DR231" i="1"/>
  <c r="L232" i="1"/>
  <c r="BO232" i="1" s="1"/>
  <c r="AK245" i="1"/>
  <c r="K246" i="1"/>
  <c r="AL246" i="1" s="1"/>
  <c r="Q177" i="1"/>
  <c r="DX177" i="1" s="1"/>
  <c r="EB129" i="1"/>
  <c r="V130" i="1"/>
  <c r="BY130" i="1" s="1"/>
  <c r="DA130" i="1" s="1"/>
  <c r="CY130" i="1"/>
  <c r="BX125" i="1"/>
  <c r="DT217" i="1"/>
  <c r="DS225" i="1"/>
  <c r="DY158" i="1"/>
  <c r="CW155" i="1"/>
  <c r="BP209" i="1"/>
  <c r="AL236" i="1"/>
  <c r="AP188" i="1"/>
  <c r="EB123" i="1"/>
  <c r="V124" i="1"/>
  <c r="AW124" i="1" s="1"/>
  <c r="AZ124" i="1" s="1" a="1"/>
  <c r="AZ124" i="1" s="1"/>
  <c r="BA124" i="1" s="1" a="1"/>
  <c r="BA124" i="1" s="1"/>
  <c r="BT169" i="1"/>
  <c r="CV169" i="1" s="1"/>
  <c r="Q184" i="1"/>
  <c r="BT184" i="1" s="1"/>
  <c r="CV184" i="1" s="1"/>
  <c r="DU198" i="1"/>
  <c r="O199" i="1"/>
  <c r="DV199" i="1" s="1"/>
  <c r="CZ122" i="1"/>
  <c r="P193" i="1"/>
  <c r="BS193" i="1" s="1"/>
  <c r="H280" i="1"/>
  <c r="AI280" i="1" s="1"/>
  <c r="BO219" i="1"/>
  <c r="BO223" i="1"/>
  <c r="DP263" i="1"/>
  <c r="J264" i="1"/>
  <c r="AK264" i="1" s="1"/>
  <c r="Q180" i="1"/>
  <c r="BT180" i="1" s="1"/>
  <c r="L230" i="1"/>
  <c r="DS230" i="1" s="1"/>
  <c r="BY113" i="1"/>
  <c r="DA113" i="1" s="1"/>
  <c r="X113" i="1"/>
  <c r="Z113" i="1" a="1"/>
  <c r="Z113" i="1" s="1"/>
  <c r="Y113" i="1" a="1"/>
  <c r="Y113" i="1" s="1"/>
  <c r="W113" i="1"/>
  <c r="AS156" i="1"/>
  <c r="S157" i="1"/>
  <c r="AT157" i="1" s="1"/>
  <c r="AV126" i="1"/>
  <c r="V127" i="1"/>
  <c r="W127" i="1" s="1"/>
  <c r="DQ248" i="1"/>
  <c r="K249" i="1"/>
  <c r="BL261" i="1"/>
  <c r="CN261" i="1" s="1"/>
  <c r="J262" i="1"/>
  <c r="DQ262" i="1" s="1"/>
  <c r="DX168" i="1"/>
  <c r="BU163" i="1"/>
  <c r="BQ197" i="1"/>
  <c r="CS197" i="1" s="1"/>
  <c r="CT185" i="1"/>
  <c r="DY159" i="1"/>
  <c r="AO196" i="1"/>
  <c r="O197" i="1"/>
  <c r="BR197" i="1" s="1"/>
  <c r="AQ175" i="1"/>
  <c r="Q176" i="1"/>
  <c r="BT176" i="1" s="1"/>
  <c r="EA131" i="1"/>
  <c r="U132" i="1"/>
  <c r="DW177" i="1"/>
  <c r="Q178" i="1"/>
  <c r="DX178" i="1" s="1"/>
  <c r="L239" i="1"/>
  <c r="DS226" i="1"/>
  <c r="M227" i="1"/>
  <c r="BP227" i="1" s="1"/>
  <c r="BQ199" i="1"/>
  <c r="O200" i="1"/>
  <c r="AP200" i="1" s="1"/>
  <c r="BV147" i="1"/>
  <c r="T148" i="1"/>
  <c r="BP218" i="1"/>
  <c r="BX121" i="1"/>
  <c r="R172" i="1"/>
  <c r="AS172" i="1" s="1"/>
  <c r="BQ202" i="1"/>
  <c r="CS202" i="1" s="1"/>
  <c r="O203" i="1"/>
  <c r="BR203" i="1" s="1"/>
  <c r="BY97" i="1"/>
  <c r="DA97" i="1" s="1"/>
  <c r="G291" i="1"/>
  <c r="AH291" i="1" s="1"/>
  <c r="AG290" i="1"/>
  <c r="DM290" i="1"/>
  <c r="G286" i="1"/>
  <c r="DN286" i="1" s="1"/>
  <c r="DM285" i="1"/>
  <c r="AG285" i="1"/>
  <c r="AG289" i="1"/>
  <c r="DM289" i="1"/>
  <c r="G290" i="1"/>
  <c r="BO221" i="1"/>
  <c r="DT214" i="1"/>
  <c r="EA138" i="1"/>
  <c r="U139" i="1"/>
  <c r="BX139" i="1" s="1"/>
  <c r="BS182" i="1"/>
  <c r="Q183" i="1"/>
  <c r="BT183" i="1" s="1"/>
  <c r="AT148" i="1"/>
  <c r="T149" i="1"/>
  <c r="AU149" i="1" s="1"/>
  <c r="DU203" i="1"/>
  <c r="O204" i="1"/>
  <c r="DV204" i="1" s="1"/>
  <c r="DR230" i="1"/>
  <c r="L231" i="1"/>
  <c r="DS231" i="1" s="1"/>
  <c r="AM224" i="1"/>
  <c r="M225" i="1"/>
  <c r="BP225" i="1" s="1"/>
  <c r="CR225" i="1" s="1"/>
  <c r="J260" i="1"/>
  <c r="AK260" i="1" s="1"/>
  <c r="BO227" i="1"/>
  <c r="CQ227" i="1" s="1"/>
  <c r="M228" i="1"/>
  <c r="BP228" i="1" s="1"/>
  <c r="AP196" i="1"/>
  <c r="DW181" i="1"/>
  <c r="CV170" i="1"/>
  <c r="AW115" i="1"/>
  <c r="DO270" i="1"/>
  <c r="I271" i="1"/>
  <c r="DP271" i="1" s="1"/>
  <c r="DP255" i="1"/>
  <c r="AK249" i="1"/>
  <c r="J254" i="1"/>
  <c r="AK254" i="1" s="1"/>
  <c r="BK264" i="1"/>
  <c r="CM264" i="1" s="1"/>
  <c r="I265" i="1"/>
  <c r="BS180" i="1"/>
  <c r="AP195" i="1"/>
  <c r="BX124" i="1"/>
  <c r="V125" i="1"/>
  <c r="W125" i="1" s="1"/>
  <c r="BK271" i="1"/>
  <c r="DQ247" i="1"/>
  <c r="AW116" i="1"/>
  <c r="X108" i="1"/>
  <c r="Z120" i="1" a="1"/>
  <c r="Z120" i="1" s="1"/>
  <c r="BK265" i="1"/>
  <c r="CM265" i="1" s="1"/>
  <c r="AH278" i="1"/>
  <c r="DN280" i="1"/>
  <c r="CY126" i="1"/>
  <c r="BZ116" i="1"/>
  <c r="AK241" i="1"/>
  <c r="K242" i="1"/>
  <c r="BN242" i="1" s="1"/>
  <c r="X111" i="1"/>
  <c r="BW141" i="1"/>
  <c r="CY141" i="1" s="1"/>
  <c r="DT210" i="1"/>
  <c r="N211" i="1"/>
  <c r="DU211" i="1" s="1"/>
  <c r="AO201" i="1"/>
  <c r="O202" i="1"/>
  <c r="DV202" i="1" s="1"/>
  <c r="DY153" i="1"/>
  <c r="S154" i="1"/>
  <c r="BV154" i="1" s="1"/>
  <c r="CX154" i="1" s="1"/>
  <c r="EA139" i="1"/>
  <c r="U140" i="1"/>
  <c r="BX140" i="1" s="1"/>
  <c r="AL234" i="1"/>
  <c r="L235" i="1"/>
  <c r="BO235" i="1" s="1"/>
  <c r="DY160" i="1"/>
  <c r="S161" i="1"/>
  <c r="BV161" i="1" s="1"/>
  <c r="CX161" i="1" s="1"/>
  <c r="AP189" i="1"/>
  <c r="AW119" i="1"/>
  <c r="AY119" i="1" s="1"/>
  <c r="Y117" i="1" a="1"/>
  <c r="Y117" i="1" s="1"/>
  <c r="AN219" i="1"/>
  <c r="CN243" i="1"/>
  <c r="AU142" i="1"/>
  <c r="U143" i="1"/>
  <c r="BX143" i="1" s="1"/>
  <c r="H263" i="1"/>
  <c r="AI263" i="1" s="1"/>
  <c r="CR201" i="1"/>
  <c r="S162" i="1"/>
  <c r="BV162" i="1" s="1"/>
  <c r="CX162" i="1" s="1"/>
  <c r="AQ185" i="1"/>
  <c r="DU207" i="1"/>
  <c r="AT149" i="1"/>
  <c r="DZ150" i="1"/>
  <c r="AH277" i="1"/>
  <c r="AH275" i="1"/>
  <c r="H276" i="1"/>
  <c r="AI276" i="1" s="1"/>
  <c r="U135" i="1"/>
  <c r="BO229" i="1"/>
  <c r="M230" i="1"/>
  <c r="AL235" i="1"/>
  <c r="L236" i="1"/>
  <c r="F360" i="1"/>
  <c r="G178" i="4" s="1"/>
  <c r="F178" i="4"/>
  <c r="Y116" i="1" a="1"/>
  <c r="Y116" i="1" s="1"/>
  <c r="D147" i="4"/>
  <c r="I311" i="1"/>
  <c r="J118" i="4" s="1"/>
  <c r="Q311" i="1" a="1"/>
  <c r="Q311" i="1" s="1"/>
  <c r="R118" i="4" s="1"/>
  <c r="K118" i="4"/>
  <c r="K311" i="1"/>
  <c r="DU208" i="1" l="1"/>
  <c r="AK252" i="1"/>
  <c r="Q312" i="1" a="1"/>
  <c r="Q312" i="1" s="1"/>
  <c r="R119" i="4" s="1"/>
  <c r="AO208" i="1"/>
  <c r="I312" i="1"/>
  <c r="J119" i="4" s="1"/>
  <c r="T154" i="1"/>
  <c r="AU154" i="1" s="1"/>
  <c r="K253" i="1"/>
  <c r="BN253" i="1" s="1"/>
  <c r="BM252" i="1"/>
  <c r="CO252" i="1" s="1"/>
  <c r="R176" i="1"/>
  <c r="BU176" i="1" s="1"/>
  <c r="AT153" i="1"/>
  <c r="AR175" i="1"/>
  <c r="DZ153" i="1"/>
  <c r="K312" i="1"/>
  <c r="N312" i="1" s="1"/>
  <c r="O119" i="4" s="1"/>
  <c r="CC99" i="1" a="1"/>
  <c r="CC99" i="1" s="1"/>
  <c r="D352" i="1" s="1"/>
  <c r="E170" i="4" s="1"/>
  <c r="BT175" i="1"/>
  <c r="CV175" i="1" s="1"/>
  <c r="F352" i="1"/>
  <c r="G170" i="4" s="1"/>
  <c r="CZ143" i="1"/>
  <c r="F353" i="1"/>
  <c r="G171" i="4" s="1"/>
  <c r="EE104" i="1"/>
  <c r="CC105" i="1" a="1"/>
  <c r="CC105" i="1" s="1"/>
  <c r="D358" i="1" s="1"/>
  <c r="E176" i="4" s="1"/>
  <c r="H286" i="1"/>
  <c r="BK286" i="1" s="1"/>
  <c r="CM286" i="1" s="1"/>
  <c r="AX120" i="1"/>
  <c r="BB111" i="1" a="1"/>
  <c r="BB111" i="1" s="1"/>
  <c r="AY120" i="1"/>
  <c r="AY117" i="1"/>
  <c r="BZ118" i="1"/>
  <c r="C369" i="1"/>
  <c r="D187" i="4" s="1"/>
  <c r="BZ120" i="1"/>
  <c r="DQ257" i="1"/>
  <c r="AZ120" i="1" a="1"/>
  <c r="AZ120" i="1" s="1"/>
  <c r="BA120" i="1" s="1" a="1"/>
  <c r="BA120" i="1" s="1"/>
  <c r="C300" i="1"/>
  <c r="DN285" i="1"/>
  <c r="AZ111" i="1" a="1"/>
  <c r="AZ111" i="1" s="1"/>
  <c r="BA111" i="1" s="1" a="1"/>
  <c r="BA111" i="1" s="1"/>
  <c r="DR241" i="1"/>
  <c r="X124" i="1"/>
  <c r="AX111" i="1"/>
  <c r="F187" i="4"/>
  <c r="CD118" i="1" a="1"/>
  <c r="CD118" i="1" s="1"/>
  <c r="E371" i="1" s="1"/>
  <c r="F189" i="4" s="1"/>
  <c r="AZ117" i="1" a="1"/>
  <c r="AZ117" i="1" s="1"/>
  <c r="BA117" i="1" s="1" a="1"/>
  <c r="BA117" i="1" s="1"/>
  <c r="AT162" i="1"/>
  <c r="L242" i="1"/>
  <c r="DS242" i="1" s="1"/>
  <c r="Y122" i="1" a="1"/>
  <c r="Y122" i="1" s="1"/>
  <c r="BB117" i="1" a="1"/>
  <c r="BB117" i="1" s="1"/>
  <c r="AL241" i="1"/>
  <c r="CB112" i="1" a="1"/>
  <c r="CB112" i="1" s="1"/>
  <c r="C365" i="1" s="1"/>
  <c r="D183" i="4" s="1"/>
  <c r="Z123" i="1" a="1"/>
  <c r="Z123" i="1" s="1"/>
  <c r="X128" i="1"/>
  <c r="AW130" i="1"/>
  <c r="AY130" i="1" s="1"/>
  <c r="BL270" i="1"/>
  <c r="CN270" i="1" s="1"/>
  <c r="BP222" i="1"/>
  <c r="CR222" i="1" s="1"/>
  <c r="BW146" i="1"/>
  <c r="CY146" i="1" s="1"/>
  <c r="EA149" i="1"/>
  <c r="AP203" i="1"/>
  <c r="DW195" i="1"/>
  <c r="EB131" i="1"/>
  <c r="AP199" i="1"/>
  <c r="AR181" i="1"/>
  <c r="BN250" i="1"/>
  <c r="CP250" i="1" s="1"/>
  <c r="AM230" i="1"/>
  <c r="DN291" i="1"/>
  <c r="BR205" i="1"/>
  <c r="CT205" i="1" s="1"/>
  <c r="EB140" i="1"/>
  <c r="X121" i="1"/>
  <c r="DR242" i="1"/>
  <c r="DY176" i="1"/>
  <c r="BR199" i="1"/>
  <c r="CT199" i="1" s="1"/>
  <c r="AR186" i="1"/>
  <c r="BQ216" i="1"/>
  <c r="CS216" i="1" s="1"/>
  <c r="BL274" i="1"/>
  <c r="CN274" i="1" s="1"/>
  <c r="DY165" i="1"/>
  <c r="DW197" i="1"/>
  <c r="DP268" i="1"/>
  <c r="AV137" i="1"/>
  <c r="AW121" i="1"/>
  <c r="AY121" i="1" s="1"/>
  <c r="Y124" i="1" a="1"/>
  <c r="Y124" i="1" s="1"/>
  <c r="AT154" i="1"/>
  <c r="BR204" i="1"/>
  <c r="CT204" i="1" s="1"/>
  <c r="DY172" i="1"/>
  <c r="DQ264" i="1"/>
  <c r="DR247" i="1"/>
  <c r="EC121" i="1"/>
  <c r="Z126" i="1" a="1"/>
  <c r="Z126" i="1" s="1"/>
  <c r="X126" i="1"/>
  <c r="DN293" i="1"/>
  <c r="DO282" i="1"/>
  <c r="AP209" i="1"/>
  <c r="BW144" i="1"/>
  <c r="CY144" i="1" s="1"/>
  <c r="BU174" i="1"/>
  <c r="CW174" i="1" s="1"/>
  <c r="X123" i="1"/>
  <c r="BB118" i="1" a="1"/>
  <c r="BB118" i="1" s="1"/>
  <c r="AX118" i="1"/>
  <c r="BS196" i="1"/>
  <c r="CU196" i="1" s="1"/>
  <c r="AR182" i="1"/>
  <c r="EA145" i="1"/>
  <c r="AY109" i="1"/>
  <c r="AX109" i="1"/>
  <c r="BB109" i="1" a="1"/>
  <c r="BB109" i="1" s="1"/>
  <c r="DA118" i="1"/>
  <c r="CA118" i="1"/>
  <c r="DS235" i="1"/>
  <c r="BQ211" i="1"/>
  <c r="CS211" i="1" s="1"/>
  <c r="AW125" i="1"/>
  <c r="BB125" i="1" s="1" a="1"/>
  <c r="BB125" i="1" s="1"/>
  <c r="Z128" i="1" a="1"/>
  <c r="Z128" i="1" s="1"/>
  <c r="BL271" i="1"/>
  <c r="CN271" i="1" s="1"/>
  <c r="BO231" i="1"/>
  <c r="CQ231" i="1" s="1"/>
  <c r="EB139" i="1"/>
  <c r="W123" i="1"/>
  <c r="DR243" i="1"/>
  <c r="BQ212" i="1"/>
  <c r="CS212" i="1" s="1"/>
  <c r="BY121" i="1"/>
  <c r="DA121" i="1" s="1"/>
  <c r="CO263" i="1"/>
  <c r="Y128" i="1" a="1"/>
  <c r="Y128" i="1" s="1"/>
  <c r="BU165" i="1"/>
  <c r="CW165" i="1" s="1"/>
  <c r="AI278" i="1"/>
  <c r="DV208" i="1"/>
  <c r="AW122" i="1"/>
  <c r="AY122" i="1" s="1"/>
  <c r="DU219" i="1"/>
  <c r="CB130" i="1" a="1"/>
  <c r="CB130" i="1" s="1"/>
  <c r="C383" i="1" s="1"/>
  <c r="D201" i="4" s="1"/>
  <c r="AW123" i="1"/>
  <c r="BB123" i="1" s="1" a="1"/>
  <c r="BB123" i="1" s="1"/>
  <c r="DU213" i="1"/>
  <c r="BR207" i="1"/>
  <c r="CT207" i="1" s="1"/>
  <c r="BS192" i="1"/>
  <c r="CU192" i="1" s="1"/>
  <c r="AM233" i="1"/>
  <c r="AQ194" i="1"/>
  <c r="DZ156" i="1"/>
  <c r="AS167" i="1"/>
  <c r="W129" i="1"/>
  <c r="AT161" i="1"/>
  <c r="AP202" i="1"/>
  <c r="EC125" i="1"/>
  <c r="DT225" i="1"/>
  <c r="DX183" i="1"/>
  <c r="DW193" i="1"/>
  <c r="Y123" i="1" a="1"/>
  <c r="Y123" i="1" s="1"/>
  <c r="BT177" i="1"/>
  <c r="CV177" i="1" s="1"/>
  <c r="CP243" i="1"/>
  <c r="CS213" i="1"/>
  <c r="DP273" i="1"/>
  <c r="DZ155" i="1"/>
  <c r="W128" i="1"/>
  <c r="AK256" i="1"/>
  <c r="BK274" i="1"/>
  <c r="CM274" i="1" s="1"/>
  <c r="BQ215" i="1"/>
  <c r="CS215" i="1" s="1"/>
  <c r="AO210" i="1"/>
  <c r="AY118" i="1"/>
  <c r="AR179" i="1"/>
  <c r="BY128" i="1"/>
  <c r="BZ128" i="1" s="1"/>
  <c r="BY123" i="1"/>
  <c r="AZ129" i="1" a="1"/>
  <c r="AZ129" i="1" s="1"/>
  <c r="BA129" i="1" s="1" a="1"/>
  <c r="BA129" i="1" s="1"/>
  <c r="AY129" i="1"/>
  <c r="EB143" i="1"/>
  <c r="Y131" i="1" a="1"/>
  <c r="Y131" i="1" s="1"/>
  <c r="EC130" i="1"/>
  <c r="C371" i="1"/>
  <c r="D189" i="4" s="1"/>
  <c r="AX124" i="1"/>
  <c r="Z124" i="1" a="1"/>
  <c r="Z124" i="1" s="1"/>
  <c r="DV206" i="1"/>
  <c r="Y127" i="1" a="1"/>
  <c r="Y127" i="1" s="1"/>
  <c r="CD112" i="1" a="1"/>
  <c r="CD112" i="1" s="1"/>
  <c r="E365" i="1" s="1"/>
  <c r="F183" i="4" s="1"/>
  <c r="X129" i="1"/>
  <c r="AX112" i="1"/>
  <c r="AY112" i="1"/>
  <c r="F176" i="4"/>
  <c r="F358" i="1"/>
  <c r="G176" i="4" s="1"/>
  <c r="BK263" i="1"/>
  <c r="CM263" i="1" s="1"/>
  <c r="AV143" i="1"/>
  <c r="EC127" i="1"/>
  <c r="DZ157" i="1"/>
  <c r="AR180" i="1"/>
  <c r="BY131" i="1"/>
  <c r="CB131" i="1" s="1" a="1"/>
  <c r="CB131" i="1" s="1"/>
  <c r="BW153" i="1"/>
  <c r="CY153" i="1" s="1"/>
  <c r="BM258" i="1"/>
  <c r="CO258" i="1" s="1"/>
  <c r="DQ253" i="1"/>
  <c r="EC129" i="1"/>
  <c r="CB120" i="1" a="1"/>
  <c r="CB120" i="1" s="1"/>
  <c r="CC120" i="1" s="1" a="1"/>
  <c r="CC120" i="1" s="1"/>
  <c r="D373" i="1" s="1"/>
  <c r="E191" i="4" s="1"/>
  <c r="DZ160" i="1"/>
  <c r="AP198" i="1"/>
  <c r="BV164" i="1"/>
  <c r="CX164" i="1" s="1"/>
  <c r="BU169" i="1"/>
  <c r="CW169" i="1" s="1"/>
  <c r="X125" i="1"/>
  <c r="CP251" i="1"/>
  <c r="AX119" i="1"/>
  <c r="DP269" i="1"/>
  <c r="DU209" i="1"/>
  <c r="AT165" i="1"/>
  <c r="AT158" i="1"/>
  <c r="BZ112" i="1"/>
  <c r="CB119" i="1" a="1"/>
  <c r="CB119" i="1" s="1"/>
  <c r="C372" i="1" s="1"/>
  <c r="D190" i="4" s="1"/>
  <c r="BY127" i="1"/>
  <c r="DA127" i="1" s="1"/>
  <c r="DX184" i="1"/>
  <c r="Y129" i="1" a="1"/>
  <c r="Y129" i="1" s="1"/>
  <c r="EC131" i="1"/>
  <c r="BO240" i="1"/>
  <c r="CQ240" i="1" s="1"/>
  <c r="AV142" i="1"/>
  <c r="DO281" i="1"/>
  <c r="DN296" i="1"/>
  <c r="BX137" i="1"/>
  <c r="CZ137" i="1" s="1"/>
  <c r="BU171" i="1"/>
  <c r="CW171" i="1" s="1"/>
  <c r="AH287" i="1"/>
  <c r="CA112" i="1"/>
  <c r="AZ112" i="1" a="1"/>
  <c r="AZ112" i="1" s="1"/>
  <c r="BA112" i="1" s="1" a="1"/>
  <c r="BA112" i="1" s="1"/>
  <c r="CR227" i="1"/>
  <c r="CX163" i="1"/>
  <c r="CM279" i="1"/>
  <c r="DC104" i="1"/>
  <c r="O313" i="1" s="1"/>
  <c r="P120" i="4" s="1"/>
  <c r="DD104" i="1"/>
  <c r="P313" i="1" s="1"/>
  <c r="Q120" i="4" s="1"/>
  <c r="CT197" i="1"/>
  <c r="CN266" i="1"/>
  <c r="CX159" i="1"/>
  <c r="CR228" i="1"/>
  <c r="CV176" i="1"/>
  <c r="CQ232" i="1"/>
  <c r="DS236" i="1"/>
  <c r="M237" i="1"/>
  <c r="BP237" i="1" s="1"/>
  <c r="BP230" i="1"/>
  <c r="CR230" i="1" s="1"/>
  <c r="N231" i="1"/>
  <c r="AO231" i="1" s="1"/>
  <c r="EB135" i="1"/>
  <c r="V136" i="1"/>
  <c r="X136" i="1" s="1"/>
  <c r="CP242" i="1"/>
  <c r="D176" i="4"/>
  <c r="BL265" i="1"/>
  <c r="CN265" i="1" s="1"/>
  <c r="J266" i="1"/>
  <c r="DQ266" i="1" s="1"/>
  <c r="CT203" i="1"/>
  <c r="U149" i="1"/>
  <c r="BX149" i="1" s="1"/>
  <c r="AM239" i="1"/>
  <c r="M240" i="1"/>
  <c r="AN240" i="1" s="1"/>
  <c r="CW163" i="1"/>
  <c r="DR249" i="1"/>
  <c r="L250" i="1"/>
  <c r="AM250" i="1" s="1"/>
  <c r="CV180" i="1"/>
  <c r="DQ259" i="1"/>
  <c r="K260" i="1"/>
  <c r="AL260" i="1" s="1"/>
  <c r="AI283" i="1"/>
  <c r="I284" i="1"/>
  <c r="DP284" i="1" s="1"/>
  <c r="C367" i="1"/>
  <c r="D185" i="4" s="1"/>
  <c r="CC114" i="1" a="1"/>
  <c r="CC114" i="1" s="1"/>
  <c r="D367" i="1" s="1"/>
  <c r="E185" i="4" s="1"/>
  <c r="AU147" i="1"/>
  <c r="U148" i="1"/>
  <c r="BX148" i="1" s="1"/>
  <c r="BS191" i="1"/>
  <c r="Q192" i="1"/>
  <c r="DX192" i="1" s="1"/>
  <c r="BL272" i="1"/>
  <c r="CN272" i="1" s="1"/>
  <c r="J273" i="1"/>
  <c r="AK273" i="1" s="1"/>
  <c r="CV182" i="1"/>
  <c r="CU189" i="1"/>
  <c r="CT188" i="1"/>
  <c r="DT229" i="1"/>
  <c r="N230" i="1"/>
  <c r="AO230" i="1" s="1"/>
  <c r="DS238" i="1"/>
  <c r="M239" i="1"/>
  <c r="AN239" i="1" s="1"/>
  <c r="C370" i="1"/>
  <c r="CC117" i="1" a="1"/>
  <c r="CC117" i="1" s="1"/>
  <c r="D370" i="1" s="1"/>
  <c r="E188" i="4" s="1"/>
  <c r="F169" i="4"/>
  <c r="F351" i="1"/>
  <c r="G169" i="4" s="1"/>
  <c r="CU178" i="1"/>
  <c r="BL267" i="1"/>
  <c r="CN267" i="1" s="1"/>
  <c r="J268" i="1"/>
  <c r="DQ268" i="1" s="1"/>
  <c r="AL244" i="1"/>
  <c r="L245" i="1"/>
  <c r="DS245" i="1" s="1"/>
  <c r="V135" i="1"/>
  <c r="EC135" i="1" s="1"/>
  <c r="AQ186" i="1"/>
  <c r="Q187" i="1"/>
  <c r="BT187" i="1" s="1"/>
  <c r="CA119" i="1"/>
  <c r="CQ229" i="1"/>
  <c r="DO276" i="1"/>
  <c r="DZ162" i="1"/>
  <c r="T163" i="1"/>
  <c r="BW163" i="1" s="1"/>
  <c r="DZ161" i="1"/>
  <c r="T162" i="1"/>
  <c r="AU162" i="1" s="1"/>
  <c r="AM235" i="1"/>
  <c r="M236" i="1"/>
  <c r="DT236" i="1" s="1"/>
  <c r="V141" i="1"/>
  <c r="Y141" i="1" s="1" a="1"/>
  <c r="Y141" i="1" s="1"/>
  <c r="DZ154" i="1"/>
  <c r="T155" i="1"/>
  <c r="BW155" i="1" s="1"/>
  <c r="BR202" i="1"/>
  <c r="P203" i="1"/>
  <c r="BS203" i="1" s="1"/>
  <c r="AO211" i="1"/>
  <c r="O212" i="1"/>
  <c r="BR212" i="1" s="1"/>
  <c r="AL242" i="1"/>
  <c r="L243" i="1"/>
  <c r="BO243" i="1" s="1"/>
  <c r="CQ243" i="1" s="1"/>
  <c r="CU180" i="1"/>
  <c r="CV181" i="1"/>
  <c r="AJ271" i="1"/>
  <c r="J272" i="1"/>
  <c r="BM272" i="1" s="1"/>
  <c r="DT228" i="1"/>
  <c r="DQ260" i="1"/>
  <c r="DV203" i="1"/>
  <c r="P204" i="1"/>
  <c r="AQ204" i="1" s="1"/>
  <c r="BU172" i="1"/>
  <c r="CW172" i="1" s="1"/>
  <c r="S173" i="1"/>
  <c r="AT173" i="1" s="1"/>
  <c r="AU148" i="1"/>
  <c r="CX147" i="1"/>
  <c r="CS199" i="1"/>
  <c r="BT178" i="1"/>
  <c r="EB132" i="1"/>
  <c r="AR176" i="1"/>
  <c r="DV197" i="1"/>
  <c r="BV157" i="1"/>
  <c r="CX157" i="1" s="1"/>
  <c r="T158" i="1"/>
  <c r="BW158" i="1" s="1"/>
  <c r="DX180" i="1"/>
  <c r="R181" i="1"/>
  <c r="BU181" i="1" s="1"/>
  <c r="K265" i="1"/>
  <c r="BN265" i="1" s="1"/>
  <c r="BK280" i="1"/>
  <c r="CU193" i="1"/>
  <c r="AR184" i="1"/>
  <c r="EC124" i="1"/>
  <c r="AR177" i="1"/>
  <c r="R178" i="1"/>
  <c r="DY178" i="1" s="1"/>
  <c r="AL243" i="1"/>
  <c r="L244" i="1"/>
  <c r="AM244" i="1" s="1"/>
  <c r="AL247" i="1"/>
  <c r="L248" i="1"/>
  <c r="AM248" i="1" s="1"/>
  <c r="AQ187" i="1"/>
  <c r="BT186" i="1"/>
  <c r="R187" i="1"/>
  <c r="BU187" i="1" s="1"/>
  <c r="CP245" i="1"/>
  <c r="Z130" i="1" a="1"/>
  <c r="Z130" i="1" s="1"/>
  <c r="AX129" i="1"/>
  <c r="AO216" i="1"/>
  <c r="O217" i="1"/>
  <c r="DV217" i="1" s="1"/>
  <c r="CY136" i="1"/>
  <c r="CV165" i="1"/>
  <c r="O213" i="1"/>
  <c r="DV213" i="1" s="1"/>
  <c r="CA109" i="1"/>
  <c r="CD109" i="1" a="1"/>
  <c r="CD109" i="1" s="1"/>
  <c r="E362" i="1" s="1"/>
  <c r="CB109" i="1" a="1"/>
  <c r="CB109" i="1" s="1"/>
  <c r="BZ109" i="1"/>
  <c r="CP240" i="1"/>
  <c r="AK263" i="1"/>
  <c r="DZ163" i="1"/>
  <c r="AH292" i="1"/>
  <c r="H293" i="1"/>
  <c r="BK293" i="1" s="1"/>
  <c r="CM293" i="1" s="1"/>
  <c r="DN289" i="1"/>
  <c r="H290" i="1"/>
  <c r="BK290" i="1" s="1"/>
  <c r="C349" i="1"/>
  <c r="CC96" i="1" a="1"/>
  <c r="CC96" i="1" s="1"/>
  <c r="D349" i="1" s="1"/>
  <c r="E167" i="4" s="1"/>
  <c r="AU153" i="1"/>
  <c r="U154" i="1"/>
  <c r="AK258" i="1"/>
  <c r="K259" i="1"/>
  <c r="AL259" i="1" s="1"/>
  <c r="BM253" i="1"/>
  <c r="K254" i="1"/>
  <c r="AL254" i="1" s="1"/>
  <c r="BL273" i="1"/>
  <c r="J274" i="1"/>
  <c r="BM274" i="1" s="1"/>
  <c r="AY124" i="1"/>
  <c r="DS240" i="1"/>
  <c r="CX155" i="1"/>
  <c r="BY129" i="1"/>
  <c r="Z129" i="1" a="1"/>
  <c r="Z129" i="1" s="1"/>
  <c r="BO234" i="1"/>
  <c r="CQ234" i="1" s="1"/>
  <c r="BW143" i="1"/>
  <c r="DO278" i="1"/>
  <c r="I279" i="1"/>
  <c r="DP279" i="1" s="1"/>
  <c r="CX150" i="1"/>
  <c r="AP208" i="1"/>
  <c r="P209" i="1"/>
  <c r="DW209" i="1" s="1"/>
  <c r="Z121" i="1" a="1"/>
  <c r="Z121" i="1" s="1"/>
  <c r="DU220" i="1"/>
  <c r="DW190" i="1"/>
  <c r="BX142" i="1"/>
  <c r="BK281" i="1"/>
  <c r="CM281" i="1" s="1"/>
  <c r="AI279" i="1"/>
  <c r="DP266" i="1"/>
  <c r="DX181" i="1"/>
  <c r="DR250" i="1"/>
  <c r="L251" i="1"/>
  <c r="DS251" i="1" s="1"/>
  <c r="DQ256" i="1"/>
  <c r="K257" i="1"/>
  <c r="DR257" i="1" s="1"/>
  <c r="DX182" i="1"/>
  <c r="R183" i="1"/>
  <c r="BU183" i="1" s="1"/>
  <c r="AQ197" i="1"/>
  <c r="Q198" i="1"/>
  <c r="AR198" i="1" s="1"/>
  <c r="H294" i="1"/>
  <c r="BK294" i="1" s="1"/>
  <c r="DN288" i="1"/>
  <c r="H289" i="1"/>
  <c r="AI289" i="1" s="1"/>
  <c r="CT198" i="1"/>
  <c r="AN224" i="1"/>
  <c r="BP220" i="1"/>
  <c r="CR220" i="1" s="1"/>
  <c r="DO277" i="1"/>
  <c r="AQ189" i="1"/>
  <c r="BO237" i="1"/>
  <c r="DZ159" i="1"/>
  <c r="DT226" i="1"/>
  <c r="BQ218" i="1"/>
  <c r="CS218" i="1" s="1"/>
  <c r="Y125" i="1" a="1"/>
  <c r="Y125" i="1" s="1"/>
  <c r="AW126" i="1"/>
  <c r="BB126" i="1" s="1" a="1"/>
  <c r="BB126" i="1" s="1"/>
  <c r="AU144" i="1"/>
  <c r="U145" i="1"/>
  <c r="AV145" i="1" s="1"/>
  <c r="EA146" i="1"/>
  <c r="U147" i="1"/>
  <c r="AS174" i="1"/>
  <c r="S175" i="1"/>
  <c r="DZ175" i="1" s="1"/>
  <c r="BS195" i="1"/>
  <c r="CU195" i="1" s="1"/>
  <c r="Q196" i="1"/>
  <c r="DX196" i="1" s="1"/>
  <c r="AL251" i="1"/>
  <c r="L252" i="1"/>
  <c r="BO252" i="1" s="1"/>
  <c r="CQ252" i="1" s="1"/>
  <c r="CY140" i="1"/>
  <c r="CC111" i="1" a="1"/>
  <c r="CC111" i="1" s="1"/>
  <c r="D364" i="1" s="1"/>
  <c r="E182" i="4" s="1"/>
  <c r="C364" i="1"/>
  <c r="D182" i="4" s="1"/>
  <c r="AZ119" i="1" a="1"/>
  <c r="AZ119" i="1" s="1"/>
  <c r="BA119" i="1" s="1" a="1"/>
  <c r="BA119" i="1" s="1"/>
  <c r="BM261" i="1"/>
  <c r="CO261" i="1" s="1"/>
  <c r="K262" i="1"/>
  <c r="AL262" i="1" s="1"/>
  <c r="CY135" i="1"/>
  <c r="CS209" i="1"/>
  <c r="Z127" i="1" a="1"/>
  <c r="Z127" i="1" s="1"/>
  <c r="CX158" i="1"/>
  <c r="BX133" i="1"/>
  <c r="V134" i="1"/>
  <c r="BY134" i="1" s="1"/>
  <c r="CA130" i="1"/>
  <c r="AI284" i="1"/>
  <c r="I285" i="1"/>
  <c r="DP285" i="1" s="1"/>
  <c r="AU152" i="1"/>
  <c r="U153" i="1"/>
  <c r="AS175" i="1"/>
  <c r="S176" i="1"/>
  <c r="AT176" i="1" s="1"/>
  <c r="BU168" i="1"/>
  <c r="CW168" i="1" s="1"/>
  <c r="S169" i="1"/>
  <c r="AT169" i="1" s="1"/>
  <c r="CQ233" i="1"/>
  <c r="CW167" i="1"/>
  <c r="DU214" i="1"/>
  <c r="O215" i="1"/>
  <c r="AP215" i="1" s="1"/>
  <c r="O218" i="1"/>
  <c r="DV218" i="1" s="1"/>
  <c r="AV134" i="1"/>
  <c r="CY133" i="1"/>
  <c r="CQ219" i="1"/>
  <c r="AS166" i="1"/>
  <c r="S167" i="1"/>
  <c r="DZ167" i="1" s="1"/>
  <c r="CB110" i="1" a="1"/>
  <c r="CB110" i="1" s="1"/>
  <c r="DA110" i="1"/>
  <c r="DC116" i="1" s="1"/>
  <c r="O314" i="1" s="1"/>
  <c r="P121" i="4" s="1"/>
  <c r="CD110" i="1" a="1"/>
  <c r="CD110" i="1" s="1"/>
  <c r="E363" i="1" s="1"/>
  <c r="CA110" i="1"/>
  <c r="BZ110" i="1"/>
  <c r="H296" i="1"/>
  <c r="BK296" i="1" s="1"/>
  <c r="CM296" i="1" s="1"/>
  <c r="AR185" i="1"/>
  <c r="R186" i="1"/>
  <c r="BU186" i="1" s="1"/>
  <c r="DO275" i="1"/>
  <c r="I276" i="1"/>
  <c r="AJ276" i="1" s="1"/>
  <c r="CP233" i="1"/>
  <c r="CM278" i="1"/>
  <c r="BW150" i="1"/>
  <c r="U151" i="1"/>
  <c r="EB151" i="1" s="1"/>
  <c r="BN248" i="1"/>
  <c r="L249" i="1"/>
  <c r="AM249" i="1" s="1"/>
  <c r="DY170" i="1"/>
  <c r="S171" i="1"/>
  <c r="DZ171" i="1" s="1"/>
  <c r="AV138" i="1"/>
  <c r="V139" i="1"/>
  <c r="BY139" i="1" s="1"/>
  <c r="EB141" i="1"/>
  <c r="V142" i="1"/>
  <c r="EC142" i="1" s="1"/>
  <c r="C351" i="1"/>
  <c r="D169" i="4" s="1"/>
  <c r="CC98" i="1" a="1"/>
  <c r="CC98" i="1" s="1"/>
  <c r="D351" i="1" s="1"/>
  <c r="E169" i="4" s="1"/>
  <c r="V137" i="1"/>
  <c r="BY137" i="1" s="1"/>
  <c r="AY114" i="1"/>
  <c r="AZ114" i="1" a="1"/>
  <c r="AZ114" i="1" s="1"/>
  <c r="BA114" i="1" s="1" a="1"/>
  <c r="BA114" i="1" s="1"/>
  <c r="AX114" i="1"/>
  <c r="BB114" i="1" a="1"/>
  <c r="BB114" i="1" s="1"/>
  <c r="DW188" i="1"/>
  <c r="Q189" i="1"/>
  <c r="BT189" i="1" s="1"/>
  <c r="AN221" i="1"/>
  <c r="N222" i="1"/>
  <c r="BQ222" i="1" s="1"/>
  <c r="DQ255" i="1"/>
  <c r="K256" i="1"/>
  <c r="BN256" i="1" s="1"/>
  <c r="CS217" i="1"/>
  <c r="BZ119" i="1"/>
  <c r="AM236" i="1"/>
  <c r="DT230" i="1"/>
  <c r="AV135" i="1"/>
  <c r="DO263" i="1"/>
  <c r="I264" i="1"/>
  <c r="BL264" i="1" s="1"/>
  <c r="V144" i="1"/>
  <c r="AW144" i="1" s="1"/>
  <c r="AV140" i="1"/>
  <c r="AX116" i="1"/>
  <c r="BB116" i="1" a="1"/>
  <c r="BB116" i="1" s="1"/>
  <c r="AY116" i="1"/>
  <c r="AZ116" i="1" a="1"/>
  <c r="AZ116" i="1" s="1"/>
  <c r="BA116" i="1" s="1" a="1"/>
  <c r="BA116" i="1" s="1"/>
  <c r="BY125" i="1"/>
  <c r="CB125" i="1" s="1" a="1"/>
  <c r="CB125" i="1" s="1"/>
  <c r="CZ124" i="1"/>
  <c r="AJ265" i="1"/>
  <c r="AN225" i="1"/>
  <c r="N226" i="1"/>
  <c r="BQ226" i="1" s="1"/>
  <c r="AM231" i="1"/>
  <c r="M232" i="1"/>
  <c r="BP232" i="1" s="1"/>
  <c r="AP204" i="1"/>
  <c r="P205" i="1"/>
  <c r="BS205" i="1" s="1"/>
  <c r="BW149" i="1"/>
  <c r="U150" i="1"/>
  <c r="EB150" i="1" s="1"/>
  <c r="AR183" i="1"/>
  <c r="R184" i="1"/>
  <c r="AS184" i="1" s="1"/>
  <c r="AV139" i="1"/>
  <c r="V140" i="1"/>
  <c r="W140" i="1" s="1"/>
  <c r="CQ221" i="1"/>
  <c r="AH286" i="1"/>
  <c r="H287" i="1"/>
  <c r="BK287" i="1" s="1"/>
  <c r="CD97" i="1" a="1"/>
  <c r="CD97" i="1" s="1"/>
  <c r="E350" i="1" s="1"/>
  <c r="J313" i="1" s="1"/>
  <c r="CB97" i="1" a="1"/>
  <c r="CB97" i="1" s="1"/>
  <c r="CA97" i="1"/>
  <c r="BZ97" i="1"/>
  <c r="CZ121" i="1"/>
  <c r="BW148" i="1"/>
  <c r="BO239" i="1"/>
  <c r="BX132" i="1"/>
  <c r="BN249" i="1"/>
  <c r="CP249" i="1" s="1"/>
  <c r="AW127" i="1"/>
  <c r="BO230" i="1"/>
  <c r="M231" i="1"/>
  <c r="AN231" i="1" s="1"/>
  <c r="BM264" i="1"/>
  <c r="CO264" i="1" s="1"/>
  <c r="AQ193" i="1"/>
  <c r="Q194" i="1"/>
  <c r="AR194" i="1" s="1"/>
  <c r="P200" i="1"/>
  <c r="DW200" i="1" s="1"/>
  <c r="BY124" i="1"/>
  <c r="CD124" i="1" s="1" a="1"/>
  <c r="CD124" i="1" s="1"/>
  <c r="E377" i="1" s="1"/>
  <c r="CT194" i="1"/>
  <c r="AK259" i="1"/>
  <c r="BB129" i="1" a="1"/>
  <c r="BB129" i="1" s="1"/>
  <c r="AJ274" i="1"/>
  <c r="J275" i="1"/>
  <c r="BM275" i="1" s="1"/>
  <c r="DP270" i="1"/>
  <c r="J271" i="1"/>
  <c r="DQ271" i="1" s="1"/>
  <c r="DO283" i="1"/>
  <c r="BU166" i="1"/>
  <c r="AO212" i="1"/>
  <c r="CN260" i="1"/>
  <c r="F367" i="1"/>
  <c r="G185" i="4" s="1"/>
  <c r="F185" i="4"/>
  <c r="AP205" i="1"/>
  <c r="P206" i="1"/>
  <c r="AQ206" i="1" s="1"/>
  <c r="DN295" i="1"/>
  <c r="DN292" i="1"/>
  <c r="AH289" i="1"/>
  <c r="EA147" i="1"/>
  <c r="F349" i="1"/>
  <c r="G167" i="4" s="1"/>
  <c r="F167" i="4"/>
  <c r="CY132" i="1"/>
  <c r="DW191" i="1"/>
  <c r="BT185" i="1"/>
  <c r="CV185" i="1" s="1"/>
  <c r="BK275" i="1"/>
  <c r="CX151" i="1"/>
  <c r="X130" i="1"/>
  <c r="CX144" i="1"/>
  <c r="F174" i="4"/>
  <c r="F356" i="1"/>
  <c r="G174" i="4" s="1"/>
  <c r="AT155" i="1"/>
  <c r="T156" i="1"/>
  <c r="AU156" i="1" s="1"/>
  <c r="CY137" i="1"/>
  <c r="S166" i="1"/>
  <c r="AT166" i="1" s="1"/>
  <c r="EA143" i="1"/>
  <c r="AU150" i="1"/>
  <c r="CC108" i="1" a="1"/>
  <c r="CC108" i="1" s="1"/>
  <c r="D361" i="1" s="1"/>
  <c r="E179" i="4" s="1"/>
  <c r="C361" i="1"/>
  <c r="D179" i="4" s="1"/>
  <c r="DR248" i="1"/>
  <c r="DP272" i="1"/>
  <c r="DW196" i="1"/>
  <c r="Q197" i="1"/>
  <c r="BT197" i="1" s="1"/>
  <c r="DO274" i="1"/>
  <c r="I275" i="1"/>
  <c r="AJ275" i="1" s="1"/>
  <c r="CZ139" i="1"/>
  <c r="DU215" i="1"/>
  <c r="O216" i="1"/>
  <c r="DV216" i="1" s="1"/>
  <c r="AN222" i="1"/>
  <c r="N223" i="1"/>
  <c r="DU223" i="1" s="1"/>
  <c r="AI282" i="1"/>
  <c r="I283" i="1"/>
  <c r="BL283" i="1" s="1"/>
  <c r="AZ97" i="1" a="1"/>
  <c r="AZ97" i="1" s="1"/>
  <c r="BA97" i="1" s="1" a="1"/>
  <c r="BA97" i="1" s="1"/>
  <c r="AX97" i="1"/>
  <c r="AY97" i="1"/>
  <c r="BB97" i="1" a="1"/>
  <c r="BB97" i="1" s="1"/>
  <c r="BY122" i="1"/>
  <c r="W122" i="1"/>
  <c r="Z122" i="1" a="1"/>
  <c r="Z122" i="1" s="1"/>
  <c r="X122" i="1"/>
  <c r="BQ219" i="1"/>
  <c r="CS219" i="1" s="1"/>
  <c r="O220" i="1"/>
  <c r="DV220" i="1" s="1"/>
  <c r="AT160" i="1"/>
  <c r="T161" i="1"/>
  <c r="BW161" i="1" s="1"/>
  <c r="DV198" i="1"/>
  <c r="P199" i="1"/>
  <c r="AQ199" i="1" s="1"/>
  <c r="DZ164" i="1"/>
  <c r="T165" i="1"/>
  <c r="AU165" i="1" s="1"/>
  <c r="AS169" i="1"/>
  <c r="S170" i="1"/>
  <c r="AT170" i="1" s="1"/>
  <c r="CR212" i="1"/>
  <c r="AS170" i="1"/>
  <c r="BQ210" i="1"/>
  <c r="CS210" i="1" s="1"/>
  <c r="O211" i="1"/>
  <c r="AP211" i="1" s="1"/>
  <c r="DV209" i="1"/>
  <c r="P210" i="1"/>
  <c r="AQ210" i="1" s="1"/>
  <c r="Z125" i="1" a="1"/>
  <c r="Z125" i="1" s="1"/>
  <c r="EC126" i="1"/>
  <c r="EB138" i="1"/>
  <c r="CX145" i="1"/>
  <c r="AN229" i="1"/>
  <c r="BX141" i="1"/>
  <c r="BO238" i="1"/>
  <c r="CQ238" i="1" s="1"/>
  <c r="BM257" i="1"/>
  <c r="CO257" i="1" s="1"/>
  <c r="K258" i="1"/>
  <c r="DR258" i="1" s="1"/>
  <c r="BB119" i="1" a="1"/>
  <c r="BB119" i="1" s="1"/>
  <c r="Y130" i="1" a="1"/>
  <c r="Y130" i="1" s="1"/>
  <c r="BX136" i="1"/>
  <c r="W124" i="1"/>
  <c r="BL269" i="1"/>
  <c r="CN269" i="1" s="1"/>
  <c r="J270" i="1"/>
  <c r="DQ270" i="1" s="1"/>
  <c r="AO209" i="1"/>
  <c r="O210" i="1"/>
  <c r="AP210" i="1" s="1"/>
  <c r="BS188" i="1"/>
  <c r="CU188" i="1" s="1"/>
  <c r="X127" i="1"/>
  <c r="DN294" i="1"/>
  <c r="H295" i="1"/>
  <c r="AI295" i="1" s="1"/>
  <c r="AJ267" i="1"/>
  <c r="DT221" i="1"/>
  <c r="DR244" i="1"/>
  <c r="DZ165" i="1"/>
  <c r="T166" i="1"/>
  <c r="BW166" i="1" s="1"/>
  <c r="CY166" i="1" s="1"/>
  <c r="DZ158" i="1"/>
  <c r="T159" i="1"/>
  <c r="AU159" i="1" s="1"/>
  <c r="X131" i="1"/>
  <c r="BZ130" i="1"/>
  <c r="CW175" i="1"/>
  <c r="CV174" i="1"/>
  <c r="AO213" i="1"/>
  <c r="O214" i="1"/>
  <c r="AP214" i="1" s="1"/>
  <c r="AP207" i="1"/>
  <c r="P208" i="1"/>
  <c r="DW208" i="1" s="1"/>
  <c r="AQ192" i="1"/>
  <c r="Q193" i="1"/>
  <c r="DX193" i="1" s="1"/>
  <c r="DS233" i="1"/>
  <c r="M234" i="1"/>
  <c r="AN234" i="1" s="1"/>
  <c r="DW194" i="1"/>
  <c r="Q195" i="1"/>
  <c r="AR195" i="1" s="1"/>
  <c r="BV156" i="1"/>
  <c r="T157" i="1"/>
  <c r="BW157" i="1" s="1"/>
  <c r="DY167" i="1"/>
  <c r="S168" i="1"/>
  <c r="AT168" i="1" s="1"/>
  <c r="AV131" i="1"/>
  <c r="V132" i="1"/>
  <c r="BY132" i="1" s="1"/>
  <c r="Z131" i="1" a="1"/>
  <c r="Z131" i="1" s="1"/>
  <c r="AK255" i="1"/>
  <c r="DU217" i="1"/>
  <c r="BX134" i="1"/>
  <c r="DW186" i="1"/>
  <c r="W131" i="1"/>
  <c r="CM271" i="1"/>
  <c r="BM254" i="1"/>
  <c r="CO254" i="1" s="1"/>
  <c r="K255" i="1"/>
  <c r="AL255" i="1" s="1"/>
  <c r="DN290" i="1"/>
  <c r="H291" i="1"/>
  <c r="DO291" i="1" s="1"/>
  <c r="BR200" i="1"/>
  <c r="P201" i="1"/>
  <c r="DW201" i="1" s="1"/>
  <c r="DT227" i="1"/>
  <c r="N228" i="1"/>
  <c r="DU228" i="1" s="1"/>
  <c r="AK262" i="1"/>
  <c r="K263" i="1"/>
  <c r="DR263" i="1" s="1"/>
  <c r="BN246" i="1"/>
  <c r="CP246" i="1" s="1"/>
  <c r="L247" i="1"/>
  <c r="AM247" i="1" s="1"/>
  <c r="AM232" i="1"/>
  <c r="M233" i="1"/>
  <c r="BP233" i="1" s="1"/>
  <c r="BK285" i="1"/>
  <c r="I286" i="1"/>
  <c r="BL286" i="1" s="1"/>
  <c r="BR201" i="1"/>
  <c r="CT201" i="1" s="1"/>
  <c r="P202" i="1"/>
  <c r="DW202" i="1" s="1"/>
  <c r="AL245" i="1"/>
  <c r="L246" i="1"/>
  <c r="AM246" i="1" s="1"/>
  <c r="DS241" i="1"/>
  <c r="M242" i="1"/>
  <c r="BP242" i="1" s="1"/>
  <c r="BU173" i="1"/>
  <c r="CW173" i="1" s="1"/>
  <c r="S174" i="1"/>
  <c r="BV174" i="1" s="1"/>
  <c r="AY108" i="1"/>
  <c r="AX108" i="1"/>
  <c r="BB108" i="1" a="1"/>
  <c r="BB108" i="1" s="1"/>
  <c r="AZ108" i="1" a="1"/>
  <c r="AZ108" i="1" s="1"/>
  <c r="BA108" i="1" s="1" a="1"/>
  <c r="BA108" i="1" s="1"/>
  <c r="DR252" i="1"/>
  <c r="L253" i="1"/>
  <c r="DS253" i="1" s="1"/>
  <c r="BP223" i="1"/>
  <c r="CR223" i="1" s="1"/>
  <c r="N224" i="1"/>
  <c r="BQ224" i="1" s="1"/>
  <c r="BW151" i="1"/>
  <c r="U152" i="1"/>
  <c r="AV152" i="1" s="1"/>
  <c r="CT208" i="1"/>
  <c r="CD119" i="1" a="1"/>
  <c r="CD119" i="1" s="1"/>
  <c r="E372" i="1" s="1"/>
  <c r="BO236" i="1"/>
  <c r="CQ236" i="1" s="1"/>
  <c r="AN230" i="1"/>
  <c r="BX135" i="1"/>
  <c r="CZ135" i="1" s="1"/>
  <c r="BK276" i="1"/>
  <c r="CM276" i="1" s="1"/>
  <c r="I277" i="1"/>
  <c r="DP277" i="1" s="1"/>
  <c r="CQ235" i="1"/>
  <c r="CZ140" i="1"/>
  <c r="DP265" i="1"/>
  <c r="DQ254" i="1"/>
  <c r="AX115" i="1"/>
  <c r="BB115" i="1" a="1"/>
  <c r="BB115" i="1" s="1"/>
  <c r="AZ115" i="1" a="1"/>
  <c r="AZ115" i="1" s="1"/>
  <c r="BA115" i="1" s="1" a="1"/>
  <c r="BA115" i="1" s="1"/>
  <c r="AY115" i="1"/>
  <c r="AN228" i="1"/>
  <c r="N229" i="1"/>
  <c r="DU229" i="1" s="1"/>
  <c r="BM260" i="1"/>
  <c r="CO260" i="1" s="1"/>
  <c r="K261" i="1"/>
  <c r="DR261" i="1" s="1"/>
  <c r="CV183" i="1"/>
  <c r="CU182" i="1"/>
  <c r="AH290" i="1"/>
  <c r="H292" i="1"/>
  <c r="AI292" i="1" s="1"/>
  <c r="CR218" i="1"/>
  <c r="EA148" i="1"/>
  <c r="DV200" i="1"/>
  <c r="AN227" i="1"/>
  <c r="DS239" i="1"/>
  <c r="AR178" i="1"/>
  <c r="R179" i="1"/>
  <c r="DY179" i="1" s="1"/>
  <c r="AV132" i="1"/>
  <c r="V133" i="1"/>
  <c r="EC133" i="1" s="1"/>
  <c r="DX176" i="1"/>
  <c r="R177" i="1"/>
  <c r="BU177" i="1" s="1"/>
  <c r="AP197" i="1"/>
  <c r="P198" i="1"/>
  <c r="DW198" i="1" s="1"/>
  <c r="BM262" i="1"/>
  <c r="AL249" i="1"/>
  <c r="CD113" i="1" a="1"/>
  <c r="CD113" i="1" s="1"/>
  <c r="E366" i="1" s="1"/>
  <c r="CA113" i="1"/>
  <c r="BZ113" i="1"/>
  <c r="CB113" i="1" a="1"/>
  <c r="CB113" i="1" s="1"/>
  <c r="CQ223" i="1"/>
  <c r="DO280" i="1"/>
  <c r="I281" i="1"/>
  <c r="AJ281" i="1" s="1"/>
  <c r="R185" i="1"/>
  <c r="BU185" i="1" s="1"/>
  <c r="CR209" i="1"/>
  <c r="DR246" i="1"/>
  <c r="DS232" i="1"/>
  <c r="BS187" i="1"/>
  <c r="Q188" i="1"/>
  <c r="AR188" i="1" s="1"/>
  <c r="AI285" i="1"/>
  <c r="AP201" i="1"/>
  <c r="DR245" i="1"/>
  <c r="BM259" i="1"/>
  <c r="CO259" i="1" s="1"/>
  <c r="CM273" i="1"/>
  <c r="CU190" i="1"/>
  <c r="CT189" i="1"/>
  <c r="BK283" i="1"/>
  <c r="DY166" i="1"/>
  <c r="CZ125" i="1"/>
  <c r="BO241" i="1"/>
  <c r="CQ241" i="1" s="1"/>
  <c r="CM268" i="1"/>
  <c r="CA115" i="1"/>
  <c r="BZ115" i="1"/>
  <c r="CD115" i="1" a="1"/>
  <c r="CD115" i="1" s="1"/>
  <c r="E368" i="1" s="1"/>
  <c r="CB115" i="1" a="1"/>
  <c r="CB115" i="1" s="1"/>
  <c r="CS205" i="1"/>
  <c r="CT196" i="1"/>
  <c r="CU197" i="1"/>
  <c r="DQ263" i="1"/>
  <c r="K264" i="1"/>
  <c r="AL264" i="1" s="1"/>
  <c r="AT163" i="1"/>
  <c r="T164" i="1"/>
  <c r="AU164" i="1" s="1"/>
  <c r="CM266" i="1"/>
  <c r="DY173" i="1"/>
  <c r="BW147" i="1"/>
  <c r="AQ191" i="1"/>
  <c r="BN252" i="1"/>
  <c r="CP252" i="1" s="1"/>
  <c r="DX185" i="1"/>
  <c r="AN223" i="1"/>
  <c r="AI275" i="1"/>
  <c r="BB124" i="1" a="1"/>
  <c r="BB124" i="1" s="1"/>
  <c r="M241" i="1"/>
  <c r="BP241" i="1" s="1"/>
  <c r="CC103" i="1" a="1"/>
  <c r="CC103" i="1" s="1"/>
  <c r="D356" i="1" s="1"/>
  <c r="E174" i="4" s="1"/>
  <c r="C356" i="1"/>
  <c r="D174" i="4" s="1"/>
  <c r="AM234" i="1"/>
  <c r="M235" i="1"/>
  <c r="AN235" i="1" s="1"/>
  <c r="AU143" i="1"/>
  <c r="U144" i="1"/>
  <c r="EB144" i="1" s="1"/>
  <c r="EA151" i="1"/>
  <c r="EA150" i="1"/>
  <c r="CA120" i="1"/>
  <c r="BQ220" i="1"/>
  <c r="CS220" i="1" s="1"/>
  <c r="O221" i="1"/>
  <c r="AP221" i="1" s="1"/>
  <c r="AQ190" i="1"/>
  <c r="Q191" i="1"/>
  <c r="DX191" i="1" s="1"/>
  <c r="V143" i="1"/>
  <c r="Z143" i="1" s="1" a="1"/>
  <c r="Z143" i="1" s="1"/>
  <c r="I282" i="1"/>
  <c r="DP282" i="1" s="1"/>
  <c r="DO279" i="1"/>
  <c r="I280" i="1"/>
  <c r="BL280" i="1" s="1"/>
  <c r="AJ266" i="1"/>
  <c r="J267" i="1"/>
  <c r="DQ267" i="1" s="1"/>
  <c r="F361" i="1"/>
  <c r="G179" i="4" s="1"/>
  <c r="F179" i="4"/>
  <c r="AL248" i="1"/>
  <c r="AJ272" i="1"/>
  <c r="R182" i="1"/>
  <c r="DY182" i="1" s="1"/>
  <c r="CR214" i="1"/>
  <c r="W121" i="1"/>
  <c r="BP224" i="1"/>
  <c r="N225" i="1"/>
  <c r="DU225" i="1" s="1"/>
  <c r="DT220" i="1"/>
  <c r="N221" i="1"/>
  <c r="BQ221" i="1" s="1"/>
  <c r="BK277" i="1"/>
  <c r="I278" i="1"/>
  <c r="BL278" i="1" s="1"/>
  <c r="BU170" i="1"/>
  <c r="DW189" i="1"/>
  <c r="Q190" i="1"/>
  <c r="BT190" i="1" s="1"/>
  <c r="AM237" i="1"/>
  <c r="M238" i="1"/>
  <c r="DT238" i="1" s="1"/>
  <c r="AT159" i="1"/>
  <c r="T160" i="1"/>
  <c r="EA160" i="1" s="1"/>
  <c r="AN226" i="1"/>
  <c r="N227" i="1"/>
  <c r="BQ227" i="1" s="1"/>
  <c r="DU218" i="1"/>
  <c r="O219" i="1"/>
  <c r="AP219" i="1" s="1"/>
  <c r="BY126" i="1"/>
  <c r="DA126" i="1" s="1"/>
  <c r="BX138" i="1"/>
  <c r="DR251" i="1"/>
  <c r="BP229" i="1"/>
  <c r="AV141" i="1"/>
  <c r="AM238" i="1"/>
  <c r="CD120" i="1" a="1"/>
  <c r="CD120" i="1" s="1"/>
  <c r="E373" i="1" s="1"/>
  <c r="F188" i="4"/>
  <c r="F370" i="1"/>
  <c r="G188" i="4" s="1"/>
  <c r="BL268" i="1"/>
  <c r="CN268" i="1" s="1"/>
  <c r="J269" i="1"/>
  <c r="AK269" i="1" s="1"/>
  <c r="V138" i="1"/>
  <c r="X138" i="1" s="1"/>
  <c r="DQ261" i="1"/>
  <c r="EB136" i="1"/>
  <c r="DY171" i="1"/>
  <c r="S172" i="1"/>
  <c r="DZ172" i="1" s="1"/>
  <c r="BT179" i="1"/>
  <c r="R180" i="1"/>
  <c r="BU180" i="1" s="1"/>
  <c r="BR206" i="1"/>
  <c r="P207" i="1"/>
  <c r="BS207" i="1" s="1"/>
  <c r="AQ188" i="1"/>
  <c r="AW128" i="1"/>
  <c r="H288" i="1"/>
  <c r="DO288" i="1" s="1"/>
  <c r="DP267" i="1"/>
  <c r="BP221" i="1"/>
  <c r="BN244" i="1"/>
  <c r="CV171" i="1"/>
  <c r="CX165" i="1"/>
  <c r="EB133" i="1"/>
  <c r="CD130" i="1" a="1"/>
  <c r="CD130" i="1" s="1"/>
  <c r="E383" i="1" s="1"/>
  <c r="BK284" i="1"/>
  <c r="CM284" i="1" s="1"/>
  <c r="BW152" i="1"/>
  <c r="CY152" i="1" s="1"/>
  <c r="DY175" i="1"/>
  <c r="AS168" i="1"/>
  <c r="CU194" i="1"/>
  <c r="CT193" i="1"/>
  <c r="W130" i="1"/>
  <c r="BW145" i="1"/>
  <c r="U146" i="1"/>
  <c r="BQ214" i="1"/>
  <c r="BM255" i="1"/>
  <c r="AO217" i="1"/>
  <c r="EB134" i="1"/>
  <c r="BS186" i="1"/>
  <c r="CU186" i="1" s="1"/>
  <c r="W126" i="1"/>
  <c r="L118" i="4"/>
  <c r="N311" i="1"/>
  <c r="O118" i="4" s="1"/>
  <c r="DR253" i="1" l="1"/>
  <c r="L254" i="1"/>
  <c r="AM254" i="1" s="1"/>
  <c r="AL253" i="1"/>
  <c r="L119" i="4"/>
  <c r="BW154" i="1"/>
  <c r="CY154" i="1" s="1"/>
  <c r="DO286" i="1"/>
  <c r="S177" i="1"/>
  <c r="DZ177" i="1" s="1"/>
  <c r="EA154" i="1"/>
  <c r="AS176" i="1"/>
  <c r="U155" i="1"/>
  <c r="AV155" i="1" s="1"/>
  <c r="CP253" i="1"/>
  <c r="CW176" i="1"/>
  <c r="AX122" i="1"/>
  <c r="W135" i="1"/>
  <c r="AY125" i="1"/>
  <c r="Z133" i="1" a="1"/>
  <c r="Z133" i="1" s="1"/>
  <c r="I287" i="1"/>
  <c r="AJ287" i="1" s="1"/>
  <c r="AI286" i="1"/>
  <c r="CC112" i="1" a="1"/>
  <c r="CC112" i="1" s="1"/>
  <c r="D365" i="1" s="1"/>
  <c r="E183" i="4" s="1"/>
  <c r="AM242" i="1"/>
  <c r="CO275" i="1"/>
  <c r="M243" i="1"/>
  <c r="DT243" i="1" s="1"/>
  <c r="BO242" i="1"/>
  <c r="CQ242" i="1" s="1"/>
  <c r="BB122" i="1" a="1"/>
  <c r="BB122" i="1" s="1"/>
  <c r="W134" i="1"/>
  <c r="CR232" i="1"/>
  <c r="CA128" i="1"/>
  <c r="AZ122" i="1" a="1"/>
  <c r="AZ122" i="1" s="1"/>
  <c r="BA122" i="1" s="1" a="1"/>
  <c r="BA122" i="1" s="1"/>
  <c r="CD128" i="1" a="1"/>
  <c r="CD128" i="1" s="1"/>
  <c r="E381" i="1" s="1"/>
  <c r="F381" i="1" s="1"/>
  <c r="G199" i="4" s="1"/>
  <c r="AJ277" i="1"/>
  <c r="AW133" i="1"/>
  <c r="AX133" i="1" s="1"/>
  <c r="BQ229" i="1"/>
  <c r="CS229" i="1" s="1"/>
  <c r="CB128" i="1" a="1"/>
  <c r="CB128" i="1" s="1"/>
  <c r="CC128" i="1" s="1" a="1"/>
  <c r="CC128" i="1" s="1"/>
  <c r="D381" i="1" s="1"/>
  <c r="E199" i="4" s="1"/>
  <c r="F371" i="1"/>
  <c r="G189" i="4" s="1"/>
  <c r="CA125" i="1"/>
  <c r="AY123" i="1"/>
  <c r="CC119" i="1" a="1"/>
  <c r="CC119" i="1" s="1"/>
  <c r="D372" i="1" s="1"/>
  <c r="E190" i="4" s="1"/>
  <c r="AZ126" i="1" a="1"/>
  <c r="AZ126" i="1" s="1"/>
  <c r="BA126" i="1" s="1" a="1"/>
  <c r="BA126" i="1" s="1"/>
  <c r="CO272" i="1"/>
  <c r="AX123" i="1"/>
  <c r="CV197" i="1"/>
  <c r="CU205" i="1"/>
  <c r="Z134" i="1" a="1"/>
  <c r="Z134" i="1" s="1"/>
  <c r="AZ123" i="1" a="1"/>
  <c r="AZ123" i="1" s="1"/>
  <c r="BA123" i="1" s="1" a="1"/>
  <c r="BA123" i="1" s="1"/>
  <c r="C373" i="1"/>
  <c r="D191" i="4" s="1"/>
  <c r="AR190" i="1"/>
  <c r="AJ278" i="1"/>
  <c r="CA131" i="1"/>
  <c r="AX125" i="1"/>
  <c r="BN257" i="1"/>
  <c r="CP257" i="1" s="1"/>
  <c r="Y132" i="1" a="1"/>
  <c r="Y132" i="1" s="1"/>
  <c r="X142" i="1"/>
  <c r="DP281" i="1"/>
  <c r="AW132" i="1"/>
  <c r="BB132" i="1" s="1" a="1"/>
  <c r="BB132" i="1" s="1"/>
  <c r="Z136" i="1" a="1"/>
  <c r="Z136" i="1" s="1"/>
  <c r="AZ125" i="1" a="1"/>
  <c r="AZ125" i="1" s="1"/>
  <c r="BA125" i="1" s="1" a="1"/>
  <c r="BA125" i="1" s="1"/>
  <c r="BB130" i="1" a="1"/>
  <c r="BB130" i="1" s="1"/>
  <c r="CD131" i="1" a="1"/>
  <c r="CD131" i="1" s="1"/>
  <c r="E384" i="1" s="1"/>
  <c r="F384" i="1" s="1"/>
  <c r="G202" i="4" s="1"/>
  <c r="BW164" i="1"/>
  <c r="CY164" i="1" s="1"/>
  <c r="AX130" i="1"/>
  <c r="AZ130" i="1" a="1"/>
  <c r="AZ130" i="1" s="1"/>
  <c r="BA130" i="1" s="1" a="1"/>
  <c r="BA130" i="1" s="1"/>
  <c r="BW160" i="1"/>
  <c r="CY160" i="1" s="1"/>
  <c r="BU182" i="1"/>
  <c r="CW182" i="1" s="1"/>
  <c r="AJ280" i="1"/>
  <c r="DY185" i="1"/>
  <c r="BS198" i="1"/>
  <c r="CU198" i="1" s="1"/>
  <c r="BS202" i="1"/>
  <c r="CU202" i="1" s="1"/>
  <c r="AU166" i="1"/>
  <c r="BM270" i="1"/>
  <c r="CO270" i="1" s="1"/>
  <c r="BN258" i="1"/>
  <c r="CP258" i="1" s="1"/>
  <c r="DW206" i="1"/>
  <c r="AM251" i="1"/>
  <c r="BT188" i="1"/>
  <c r="CV188" i="1" s="1"/>
  <c r="BY133" i="1"/>
  <c r="BZ133" i="1" s="1"/>
  <c r="AJ283" i="1"/>
  <c r="DW203" i="1"/>
  <c r="DU230" i="1"/>
  <c r="EA159" i="1"/>
  <c r="DS252" i="1"/>
  <c r="DR259" i="1"/>
  <c r="BM266" i="1"/>
  <c r="CO266" i="1" s="1"/>
  <c r="BW159" i="1"/>
  <c r="CY159" i="1" s="1"/>
  <c r="BR213" i="1"/>
  <c r="CT213" i="1" s="1"/>
  <c r="AP217" i="1"/>
  <c r="DW207" i="1"/>
  <c r="BR219" i="1"/>
  <c r="CT219" i="1" s="1"/>
  <c r="AN238" i="1"/>
  <c r="BQ225" i="1"/>
  <c r="CS225" i="1" s="1"/>
  <c r="BN263" i="1"/>
  <c r="CP263" i="1" s="1"/>
  <c r="DX194" i="1"/>
  <c r="AW134" i="1"/>
  <c r="AX134" i="1" s="1"/>
  <c r="DO293" i="1"/>
  <c r="DS243" i="1"/>
  <c r="AU155" i="1"/>
  <c r="AN236" i="1"/>
  <c r="DQ273" i="1"/>
  <c r="AR192" i="1"/>
  <c r="BO250" i="1"/>
  <c r="CQ250" i="1" s="1"/>
  <c r="BK295" i="1"/>
  <c r="CM295" i="1" s="1"/>
  <c r="AQ200" i="1"/>
  <c r="BT194" i="1"/>
  <c r="CV194" i="1" s="1"/>
  <c r="BY140" i="1"/>
  <c r="DA140" i="1" s="1"/>
  <c r="BU184" i="1"/>
  <c r="CW184" i="1" s="1"/>
  <c r="BX150" i="1"/>
  <c r="CZ150" i="1" s="1"/>
  <c r="DW205" i="1"/>
  <c r="DT232" i="1"/>
  <c r="AO226" i="1"/>
  <c r="BB121" i="1" a="1"/>
  <c r="BB121" i="1" s="1"/>
  <c r="X140" i="1"/>
  <c r="AN242" i="1"/>
  <c r="DO295" i="1"/>
  <c r="Y140" i="1" a="1"/>
  <c r="Y140" i="1" s="1"/>
  <c r="AP220" i="1"/>
  <c r="CD127" i="1" a="1"/>
  <c r="CD127" i="1" s="1"/>
  <c r="E380" i="1" s="1"/>
  <c r="F380" i="1" s="1"/>
  <c r="G198" i="4" s="1"/>
  <c r="DT231" i="1"/>
  <c r="EC140" i="1"/>
  <c r="CC130" i="1" a="1"/>
  <c r="CC130" i="1" s="1"/>
  <c r="D383" i="1" s="1"/>
  <c r="E201" i="4" s="1"/>
  <c r="Z141" i="1" a="1"/>
  <c r="Z141" i="1" s="1"/>
  <c r="AX121" i="1"/>
  <c r="BP239" i="1"/>
  <c r="CR239" i="1" s="1"/>
  <c r="AZ121" i="1" a="1"/>
  <c r="AZ121" i="1" s="1"/>
  <c r="BA121" i="1" s="1" a="1"/>
  <c r="BA121" i="1" s="1"/>
  <c r="EC143" i="1"/>
  <c r="BS201" i="1"/>
  <c r="CU201" i="1" s="1"/>
  <c r="Z135" i="1" a="1"/>
  <c r="Z135" i="1" s="1"/>
  <c r="F365" i="1"/>
  <c r="G183" i="4" s="1"/>
  <c r="CA123" i="1"/>
  <c r="DA123" i="1"/>
  <c r="CD123" i="1" a="1"/>
  <c r="CD123" i="1" s="1"/>
  <c r="E376" i="1" s="1"/>
  <c r="BZ123" i="1"/>
  <c r="CB123" i="1" a="1"/>
  <c r="CB123" i="1" s="1"/>
  <c r="Y143" i="1" a="1"/>
  <c r="Y143" i="1" s="1"/>
  <c r="AW143" i="1"/>
  <c r="AZ143" i="1" s="1" a="1"/>
  <c r="AZ143" i="1" s="1"/>
  <c r="BA143" i="1" s="1" a="1"/>
  <c r="BA143" i="1" s="1"/>
  <c r="AQ201" i="1"/>
  <c r="AI291" i="1"/>
  <c r="BN255" i="1"/>
  <c r="CP255" i="1" s="1"/>
  <c r="AY126" i="1"/>
  <c r="BS210" i="1"/>
  <c r="CU210" i="1" s="1"/>
  <c r="BV170" i="1"/>
  <c r="CX170" i="1" s="1"/>
  <c r="EA165" i="1"/>
  <c r="DW199" i="1"/>
  <c r="EA161" i="1"/>
  <c r="CD121" i="1" a="1"/>
  <c r="CD121" i="1" s="1"/>
  <c r="E374" i="1" s="1"/>
  <c r="F192" i="4" s="1"/>
  <c r="DS249" i="1"/>
  <c r="AJ279" i="1"/>
  <c r="CA121" i="1"/>
  <c r="CB121" i="1" a="1"/>
  <c r="CB121" i="1" s="1"/>
  <c r="Y135" i="1" a="1"/>
  <c r="Y135" i="1" s="1"/>
  <c r="AO227" i="1"/>
  <c r="BY143" i="1"/>
  <c r="CA143" i="1" s="1"/>
  <c r="AN241" i="1"/>
  <c r="BN264" i="1"/>
  <c r="CP264" i="1" s="1"/>
  <c r="DX188" i="1"/>
  <c r="BK292" i="1"/>
  <c r="CM292" i="1" s="1"/>
  <c r="DT233" i="1"/>
  <c r="AR197" i="1"/>
  <c r="BW156" i="1"/>
  <c r="CY156" i="1" s="1"/>
  <c r="BM271" i="1"/>
  <c r="CO271" i="1" s="1"/>
  <c r="EC144" i="1"/>
  <c r="AR189" i="1"/>
  <c r="DO289" i="1"/>
  <c r="DQ274" i="1"/>
  <c r="AI290" i="1"/>
  <c r="DY187" i="1"/>
  <c r="AL265" i="1"/>
  <c r="EB149" i="1"/>
  <c r="DT237" i="1"/>
  <c r="BZ121" i="1"/>
  <c r="DA128" i="1"/>
  <c r="CA134" i="1"/>
  <c r="DA134" i="1"/>
  <c r="AQ207" i="1"/>
  <c r="W136" i="1"/>
  <c r="AO225" i="1"/>
  <c r="BL282" i="1"/>
  <c r="CN282" i="1" s="1"/>
  <c r="Z142" i="1" a="1"/>
  <c r="Z142" i="1" s="1"/>
  <c r="EA164" i="1"/>
  <c r="DT242" i="1"/>
  <c r="BO246" i="1"/>
  <c r="CQ246" i="1" s="1"/>
  <c r="DS247" i="1"/>
  <c r="DV210" i="1"/>
  <c r="BR220" i="1"/>
  <c r="CT220" i="1" s="1"/>
  <c r="DP275" i="1"/>
  <c r="AW137" i="1"/>
  <c r="AW142" i="1"/>
  <c r="AZ142" i="1" s="1" a="1"/>
  <c r="AZ142" i="1" s="1"/>
  <c r="BA142" i="1" s="1" a="1"/>
  <c r="BA142" i="1" s="1"/>
  <c r="AX126" i="1"/>
  <c r="CP265" i="1"/>
  <c r="DQ272" i="1"/>
  <c r="AW141" i="1"/>
  <c r="AZ141" i="1" s="1" a="1"/>
  <c r="AZ141" i="1" s="1"/>
  <c r="BA141" i="1" s="1" a="1"/>
  <c r="BA141" i="1" s="1"/>
  <c r="EA162" i="1"/>
  <c r="DT239" i="1"/>
  <c r="AV148" i="1"/>
  <c r="DA131" i="1"/>
  <c r="BZ131" i="1"/>
  <c r="AU157" i="1"/>
  <c r="DX195" i="1"/>
  <c r="DT234" i="1"/>
  <c r="BT193" i="1"/>
  <c r="CV193" i="1" s="1"/>
  <c r="AQ208" i="1"/>
  <c r="BR214" i="1"/>
  <c r="CT214" i="1" s="1"/>
  <c r="X141" i="1"/>
  <c r="AW139" i="1"/>
  <c r="AX139" i="1" s="1"/>
  <c r="BV171" i="1"/>
  <c r="CX171" i="1" s="1"/>
  <c r="BV169" i="1"/>
  <c r="CX169" i="1" s="1"/>
  <c r="DZ176" i="1"/>
  <c r="J314" i="1"/>
  <c r="K314" i="1" s="1"/>
  <c r="AK272" i="1"/>
  <c r="BY141" i="1"/>
  <c r="DA141" i="1" s="1"/>
  <c r="BW162" i="1"/>
  <c r="CY162" i="1" s="1"/>
  <c r="AM245" i="1"/>
  <c r="BM268" i="1"/>
  <c r="CO268" i="1" s="1"/>
  <c r="EB148" i="1"/>
  <c r="BN260" i="1"/>
  <c r="CP260" i="1" s="1"/>
  <c r="BZ127" i="1"/>
  <c r="AK267" i="1"/>
  <c r="Y142" i="1" a="1"/>
  <c r="Y142" i="1" s="1"/>
  <c r="CA127" i="1"/>
  <c r="AS177" i="1"/>
  <c r="BN261" i="1"/>
  <c r="CP261" i="1" s="1"/>
  <c r="CR242" i="1"/>
  <c r="DP286" i="1"/>
  <c r="BQ228" i="1"/>
  <c r="CS228" i="1" s="1"/>
  <c r="DZ168" i="1"/>
  <c r="EA157" i="1"/>
  <c r="DQ275" i="1"/>
  <c r="W141" i="1"/>
  <c r="EC139" i="1"/>
  <c r="CW186" i="1"/>
  <c r="DO294" i="1"/>
  <c r="DY183" i="1"/>
  <c r="BS209" i="1"/>
  <c r="CU209" i="1" s="1"/>
  <c r="DR254" i="1"/>
  <c r="CB127" i="1" a="1"/>
  <c r="CB127" i="1" s="1"/>
  <c r="C380" i="1" s="1"/>
  <c r="D198" i="4" s="1"/>
  <c r="AP212" i="1"/>
  <c r="EC141" i="1"/>
  <c r="CR237" i="1"/>
  <c r="CW177" i="1"/>
  <c r="K313" i="1"/>
  <c r="K120" i="4"/>
  <c r="CN264" i="1"/>
  <c r="DA139" i="1"/>
  <c r="CA139" i="1"/>
  <c r="CD139" i="1" a="1"/>
  <c r="CD139" i="1" s="1"/>
  <c r="E392" i="1" s="1"/>
  <c r="BZ139" i="1"/>
  <c r="CB139" i="1" a="1"/>
  <c r="CB139" i="1" s="1"/>
  <c r="CM294" i="1"/>
  <c r="CW183" i="1"/>
  <c r="CY158" i="1"/>
  <c r="CT212" i="1"/>
  <c r="CS221" i="1"/>
  <c r="CW185" i="1"/>
  <c r="DA132" i="1"/>
  <c r="CA132" i="1"/>
  <c r="CD132" i="1" a="1"/>
  <c r="CD132" i="1" s="1"/>
  <c r="E385" i="1" s="1"/>
  <c r="CB132" i="1" a="1"/>
  <c r="CB132" i="1" s="1"/>
  <c r="BZ132" i="1"/>
  <c r="CC125" i="1" a="1"/>
  <c r="CC125" i="1" s="1"/>
  <c r="D378" i="1" s="1"/>
  <c r="E196" i="4" s="1"/>
  <c r="C378" i="1"/>
  <c r="D196" i="4" s="1"/>
  <c r="F377" i="1"/>
  <c r="G195" i="4" s="1"/>
  <c r="F195" i="4"/>
  <c r="DA137" i="1"/>
  <c r="CD137" i="1" a="1"/>
  <c r="CD137" i="1" s="1"/>
  <c r="E390" i="1" s="1"/>
  <c r="CB137" i="1" a="1"/>
  <c r="CB137" i="1" s="1"/>
  <c r="BZ137" i="1"/>
  <c r="CA137" i="1"/>
  <c r="CW181" i="1"/>
  <c r="CN280" i="1"/>
  <c r="CS224" i="1"/>
  <c r="CX174" i="1"/>
  <c r="CR233" i="1"/>
  <c r="CM287" i="1"/>
  <c r="CV189" i="1"/>
  <c r="CO255" i="1"/>
  <c r="CP256" i="1"/>
  <c r="BX146" i="1"/>
  <c r="CZ146" i="1" s="1"/>
  <c r="V147" i="1"/>
  <c r="BY147" i="1" s="1"/>
  <c r="CR221" i="1"/>
  <c r="CS222" i="1"/>
  <c r="CU207" i="1"/>
  <c r="S181" i="1"/>
  <c r="DZ181" i="1" s="1"/>
  <c r="AW138" i="1"/>
  <c r="AY138" i="1" s="1"/>
  <c r="CW170" i="1"/>
  <c r="J279" i="1"/>
  <c r="DQ279" i="1" s="1"/>
  <c r="S183" i="1"/>
  <c r="DZ183" i="1" s="1"/>
  <c r="BX144" i="1"/>
  <c r="CZ144" i="1" s="1"/>
  <c r="V145" i="1"/>
  <c r="AW145" i="1" s="1"/>
  <c r="DT235" i="1"/>
  <c r="N236" i="1"/>
  <c r="AO236" i="1" s="1"/>
  <c r="CR241" i="1"/>
  <c r="CC115" i="1" a="1"/>
  <c r="CC115" i="1" s="1"/>
  <c r="D368" i="1" s="1"/>
  <c r="E186" i="4" s="1"/>
  <c r="C368" i="1"/>
  <c r="D186" i="4" s="1"/>
  <c r="CB124" i="1" a="1"/>
  <c r="CB124" i="1" s="1"/>
  <c r="CR224" i="1"/>
  <c r="DY177" i="1"/>
  <c r="W133" i="1"/>
  <c r="X133" i="1"/>
  <c r="AO229" i="1"/>
  <c r="AO228" i="1"/>
  <c r="Q202" i="1"/>
  <c r="AR202" i="1" s="1"/>
  <c r="BK291" i="1"/>
  <c r="CM291" i="1" s="1"/>
  <c r="I292" i="1"/>
  <c r="AJ292" i="1" s="1"/>
  <c r="DR255" i="1"/>
  <c r="L256" i="1"/>
  <c r="AM256" i="1" s="1"/>
  <c r="Y133" i="1" a="1"/>
  <c r="Y133" i="1" s="1"/>
  <c r="CY157" i="1"/>
  <c r="CX156" i="1"/>
  <c r="U160" i="1"/>
  <c r="AV160" i="1" s="1"/>
  <c r="EA166" i="1"/>
  <c r="U167" i="1"/>
  <c r="EB167" i="1" s="1"/>
  <c r="I296" i="1"/>
  <c r="BL296" i="1" s="1"/>
  <c r="AL258" i="1"/>
  <c r="L259" i="1"/>
  <c r="DW210" i="1"/>
  <c r="Q211" i="1"/>
  <c r="AR211" i="1" s="1"/>
  <c r="P221" i="1"/>
  <c r="AQ221" i="1" s="1"/>
  <c r="DP283" i="1"/>
  <c r="J284" i="1"/>
  <c r="AK284" i="1" s="1"/>
  <c r="BZ125" i="1"/>
  <c r="BS200" i="1"/>
  <c r="Q201" i="1"/>
  <c r="BT201" i="1" s="1"/>
  <c r="R195" i="1"/>
  <c r="AZ127" i="1" a="1"/>
  <c r="AZ127" i="1" s="1"/>
  <c r="BA127" i="1" s="1" a="1"/>
  <c r="BA127" i="1" s="1"/>
  <c r="AX127" i="1"/>
  <c r="AY127" i="1"/>
  <c r="BB127" i="1" a="1"/>
  <c r="BB127" i="1" s="1"/>
  <c r="CY148" i="1"/>
  <c r="CZ149" i="1"/>
  <c r="DY184" i="1"/>
  <c r="S185" i="1"/>
  <c r="BV185" i="1" s="1"/>
  <c r="AV150" i="1"/>
  <c r="V151" i="1"/>
  <c r="BY151" i="1" s="1"/>
  <c r="AQ205" i="1"/>
  <c r="Q206" i="1"/>
  <c r="BT206" i="1" s="1"/>
  <c r="AN232" i="1"/>
  <c r="N233" i="1"/>
  <c r="AO233" i="1" s="1"/>
  <c r="DU226" i="1"/>
  <c r="O227" i="1"/>
  <c r="AP227" i="1" s="1"/>
  <c r="DA125" i="1"/>
  <c r="BY144" i="1"/>
  <c r="EC137" i="1"/>
  <c r="X135" i="1"/>
  <c r="CP248" i="1"/>
  <c r="AI296" i="1"/>
  <c r="F363" i="1"/>
  <c r="G181" i="4" s="1"/>
  <c r="F181" i="4"/>
  <c r="CZ134" i="1"/>
  <c r="DZ169" i="1"/>
  <c r="T170" i="1"/>
  <c r="EA170" i="1" s="1"/>
  <c r="BV176" i="1"/>
  <c r="CX176" i="1" s="1"/>
  <c r="T177" i="1"/>
  <c r="EA177" i="1" s="1"/>
  <c r="BX153" i="1"/>
  <c r="EC134" i="1"/>
  <c r="Y134" i="1" a="1"/>
  <c r="Y134" i="1" s="1"/>
  <c r="CZ136" i="1"/>
  <c r="Y136" i="1" a="1"/>
  <c r="Y136" i="1" s="1"/>
  <c r="CB134" i="1" a="1"/>
  <c r="CB134" i="1" s="1"/>
  <c r="EB147" i="1"/>
  <c r="Y144" i="1" a="1"/>
  <c r="Y144" i="1" s="1"/>
  <c r="AL257" i="1"/>
  <c r="L258" i="1"/>
  <c r="DS258" i="1" s="1"/>
  <c r="BO251" i="1"/>
  <c r="M252" i="1"/>
  <c r="DT252" i="1" s="1"/>
  <c r="BL279" i="1"/>
  <c r="J280" i="1"/>
  <c r="DQ280" i="1" s="1"/>
  <c r="CY143" i="1"/>
  <c r="BX154" i="1"/>
  <c r="D167" i="4"/>
  <c r="AP213" i="1"/>
  <c r="P214" i="1"/>
  <c r="K273" i="1"/>
  <c r="BN273" i="1" s="1"/>
  <c r="CP273" i="1" s="1"/>
  <c r="CY155" i="1"/>
  <c r="U164" i="1"/>
  <c r="BX164" i="1" s="1"/>
  <c r="CZ164" i="1" s="1"/>
  <c r="DX187" i="1"/>
  <c r="R188" i="1"/>
  <c r="AW135" i="1"/>
  <c r="AX135" i="1" s="1"/>
  <c r="K269" i="1"/>
  <c r="BN269" i="1" s="1"/>
  <c r="K274" i="1"/>
  <c r="AW136" i="1"/>
  <c r="CS214" i="1"/>
  <c r="F383" i="1"/>
  <c r="G201" i="4" s="1"/>
  <c r="F201" i="4"/>
  <c r="I289" i="1"/>
  <c r="BL289" i="1" s="1"/>
  <c r="CW180" i="1"/>
  <c r="T173" i="1"/>
  <c r="DQ269" i="1"/>
  <c r="K270" i="1"/>
  <c r="CZ138" i="1"/>
  <c r="CS227" i="1"/>
  <c r="CV190" i="1"/>
  <c r="CM277" i="1"/>
  <c r="CN278" i="1"/>
  <c r="O222" i="1"/>
  <c r="DV222" i="1" s="1"/>
  <c r="AR191" i="1"/>
  <c r="R192" i="1"/>
  <c r="BR221" i="1"/>
  <c r="P222" i="1"/>
  <c r="F186" i="4"/>
  <c r="F368" i="1"/>
  <c r="G186" i="4" s="1"/>
  <c r="F366" i="1"/>
  <c r="G184" i="4" s="1"/>
  <c r="F184" i="4"/>
  <c r="S180" i="1"/>
  <c r="BV180" i="1" s="1"/>
  <c r="W138" i="1"/>
  <c r="F372" i="1"/>
  <c r="G190" i="4" s="1"/>
  <c r="F190" i="4"/>
  <c r="O225" i="1"/>
  <c r="BR225" i="1" s="1"/>
  <c r="AM253" i="1"/>
  <c r="M254" i="1"/>
  <c r="DT254" i="1" s="1"/>
  <c r="DZ174" i="1"/>
  <c r="T175" i="1"/>
  <c r="AU175" i="1" s="1"/>
  <c r="P212" i="1"/>
  <c r="BS212" i="1" s="1"/>
  <c r="CD122" i="1" a="1"/>
  <c r="CD122" i="1" s="1"/>
  <c r="E375" i="1" s="1"/>
  <c r="CA122" i="1"/>
  <c r="CB122" i="1" a="1"/>
  <c r="CB122" i="1" s="1"/>
  <c r="BZ122" i="1"/>
  <c r="O224" i="1"/>
  <c r="BR224" i="1" s="1"/>
  <c r="BR216" i="1"/>
  <c r="CT216" i="1" s="1"/>
  <c r="P217" i="1"/>
  <c r="AQ217" i="1" s="1"/>
  <c r="DZ166" i="1"/>
  <c r="T167" i="1"/>
  <c r="AU167" i="1" s="1"/>
  <c r="DA124" i="1"/>
  <c r="CA124" i="1"/>
  <c r="DA122" i="1"/>
  <c r="CC97" i="1" a="1"/>
  <c r="CC97" i="1" s="1"/>
  <c r="D350" i="1" s="1"/>
  <c r="E168" i="4" s="1"/>
  <c r="C350" i="1"/>
  <c r="D168" i="4" s="1"/>
  <c r="DO287" i="1"/>
  <c r="I288" i="1"/>
  <c r="Z138" i="1" a="1"/>
  <c r="Z138" i="1" s="1"/>
  <c r="CY149" i="1"/>
  <c r="AJ264" i="1"/>
  <c r="J265" i="1"/>
  <c r="AK265" i="1" s="1"/>
  <c r="L257" i="1"/>
  <c r="DS257" i="1" s="1"/>
  <c r="O223" i="1"/>
  <c r="DV223" i="1" s="1"/>
  <c r="AV151" i="1"/>
  <c r="V152" i="1"/>
  <c r="AW152" i="1" s="1"/>
  <c r="BL276" i="1"/>
  <c r="CN276" i="1" s="1"/>
  <c r="J277" i="1"/>
  <c r="AS186" i="1"/>
  <c r="S187" i="1"/>
  <c r="BV167" i="1"/>
  <c r="CX167" i="1" s="1"/>
  <c r="T168" i="1"/>
  <c r="P219" i="1"/>
  <c r="AQ219" i="1" s="1"/>
  <c r="P216" i="1"/>
  <c r="DW216" i="1" s="1"/>
  <c r="V154" i="1"/>
  <c r="EC154" i="1" s="1"/>
  <c r="AJ285" i="1"/>
  <c r="J286" i="1"/>
  <c r="BM286" i="1" s="1"/>
  <c r="L263" i="1"/>
  <c r="AM263" i="1" s="1"/>
  <c r="R197" i="1"/>
  <c r="BU197" i="1" s="1"/>
  <c r="BV175" i="1"/>
  <c r="T176" i="1"/>
  <c r="AU176" i="1" s="1"/>
  <c r="BX147" i="1"/>
  <c r="CZ147" i="1" s="1"/>
  <c r="V148" i="1"/>
  <c r="BY148" i="1" s="1"/>
  <c r="X144" i="1"/>
  <c r="EB145" i="1"/>
  <c r="V146" i="1"/>
  <c r="AW146" i="1" s="1"/>
  <c r="CQ237" i="1"/>
  <c r="BT198" i="1"/>
  <c r="R199" i="1"/>
  <c r="BU199" i="1" s="1"/>
  <c r="DS254" i="1"/>
  <c r="M255" i="1"/>
  <c r="AN255" i="1" s="1"/>
  <c r="CY151" i="1"/>
  <c r="AV154" i="1"/>
  <c r="V155" i="1"/>
  <c r="CM290" i="1"/>
  <c r="DS248" i="1"/>
  <c r="M249" i="1"/>
  <c r="DT249" i="1" s="1"/>
  <c r="DS244" i="1"/>
  <c r="M245" i="1"/>
  <c r="BP245" i="1" s="1"/>
  <c r="BU178" i="1"/>
  <c r="S179" i="1"/>
  <c r="AT179" i="1" s="1"/>
  <c r="AS181" i="1"/>
  <c r="S182" i="1"/>
  <c r="DZ182" i="1" s="1"/>
  <c r="EA158" i="1"/>
  <c r="U159" i="1"/>
  <c r="EB159" i="1" s="1"/>
  <c r="DZ173" i="1"/>
  <c r="T174" i="1"/>
  <c r="BS204" i="1"/>
  <c r="CU204" i="1" s="1"/>
  <c r="Q205" i="1"/>
  <c r="CY163" i="1"/>
  <c r="AJ284" i="1"/>
  <c r="J285" i="1"/>
  <c r="BM285" i="1" s="1"/>
  <c r="N241" i="1"/>
  <c r="BQ231" i="1"/>
  <c r="O232" i="1"/>
  <c r="Y138" i="1" a="1"/>
  <c r="Y138" i="1" s="1"/>
  <c r="W143" i="1"/>
  <c r="EB146" i="1"/>
  <c r="BK288" i="1"/>
  <c r="CM288" i="1" s="1"/>
  <c r="BB128" i="1" a="1"/>
  <c r="BB128" i="1" s="1"/>
  <c r="AZ128" i="1" a="1"/>
  <c r="AZ128" i="1" s="1"/>
  <c r="BA128" i="1" s="1" a="1"/>
  <c r="BA128" i="1" s="1"/>
  <c r="AY128" i="1"/>
  <c r="AX128" i="1"/>
  <c r="DY180" i="1"/>
  <c r="BV172" i="1"/>
  <c r="EC138" i="1"/>
  <c r="F373" i="1"/>
  <c r="G191" i="4" s="1"/>
  <c r="F191" i="4"/>
  <c r="CR229" i="1"/>
  <c r="DV219" i="1"/>
  <c r="P220" i="1"/>
  <c r="BS220" i="1" s="1"/>
  <c r="DU227" i="1"/>
  <c r="O228" i="1"/>
  <c r="AP228" i="1" s="1"/>
  <c r="AU160" i="1"/>
  <c r="U161" i="1"/>
  <c r="AV161" i="1" s="1"/>
  <c r="BP238" i="1"/>
  <c r="CR238" i="1" s="1"/>
  <c r="N239" i="1"/>
  <c r="BQ239" i="1" s="1"/>
  <c r="DX190" i="1"/>
  <c r="R191" i="1"/>
  <c r="DY191" i="1" s="1"/>
  <c r="DP278" i="1"/>
  <c r="DU221" i="1"/>
  <c r="O226" i="1"/>
  <c r="BR226" i="1" s="1"/>
  <c r="AS182" i="1"/>
  <c r="AV144" i="1"/>
  <c r="AZ144" i="1" s="1" a="1"/>
  <c r="AZ144" i="1" s="1"/>
  <c r="BA144" i="1" s="1" a="1"/>
  <c r="BA144" i="1" s="1"/>
  <c r="BP235" i="1"/>
  <c r="DT241" i="1"/>
  <c r="N242" i="1"/>
  <c r="BQ242" i="1" s="1"/>
  <c r="U165" i="1"/>
  <c r="DR264" i="1"/>
  <c r="L265" i="1"/>
  <c r="CM283" i="1"/>
  <c r="R189" i="1"/>
  <c r="DY189" i="1" s="1"/>
  <c r="BL281" i="1"/>
  <c r="CN281" i="1" s="1"/>
  <c r="J282" i="1"/>
  <c r="BM282" i="1" s="1"/>
  <c r="C366" i="1"/>
  <c r="D184" i="4" s="1"/>
  <c r="CC113" i="1" a="1"/>
  <c r="CC113" i="1" s="1"/>
  <c r="D366" i="1" s="1"/>
  <c r="E184" i="4" s="1"/>
  <c r="AQ198" i="1"/>
  <c r="Q199" i="1"/>
  <c r="AS179" i="1"/>
  <c r="AL261" i="1"/>
  <c r="L262" i="1"/>
  <c r="BO262" i="1" s="1"/>
  <c r="BX152" i="1"/>
  <c r="AO224" i="1"/>
  <c r="N243" i="1"/>
  <c r="BQ243" i="1" s="1"/>
  <c r="DS246" i="1"/>
  <c r="M247" i="1"/>
  <c r="AQ202" i="1"/>
  <c r="Q203" i="1"/>
  <c r="AJ286" i="1"/>
  <c r="J287" i="1"/>
  <c r="AN233" i="1"/>
  <c r="N234" i="1"/>
  <c r="AO234" i="1" s="1"/>
  <c r="BO247" i="1"/>
  <c r="M248" i="1"/>
  <c r="DT248" i="1" s="1"/>
  <c r="AL263" i="1"/>
  <c r="L264" i="1"/>
  <c r="BO264" i="1" s="1"/>
  <c r="EC132" i="1"/>
  <c r="Z132" i="1" a="1"/>
  <c r="Z132" i="1" s="1"/>
  <c r="BV168" i="1"/>
  <c r="T169" i="1"/>
  <c r="AU169" i="1" s="1"/>
  <c r="BR210" i="1"/>
  <c r="P211" i="1"/>
  <c r="AK270" i="1"/>
  <c r="K271" i="1"/>
  <c r="DV211" i="1"/>
  <c r="CY161" i="1"/>
  <c r="AO223" i="1"/>
  <c r="BL275" i="1"/>
  <c r="CN275" i="1" s="1"/>
  <c r="J276" i="1"/>
  <c r="AK276" i="1" s="1"/>
  <c r="DX197" i="1"/>
  <c r="R198" i="1"/>
  <c r="AS198" i="1" s="1"/>
  <c r="U157" i="1"/>
  <c r="EB157" i="1" s="1"/>
  <c r="CY145" i="1"/>
  <c r="CZ133" i="1"/>
  <c r="Q207" i="1"/>
  <c r="DX207" i="1" s="1"/>
  <c r="AK271" i="1"/>
  <c r="K272" i="1"/>
  <c r="AK275" i="1"/>
  <c r="K276" i="1"/>
  <c r="CD125" i="1" a="1"/>
  <c r="CD125" i="1" s="1"/>
  <c r="E378" i="1" s="1"/>
  <c r="N232" i="1"/>
  <c r="DU232" i="1" s="1"/>
  <c r="CZ132" i="1"/>
  <c r="F350" i="1"/>
  <c r="G168" i="4" s="1"/>
  <c r="F168" i="4"/>
  <c r="AL256" i="1"/>
  <c r="AO222" i="1"/>
  <c r="R190" i="1"/>
  <c r="BY142" i="1"/>
  <c r="CB142" i="1" s="1" a="1"/>
  <c r="CB142" i="1" s="1"/>
  <c r="W142" i="1"/>
  <c r="CY150" i="1"/>
  <c r="CC110" i="1" a="1"/>
  <c r="CC110" i="1" s="1"/>
  <c r="D363" i="1" s="1"/>
  <c r="E181" i="4" s="1"/>
  <c r="C363" i="1"/>
  <c r="D181" i="4" s="1"/>
  <c r="BR218" i="1"/>
  <c r="CT218" i="1" s="1"/>
  <c r="BR215" i="1"/>
  <c r="CT215" i="1" s="1"/>
  <c r="AV153" i="1"/>
  <c r="BZ134" i="1"/>
  <c r="W132" i="1"/>
  <c r="DR262" i="1"/>
  <c r="BT196" i="1"/>
  <c r="W144" i="1"/>
  <c r="BK289" i="1"/>
  <c r="I290" i="1"/>
  <c r="DP290" i="1" s="1"/>
  <c r="AI294" i="1"/>
  <c r="I295" i="1"/>
  <c r="BL295" i="1" s="1"/>
  <c r="CN295" i="1" s="1"/>
  <c r="S184" i="1"/>
  <c r="DZ184" i="1" s="1"/>
  <c r="AQ209" i="1"/>
  <c r="Q210" i="1"/>
  <c r="DX210" i="1" s="1"/>
  <c r="AK274" i="1"/>
  <c r="K275" i="1"/>
  <c r="AL275" i="1" s="1"/>
  <c r="BN254" i="1"/>
  <c r="CP254" i="1" s="1"/>
  <c r="L255" i="1"/>
  <c r="BO255" i="1" s="1"/>
  <c r="BN259" i="1"/>
  <c r="L260" i="1"/>
  <c r="DS260" i="1" s="1"/>
  <c r="CC109" i="1" a="1"/>
  <c r="CC109" i="1" s="1"/>
  <c r="D362" i="1" s="1"/>
  <c r="E180" i="4" s="1"/>
  <c r="C362" i="1"/>
  <c r="D180" i="4" s="1"/>
  <c r="CW166" i="1"/>
  <c r="BR217" i="1"/>
  <c r="P218" i="1"/>
  <c r="BS218" i="1" s="1"/>
  <c r="S188" i="1"/>
  <c r="AT188" i="1" s="1"/>
  <c r="DR265" i="1"/>
  <c r="L266" i="1"/>
  <c r="DS266" i="1" s="1"/>
  <c r="CV178" i="1"/>
  <c r="AM243" i="1"/>
  <c r="M244" i="1"/>
  <c r="DT244" i="1" s="1"/>
  <c r="DV212" i="1"/>
  <c r="P213" i="1"/>
  <c r="AQ213" i="1" s="1"/>
  <c r="AQ203" i="1"/>
  <c r="Q204" i="1"/>
  <c r="BT204" i="1" s="1"/>
  <c r="CV204" i="1" s="1"/>
  <c r="EA155" i="1"/>
  <c r="U156" i="1"/>
  <c r="BP236" i="1"/>
  <c r="CR236" i="1" s="1"/>
  <c r="N237" i="1"/>
  <c r="BQ237" i="1" s="1"/>
  <c r="EA163" i="1"/>
  <c r="CV187" i="1"/>
  <c r="BY135" i="1"/>
  <c r="CA135" i="1" s="1"/>
  <c r="CV179" i="1"/>
  <c r="BT192" i="1"/>
  <c r="CV192" i="1" s="1"/>
  <c r="R193" i="1"/>
  <c r="L261" i="1"/>
  <c r="DS261" i="1" s="1"/>
  <c r="M251" i="1"/>
  <c r="BP251" i="1" s="1"/>
  <c r="BP240" i="1"/>
  <c r="CR240" i="1" s="1"/>
  <c r="V150" i="1"/>
  <c r="Y150" i="1" s="1" a="1"/>
  <c r="Y150" i="1" s="1"/>
  <c r="BY136" i="1"/>
  <c r="DA136" i="1" s="1"/>
  <c r="N238" i="1"/>
  <c r="DU238" i="1" s="1"/>
  <c r="DD116" i="1"/>
  <c r="P314" i="1" s="1"/>
  <c r="Q121" i="4" s="1"/>
  <c r="BZ124" i="1"/>
  <c r="AV146" i="1"/>
  <c r="CP244" i="1"/>
  <c r="AI288" i="1"/>
  <c r="Q208" i="1"/>
  <c r="AR208" i="1" s="1"/>
  <c r="AS180" i="1"/>
  <c r="AT172" i="1"/>
  <c r="BY138" i="1"/>
  <c r="DA138" i="1" s="1"/>
  <c r="BM269" i="1"/>
  <c r="BZ126" i="1"/>
  <c r="CD126" i="1" a="1"/>
  <c r="CD126" i="1" s="1"/>
  <c r="E379" i="1" s="1"/>
  <c r="CA126" i="1"/>
  <c r="CB126" i="1" a="1"/>
  <c r="CB126" i="1" s="1"/>
  <c r="AO221" i="1"/>
  <c r="BM267" i="1"/>
  <c r="CO267" i="1" s="1"/>
  <c r="K268" i="1"/>
  <c r="DP280" i="1"/>
  <c r="J281" i="1"/>
  <c r="BM281" i="1" s="1"/>
  <c r="CO281" i="1" s="1"/>
  <c r="AJ282" i="1"/>
  <c r="J283" i="1"/>
  <c r="DQ283" i="1" s="1"/>
  <c r="BT191" i="1"/>
  <c r="DV221" i="1"/>
  <c r="CZ148" i="1"/>
  <c r="CY147" i="1"/>
  <c r="CT206" i="1"/>
  <c r="CU187" i="1"/>
  <c r="AS185" i="1"/>
  <c r="S186" i="1"/>
  <c r="CO262" i="1"/>
  <c r="S178" i="1"/>
  <c r="DZ178" i="1" s="1"/>
  <c r="BU179" i="1"/>
  <c r="CW179" i="1" s="1"/>
  <c r="DO292" i="1"/>
  <c r="I293" i="1"/>
  <c r="AJ293" i="1" s="1"/>
  <c r="O230" i="1"/>
  <c r="AP230" i="1" s="1"/>
  <c r="BL277" i="1"/>
  <c r="J278" i="1"/>
  <c r="AK278" i="1" s="1"/>
  <c r="EB152" i="1"/>
  <c r="V153" i="1"/>
  <c r="Z153" i="1" s="1" a="1"/>
  <c r="Z153" i="1" s="1"/>
  <c r="DU224" i="1"/>
  <c r="BO253" i="1"/>
  <c r="AT174" i="1"/>
  <c r="CM285" i="1"/>
  <c r="CN286" i="1"/>
  <c r="O229" i="1"/>
  <c r="BB131" i="1" a="1"/>
  <c r="BB131" i="1" s="1"/>
  <c r="AZ131" i="1" a="1"/>
  <c r="AZ131" i="1" s="1"/>
  <c r="BA131" i="1" s="1" a="1"/>
  <c r="BA131" i="1" s="1"/>
  <c r="AY131" i="1"/>
  <c r="U158" i="1"/>
  <c r="BX158" i="1" s="1"/>
  <c r="BT195" i="1"/>
  <c r="CV195" i="1" s="1"/>
  <c r="R196" i="1"/>
  <c r="BP234" i="1"/>
  <c r="CR234" i="1" s="1"/>
  <c r="N235" i="1"/>
  <c r="DU235" i="1" s="1"/>
  <c r="AR193" i="1"/>
  <c r="R194" i="1"/>
  <c r="DY194" i="1" s="1"/>
  <c r="BS208" i="1"/>
  <c r="Q209" i="1"/>
  <c r="AR209" i="1" s="1"/>
  <c r="DV214" i="1"/>
  <c r="P215" i="1"/>
  <c r="AQ215" i="1" s="1"/>
  <c r="CZ141" i="1"/>
  <c r="BR211" i="1"/>
  <c r="DZ170" i="1"/>
  <c r="T171" i="1"/>
  <c r="AU171" i="1" s="1"/>
  <c r="BW165" i="1"/>
  <c r="U166" i="1"/>
  <c r="EB166" i="1" s="1"/>
  <c r="BS199" i="1"/>
  <c r="Q200" i="1"/>
  <c r="AR200" i="1" s="1"/>
  <c r="AU161" i="1"/>
  <c r="U162" i="1"/>
  <c r="EB162" i="1" s="1"/>
  <c r="CN283" i="1"/>
  <c r="BQ223" i="1"/>
  <c r="AP216" i="1"/>
  <c r="BV166" i="1"/>
  <c r="EA156" i="1"/>
  <c r="CM275" i="1"/>
  <c r="BS206" i="1"/>
  <c r="BP231" i="1"/>
  <c r="CQ230" i="1"/>
  <c r="CQ239" i="1"/>
  <c r="AI287" i="1"/>
  <c r="AW140" i="1"/>
  <c r="BB140" i="1" s="1" a="1"/>
  <c r="BB140" i="1" s="1"/>
  <c r="Z140" i="1" a="1"/>
  <c r="Z140" i="1" s="1"/>
  <c r="CS226" i="1"/>
  <c r="DP264" i="1"/>
  <c r="DR256" i="1"/>
  <c r="DU222" i="1"/>
  <c r="DX189" i="1"/>
  <c r="Y137" i="1" a="1"/>
  <c r="Y137" i="1" s="1"/>
  <c r="X137" i="1"/>
  <c r="Z137" i="1" a="1"/>
  <c r="Z137" i="1" s="1"/>
  <c r="W137" i="1"/>
  <c r="W139" i="1"/>
  <c r="Y139" i="1" a="1"/>
  <c r="Y139" i="1" s="1"/>
  <c r="Z139" i="1" a="1"/>
  <c r="Z139" i="1" s="1"/>
  <c r="X139" i="1"/>
  <c r="AT171" i="1"/>
  <c r="T172" i="1"/>
  <c r="EA172" i="1" s="1"/>
  <c r="BO249" i="1"/>
  <c r="M250" i="1"/>
  <c r="DT250" i="1" s="1"/>
  <c r="BX151" i="1"/>
  <c r="DP276" i="1"/>
  <c r="DY186" i="1"/>
  <c r="DO296" i="1"/>
  <c r="AT167" i="1"/>
  <c r="AP218" i="1"/>
  <c r="DV215" i="1"/>
  <c r="EB153" i="1"/>
  <c r="BL285" i="1"/>
  <c r="BN262" i="1"/>
  <c r="CD134" i="1" a="1"/>
  <c r="CD134" i="1" s="1"/>
  <c r="E387" i="1" s="1"/>
  <c r="AM252" i="1"/>
  <c r="M253" i="1"/>
  <c r="AN253" i="1" s="1"/>
  <c r="AR196" i="1"/>
  <c r="AT175" i="1"/>
  <c r="AV147" i="1"/>
  <c r="Z144" i="1" a="1"/>
  <c r="Z144" i="1" s="1"/>
  <c r="BX145" i="1"/>
  <c r="X143" i="1"/>
  <c r="DX198" i="1"/>
  <c r="AS183" i="1"/>
  <c r="BO254" i="1"/>
  <c r="CQ254" i="1" s="1"/>
  <c r="CZ142" i="1"/>
  <c r="DA129" i="1"/>
  <c r="CA129" i="1"/>
  <c r="CD129" i="1" a="1"/>
  <c r="CD129" i="1" s="1"/>
  <c r="E382" i="1" s="1"/>
  <c r="CB129" i="1" a="1"/>
  <c r="CB129" i="1" s="1"/>
  <c r="BZ129" i="1"/>
  <c r="CO274" i="1"/>
  <c r="CN273" i="1"/>
  <c r="CO253" i="1"/>
  <c r="EB154" i="1"/>
  <c r="DO290" i="1"/>
  <c r="I291" i="1"/>
  <c r="BL291" i="1" s="1"/>
  <c r="AI293" i="1"/>
  <c r="I294" i="1"/>
  <c r="BL294" i="1" s="1"/>
  <c r="F362" i="1"/>
  <c r="G180" i="4" s="1"/>
  <c r="F180" i="4"/>
  <c r="AS187" i="1"/>
  <c r="CW187" i="1"/>
  <c r="CV186" i="1"/>
  <c r="BO248" i="1"/>
  <c r="BO244" i="1"/>
  <c r="AS178" i="1"/>
  <c r="CM280" i="1"/>
  <c r="DY181" i="1"/>
  <c r="AU158" i="1"/>
  <c r="CT200" i="1"/>
  <c r="BV173" i="1"/>
  <c r="CX173" i="1" s="1"/>
  <c r="DW204" i="1"/>
  <c r="CU203" i="1"/>
  <c r="CT202" i="1"/>
  <c r="U163" i="1"/>
  <c r="BX163" i="1" s="1"/>
  <c r="AU163" i="1"/>
  <c r="X134" i="1"/>
  <c r="C384" i="1"/>
  <c r="D202" i="4" s="1"/>
  <c r="CC131" i="1" a="1"/>
  <c r="CC131" i="1" s="1"/>
  <c r="D384" i="1" s="1"/>
  <c r="E202" i="4" s="1"/>
  <c r="AR187" i="1"/>
  <c r="BO245" i="1"/>
  <c r="M246" i="1"/>
  <c r="BP246" i="1" s="1"/>
  <c r="AK268" i="1"/>
  <c r="D188" i="4"/>
  <c r="N240" i="1"/>
  <c r="DU240" i="1" s="1"/>
  <c r="BQ230" i="1"/>
  <c r="O231" i="1"/>
  <c r="AP231" i="1" s="1"/>
  <c r="BM273" i="1"/>
  <c r="CO273" i="1" s="1"/>
  <c r="CU191" i="1"/>
  <c r="V149" i="1"/>
  <c r="BL284" i="1"/>
  <c r="CN284" i="1" s="1"/>
  <c r="DR260" i="1"/>
  <c r="DS250" i="1"/>
  <c r="DT240" i="1"/>
  <c r="AV149" i="1"/>
  <c r="AK266" i="1"/>
  <c r="K267" i="1"/>
  <c r="AL267" i="1" s="1"/>
  <c r="EC136" i="1"/>
  <c r="DU231" i="1"/>
  <c r="AN237" i="1"/>
  <c r="AX131" i="1"/>
  <c r="X132" i="1"/>
  <c r="T178" i="1" l="1"/>
  <c r="AU178" i="1" s="1"/>
  <c r="AT177" i="1"/>
  <c r="BV177" i="1"/>
  <c r="CX177" i="1" s="1"/>
  <c r="BX155" i="1"/>
  <c r="CZ155" i="1" s="1"/>
  <c r="V156" i="1"/>
  <c r="EC156" i="1" s="1"/>
  <c r="EB155" i="1"/>
  <c r="F198" i="4"/>
  <c r="J288" i="1"/>
  <c r="AK288" i="1" s="1"/>
  <c r="F199" i="4"/>
  <c r="N244" i="1"/>
  <c r="AO244" i="1" s="1"/>
  <c r="AZ132" i="1" a="1"/>
  <c r="AZ132" i="1" s="1"/>
  <c r="BA132" i="1" s="1" a="1"/>
  <c r="BA132" i="1" s="1"/>
  <c r="F202" i="4"/>
  <c r="DS262" i="1"/>
  <c r="DQ282" i="1"/>
  <c r="CU220" i="1"/>
  <c r="AN243" i="1"/>
  <c r="BP243" i="1"/>
  <c r="CR243" i="1" s="1"/>
  <c r="BL287" i="1"/>
  <c r="CN287" i="1" s="1"/>
  <c r="C381" i="1"/>
  <c r="D199" i="4" s="1"/>
  <c r="DP287" i="1"/>
  <c r="AZ133" i="1" a="1"/>
  <c r="AZ133" i="1" s="1"/>
  <c r="BA133" i="1" s="1" a="1"/>
  <c r="BA133" i="1" s="1"/>
  <c r="BB133" i="1" a="1"/>
  <c r="BB133" i="1" s="1"/>
  <c r="AY133" i="1"/>
  <c r="CD143" i="1" a="1"/>
  <c r="CD143" i="1" s="1"/>
  <c r="E396" i="1" s="1"/>
  <c r="F214" i="4" s="1"/>
  <c r="CB133" i="1" a="1"/>
  <c r="CB133" i="1" s="1"/>
  <c r="CC133" i="1" s="1" a="1"/>
  <c r="CC133" i="1" s="1"/>
  <c r="D386" i="1" s="1"/>
  <c r="E204" i="4" s="1"/>
  <c r="AX132" i="1"/>
  <c r="BB134" i="1" a="1"/>
  <c r="BB134" i="1" s="1"/>
  <c r="DW215" i="1"/>
  <c r="DZ188" i="1"/>
  <c r="AY132" i="1"/>
  <c r="CD133" i="1" a="1"/>
  <c r="CD133" i="1" s="1"/>
  <c r="E386" i="1" s="1"/>
  <c r="F386" i="1" s="1"/>
  <c r="G204" i="4" s="1"/>
  <c r="CA133" i="1"/>
  <c r="DA133" i="1"/>
  <c r="F374" i="1"/>
  <c r="G192" i="4" s="1"/>
  <c r="AZ139" i="1" a="1"/>
  <c r="AZ139" i="1" s="1"/>
  <c r="BA139" i="1" s="1" a="1"/>
  <c r="BA139" i="1" s="1"/>
  <c r="Z151" i="1" a="1"/>
  <c r="Z151" i="1" s="1"/>
  <c r="CD141" i="1" a="1"/>
  <c r="CD141" i="1" s="1"/>
  <c r="E394" i="1" s="1"/>
  <c r="F212" i="4" s="1"/>
  <c r="AY139" i="1"/>
  <c r="DQ281" i="1"/>
  <c r="K121" i="4"/>
  <c r="BB143" i="1" a="1"/>
  <c r="BB143" i="1" s="1"/>
  <c r="AX143" i="1"/>
  <c r="Y152" i="1" a="1"/>
  <c r="Y152" i="1" s="1"/>
  <c r="CP269" i="1"/>
  <c r="AM260" i="1"/>
  <c r="AQ216" i="1"/>
  <c r="BS221" i="1"/>
  <c r="CU221" i="1" s="1"/>
  <c r="DA142" i="1"/>
  <c r="AX144" i="1"/>
  <c r="DU239" i="1"/>
  <c r="AN245" i="1"/>
  <c r="AW151" i="1"/>
  <c r="AZ151" i="1" s="1" a="1"/>
  <c r="AZ151" i="1" s="1"/>
  <c r="BA151" i="1" s="1" a="1"/>
  <c r="BA151" i="1" s="1"/>
  <c r="CB135" i="1" a="1"/>
  <c r="CB135" i="1" s="1"/>
  <c r="C388" i="1" s="1"/>
  <c r="D206" i="4" s="1"/>
  <c r="X152" i="1"/>
  <c r="DU237" i="1"/>
  <c r="AQ218" i="1"/>
  <c r="BL290" i="1"/>
  <c r="CN290" i="1" s="1"/>
  <c r="DA148" i="1"/>
  <c r="BY152" i="1"/>
  <c r="CB152" i="1" s="1" a="1"/>
  <c r="CB152" i="1" s="1"/>
  <c r="C405" i="1" s="1"/>
  <c r="D223" i="4" s="1"/>
  <c r="AM257" i="1"/>
  <c r="BW177" i="1"/>
  <c r="CY177" i="1" s="1"/>
  <c r="BW172" i="1"/>
  <c r="CY172" i="1" s="1"/>
  <c r="AM261" i="1"/>
  <c r="AM264" i="1"/>
  <c r="DW212" i="1"/>
  <c r="AT180" i="1"/>
  <c r="BM284" i="1"/>
  <c r="CO284" i="1" s="1"/>
  <c r="BV183" i="1"/>
  <c r="CX183" i="1" s="1"/>
  <c r="BV181" i="1"/>
  <c r="CX181" i="1" s="1"/>
  <c r="BQ240" i="1"/>
  <c r="CS240" i="1" s="1"/>
  <c r="EB158" i="1"/>
  <c r="DP293" i="1"/>
  <c r="BV178" i="1"/>
  <c r="CX178" i="1" s="1"/>
  <c r="CT226" i="1"/>
  <c r="DW220" i="1"/>
  <c r="Z154" i="1" a="1"/>
  <c r="Z154" i="1" s="1"/>
  <c r="CC127" i="1" a="1"/>
  <c r="CC127" i="1" s="1"/>
  <c r="D380" i="1" s="1"/>
  <c r="E198" i="4" s="1"/>
  <c r="AN252" i="1"/>
  <c r="BW170" i="1"/>
  <c r="CY170" i="1" s="1"/>
  <c r="X148" i="1"/>
  <c r="DP291" i="1"/>
  <c r="CB140" i="1" a="1"/>
  <c r="CB140" i="1" s="1"/>
  <c r="CC140" i="1" s="1" a="1"/>
  <c r="CC140" i="1" s="1"/>
  <c r="D393" i="1" s="1"/>
  <c r="E211" i="4" s="1"/>
  <c r="BP250" i="1"/>
  <c r="CR250" i="1" s="1"/>
  <c r="AK283" i="1"/>
  <c r="AY142" i="1"/>
  <c r="BO261" i="1"/>
  <c r="CQ261" i="1" s="1"/>
  <c r="BZ140" i="1"/>
  <c r="AR207" i="1"/>
  <c r="AV157" i="1"/>
  <c r="AN248" i="1"/>
  <c r="AP226" i="1"/>
  <c r="AS191" i="1"/>
  <c r="CD140" i="1" a="1"/>
  <c r="CD140" i="1" s="1"/>
  <c r="E393" i="1" s="1"/>
  <c r="F211" i="4" s="1"/>
  <c r="BS216" i="1"/>
  <c r="CU216" i="1" s="1"/>
  <c r="AY134" i="1"/>
  <c r="CB143" i="1" a="1"/>
  <c r="CB143" i="1" s="1"/>
  <c r="CC143" i="1" s="1" a="1"/>
  <c r="CC143" i="1" s="1"/>
  <c r="D396" i="1" s="1"/>
  <c r="E214" i="4" s="1"/>
  <c r="CA140" i="1"/>
  <c r="AT185" i="1"/>
  <c r="DA143" i="1"/>
  <c r="BP248" i="1"/>
  <c r="CR248" i="1" s="1"/>
  <c r="DU234" i="1"/>
  <c r="AZ134" i="1" a="1"/>
  <c r="AZ134" i="1" s="1"/>
  <c r="BA134" i="1" s="1" a="1"/>
  <c r="BA134" i="1" s="1"/>
  <c r="BZ143" i="1"/>
  <c r="CN296" i="1"/>
  <c r="Y146" i="1" a="1"/>
  <c r="Y146" i="1" s="1"/>
  <c r="CB141" i="1" a="1"/>
  <c r="CB141" i="1" s="1"/>
  <c r="C394" i="1" s="1"/>
  <c r="BT209" i="1"/>
  <c r="CV209" i="1" s="1"/>
  <c r="W146" i="1"/>
  <c r="BX161" i="1"/>
  <c r="CZ161" i="1" s="1"/>
  <c r="DQ285" i="1"/>
  <c r="AN249" i="1"/>
  <c r="BO258" i="1"/>
  <c r="CQ258" i="1" s="1"/>
  <c r="DW221" i="1"/>
  <c r="EC145" i="1"/>
  <c r="AN246" i="1"/>
  <c r="CD142" i="1" a="1"/>
  <c r="CD142" i="1" s="1"/>
  <c r="E395" i="1" s="1"/>
  <c r="F213" i="4" s="1"/>
  <c r="AV158" i="1"/>
  <c r="BB144" i="1" a="1"/>
  <c r="BB144" i="1" s="1"/>
  <c r="DZ179" i="1"/>
  <c r="AY143" i="1"/>
  <c r="CC121" i="1" a="1"/>
  <c r="CC121" i="1" s="1"/>
  <c r="D374" i="1" s="1"/>
  <c r="E192" i="4" s="1"/>
  <c r="C374" i="1"/>
  <c r="D192" i="4" s="1"/>
  <c r="F194" i="4"/>
  <c r="F376" i="1"/>
  <c r="G194" i="4" s="1"/>
  <c r="AY144" i="1"/>
  <c r="DV231" i="1"/>
  <c r="DT246" i="1"/>
  <c r="BP253" i="1"/>
  <c r="CR253" i="1" s="1"/>
  <c r="EA178" i="1"/>
  <c r="BU194" i="1"/>
  <c r="CW194" i="1" s="1"/>
  <c r="BP244" i="1"/>
  <c r="CR244" i="1" s="1"/>
  <c r="BO266" i="1"/>
  <c r="CQ266" i="1" s="1"/>
  <c r="BT210" i="1"/>
  <c r="CV210" i="1" s="1"/>
  <c r="DP295" i="1"/>
  <c r="BB141" i="1" a="1"/>
  <c r="BB141" i="1" s="1"/>
  <c r="BU198" i="1"/>
  <c r="CW198" i="1" s="1"/>
  <c r="EA169" i="1"/>
  <c r="AS189" i="1"/>
  <c r="DV228" i="1"/>
  <c r="AT182" i="1"/>
  <c r="BV179" i="1"/>
  <c r="CX179" i="1" s="1"/>
  <c r="AX141" i="1"/>
  <c r="DP289" i="1"/>
  <c r="AL269" i="1"/>
  <c r="BZ147" i="1"/>
  <c r="CA141" i="1"/>
  <c r="BZ141" i="1"/>
  <c r="J315" i="1"/>
  <c r="K122" i="4" s="1"/>
  <c r="BW176" i="1"/>
  <c r="CY176" i="1" s="1"/>
  <c r="EA167" i="1"/>
  <c r="AP222" i="1"/>
  <c r="AK280" i="1"/>
  <c r="BB138" i="1" a="1"/>
  <c r="BB138" i="1" s="1"/>
  <c r="AY141" i="1"/>
  <c r="BT202" i="1"/>
  <c r="CV202" i="1" s="1"/>
  <c r="CC123" i="1" a="1"/>
  <c r="CC123" i="1" s="1"/>
  <c r="D376" i="1" s="1"/>
  <c r="E194" i="4" s="1"/>
  <c r="C376" i="1"/>
  <c r="D194" i="4" s="1"/>
  <c r="Z147" i="1" a="1"/>
  <c r="Z147" i="1" s="1"/>
  <c r="X154" i="1"/>
  <c r="BZ142" i="1"/>
  <c r="BZ135" i="1"/>
  <c r="EC153" i="1"/>
  <c r="X147" i="1"/>
  <c r="CB147" i="1" a="1"/>
  <c r="CB147" i="1" s="1"/>
  <c r="CC147" i="1" s="1" a="1"/>
  <c r="CC147" i="1" s="1"/>
  <c r="D400" i="1" s="1"/>
  <c r="E218" i="4" s="1"/>
  <c r="AZ138" i="1" a="1"/>
  <c r="AZ138" i="1" s="1"/>
  <c r="BA138" i="1" s="1" a="1"/>
  <c r="BA138" i="1" s="1"/>
  <c r="AX142" i="1"/>
  <c r="BB142" i="1" a="1"/>
  <c r="BB142" i="1" s="1"/>
  <c r="EB163" i="1"/>
  <c r="AJ294" i="1"/>
  <c r="CA142" i="1"/>
  <c r="AV162" i="1"/>
  <c r="BT200" i="1"/>
  <c r="CV200" i="1" s="1"/>
  <c r="AV166" i="1"/>
  <c r="BW171" i="1"/>
  <c r="CY171" i="1" s="1"/>
  <c r="AW153" i="1"/>
  <c r="BB153" i="1" s="1" a="1"/>
  <c r="BB153" i="1" s="1"/>
  <c r="DQ278" i="1"/>
  <c r="BR230" i="1"/>
  <c r="CT230" i="1" s="1"/>
  <c r="I314" i="1"/>
  <c r="J121" i="4" s="1"/>
  <c r="AN251" i="1"/>
  <c r="Y154" i="1" a="1"/>
  <c r="Y154" i="1" s="1"/>
  <c r="DW213" i="1"/>
  <c r="BB135" i="1" a="1"/>
  <c r="BB135" i="1" s="1"/>
  <c r="BN275" i="1"/>
  <c r="CP275" i="1" s="1"/>
  <c r="AJ295" i="1"/>
  <c r="BQ232" i="1"/>
  <c r="AO243" i="1"/>
  <c r="CO282" i="1"/>
  <c r="AO242" i="1"/>
  <c r="AS199" i="1"/>
  <c r="DS263" i="1"/>
  <c r="DR273" i="1"/>
  <c r="AX138" i="1"/>
  <c r="BB139" i="1" a="1"/>
  <c r="BB139" i="1" s="1"/>
  <c r="AR201" i="1"/>
  <c r="AV167" i="1"/>
  <c r="BX160" i="1"/>
  <c r="CZ160" i="1" s="1"/>
  <c r="DP292" i="1"/>
  <c r="BQ236" i="1"/>
  <c r="CS236" i="1" s="1"/>
  <c r="BM279" i="1"/>
  <c r="CO279" i="1" s="1"/>
  <c r="EC147" i="1"/>
  <c r="AY137" i="1"/>
  <c r="AZ137" i="1" a="1"/>
  <c r="AZ137" i="1" s="1"/>
  <c r="BA137" i="1" s="1" a="1"/>
  <c r="BA137" i="1" s="1"/>
  <c r="AX137" i="1"/>
  <c r="BB137" i="1" a="1"/>
  <c r="BB137" i="1" s="1"/>
  <c r="CS232" i="1"/>
  <c r="DR267" i="1"/>
  <c r="W150" i="1"/>
  <c r="AS194" i="1"/>
  <c r="AO235" i="1"/>
  <c r="BY153" i="1"/>
  <c r="CD153" i="1" s="1" a="1"/>
  <c r="CD153" i="1" s="1"/>
  <c r="E406" i="1" s="1"/>
  <c r="F406" i="1" s="1"/>
  <c r="G224" i="4" s="1"/>
  <c r="DX208" i="1"/>
  <c r="BQ238" i="1"/>
  <c r="CS238" i="1" s="1"/>
  <c r="EC150" i="1"/>
  <c r="Y147" i="1" a="1"/>
  <c r="Y147" i="1" s="1"/>
  <c r="BX156" i="1"/>
  <c r="DX204" i="1"/>
  <c r="BO260" i="1"/>
  <c r="CQ260" i="1" s="1"/>
  <c r="DS255" i="1"/>
  <c r="AR210" i="1"/>
  <c r="AT184" i="1"/>
  <c r="DQ276" i="1"/>
  <c r="BP255" i="1"/>
  <c r="CR255" i="1" s="1"/>
  <c r="AS197" i="1"/>
  <c r="BY154" i="1"/>
  <c r="CB154" i="1" s="1" a="1"/>
  <c r="CB154" i="1" s="1"/>
  <c r="CC154" i="1" s="1" a="1"/>
  <c r="CC154" i="1" s="1"/>
  <c r="D407" i="1" s="1"/>
  <c r="E225" i="4" s="1"/>
  <c r="BS219" i="1"/>
  <c r="CU219" i="1" s="1"/>
  <c r="EC152" i="1"/>
  <c r="BR223" i="1"/>
  <c r="CT223" i="1" s="1"/>
  <c r="DV225" i="1"/>
  <c r="AZ135" i="1" a="1"/>
  <c r="AZ135" i="1" s="1"/>
  <c r="BA135" i="1" s="1" a="1"/>
  <c r="BA135" i="1" s="1"/>
  <c r="DX211" i="1"/>
  <c r="BO256" i="1"/>
  <c r="CQ256" i="1" s="1"/>
  <c r="AW147" i="1"/>
  <c r="BB147" i="1" s="1" a="1"/>
  <c r="BB147" i="1" s="1"/>
  <c r="CN291" i="1"/>
  <c r="CA151" i="1"/>
  <c r="DA151" i="1"/>
  <c r="AZ145" i="1" a="1"/>
  <c r="AZ145" i="1" s="1"/>
  <c r="BA145" i="1" s="1" a="1"/>
  <c r="BA145" i="1" s="1"/>
  <c r="BB145" i="1" a="1"/>
  <c r="BB145" i="1" s="1"/>
  <c r="AY145" i="1"/>
  <c r="AX145" i="1"/>
  <c r="CN294" i="1"/>
  <c r="CR251" i="1"/>
  <c r="CT225" i="1"/>
  <c r="CQ264" i="1"/>
  <c r="AZ152" i="1" a="1"/>
  <c r="AZ152" i="1" s="1"/>
  <c r="BA152" i="1" s="1" a="1"/>
  <c r="BA152" i="1" s="1"/>
  <c r="AX152" i="1"/>
  <c r="BB152" i="1" a="1"/>
  <c r="BB152" i="1" s="1"/>
  <c r="AY152" i="1"/>
  <c r="CX185" i="1"/>
  <c r="BY149" i="1"/>
  <c r="W149" i="1"/>
  <c r="Y149" i="1" a="1"/>
  <c r="Y149" i="1" s="1"/>
  <c r="Z149" i="1" a="1"/>
  <c r="Z149" i="1" s="1"/>
  <c r="X149" i="1"/>
  <c r="CR246" i="1"/>
  <c r="CZ163" i="1"/>
  <c r="CC142" i="1" a="1"/>
  <c r="CC142" i="1" s="1"/>
  <c r="D395" i="1" s="1"/>
  <c r="E213" i="4" s="1"/>
  <c r="C395" i="1"/>
  <c r="D213" i="4" s="1"/>
  <c r="F205" i="4"/>
  <c r="F387" i="1"/>
  <c r="G205" i="4" s="1"/>
  <c r="S197" i="1"/>
  <c r="BV197" i="1" s="1"/>
  <c r="AP229" i="1"/>
  <c r="P230" i="1"/>
  <c r="DW230" i="1" s="1"/>
  <c r="CQ253" i="1"/>
  <c r="DZ186" i="1"/>
  <c r="T187" i="1"/>
  <c r="EA187" i="1" s="1"/>
  <c r="CV191" i="1"/>
  <c r="L269" i="1"/>
  <c r="AM269" i="1" s="1"/>
  <c r="CO269" i="1"/>
  <c r="CQ245" i="1"/>
  <c r="BU193" i="1"/>
  <c r="S194" i="1"/>
  <c r="BV194" i="1" s="1"/>
  <c r="CP259" i="1"/>
  <c r="CQ255" i="1"/>
  <c r="CM289" i="1"/>
  <c r="CW197" i="1"/>
  <c r="S191" i="1"/>
  <c r="BV191" i="1" s="1"/>
  <c r="AX140" i="1"/>
  <c r="AL276" i="1"/>
  <c r="L277" i="1"/>
  <c r="BO277" i="1" s="1"/>
  <c r="AL272" i="1"/>
  <c r="L273" i="1"/>
  <c r="BO273" i="1" s="1"/>
  <c r="AL271" i="1"/>
  <c r="L272" i="1"/>
  <c r="DS272" i="1" s="1"/>
  <c r="BS211" i="1"/>
  <c r="CU211" i="1" s="1"/>
  <c r="Q212" i="1"/>
  <c r="BT212" i="1" s="1"/>
  <c r="CQ247" i="1"/>
  <c r="K288" i="1"/>
  <c r="AL288" i="1" s="1"/>
  <c r="AR203" i="1"/>
  <c r="R204" i="1"/>
  <c r="AS204" i="1" s="1"/>
  <c r="BP247" i="1"/>
  <c r="CR247" i="1" s="1"/>
  <c r="N248" i="1"/>
  <c r="AO248" i="1" s="1"/>
  <c r="CS243" i="1"/>
  <c r="AR199" i="1"/>
  <c r="R200" i="1"/>
  <c r="DY200" i="1" s="1"/>
  <c r="M266" i="1"/>
  <c r="BP266" i="1" s="1"/>
  <c r="EB165" i="1"/>
  <c r="V166" i="1"/>
  <c r="BY166" i="1" s="1"/>
  <c r="AP232" i="1"/>
  <c r="P233" i="1"/>
  <c r="BS233" i="1" s="1"/>
  <c r="DU241" i="1"/>
  <c r="O242" i="1"/>
  <c r="BR242" i="1" s="1"/>
  <c r="BT205" i="1"/>
  <c r="CV205" i="1" s="1"/>
  <c r="R206" i="1"/>
  <c r="DY206" i="1" s="1"/>
  <c r="BW174" i="1"/>
  <c r="CY174" i="1" s="1"/>
  <c r="U175" i="1"/>
  <c r="EB175" i="1" s="1"/>
  <c r="CW178" i="1"/>
  <c r="AW155" i="1"/>
  <c r="Z155" i="1" a="1"/>
  <c r="Z155" i="1" s="1"/>
  <c r="W155" i="1"/>
  <c r="Y155" i="1" a="1"/>
  <c r="Y155" i="1" s="1"/>
  <c r="X155" i="1"/>
  <c r="BW168" i="1"/>
  <c r="CY168" i="1" s="1"/>
  <c r="U169" i="1"/>
  <c r="EB169" i="1" s="1"/>
  <c r="DZ187" i="1"/>
  <c r="T188" i="1"/>
  <c r="AU188" i="1" s="1"/>
  <c r="DQ277" i="1"/>
  <c r="K278" i="1"/>
  <c r="BN278" i="1" s="1"/>
  <c r="DP288" i="1"/>
  <c r="J289" i="1"/>
  <c r="BM289" i="1" s="1"/>
  <c r="DC128" i="1"/>
  <c r="O315" i="1" s="1"/>
  <c r="P122" i="4" s="1"/>
  <c r="DD128" i="1"/>
  <c r="P315" i="1" s="1"/>
  <c r="Q122" i="4" s="1"/>
  <c r="DW222" i="1"/>
  <c r="Q223" i="1"/>
  <c r="BT223" i="1" s="1"/>
  <c r="DY192" i="1"/>
  <c r="S193" i="1"/>
  <c r="BV193" i="1" s="1"/>
  <c r="CB138" i="1" a="1"/>
  <c r="CB138" i="1" s="1"/>
  <c r="BN270" i="1"/>
  <c r="CP270" i="1" s="1"/>
  <c r="L271" i="1"/>
  <c r="BO271" i="1" s="1"/>
  <c r="AU173" i="1"/>
  <c r="U174" i="1"/>
  <c r="BX174" i="1" s="1"/>
  <c r="CN289" i="1"/>
  <c r="AY136" i="1"/>
  <c r="AZ136" i="1" a="1"/>
  <c r="AZ136" i="1" s="1"/>
  <c r="BA136" i="1" s="1" a="1"/>
  <c r="BA136" i="1" s="1"/>
  <c r="BB136" i="1" a="1"/>
  <c r="BB136" i="1" s="1"/>
  <c r="AX136" i="1"/>
  <c r="DR274" i="1"/>
  <c r="L275" i="1"/>
  <c r="BO275" i="1" s="1"/>
  <c r="AS188" i="1"/>
  <c r="S189" i="1"/>
  <c r="AT189" i="1" s="1"/>
  <c r="DW214" i="1"/>
  <c r="Q215" i="1"/>
  <c r="AR215" i="1" s="1"/>
  <c r="CQ251" i="1"/>
  <c r="C387" i="1"/>
  <c r="D205" i="4" s="1"/>
  <c r="CC134" i="1" a="1"/>
  <c r="CC134" i="1" s="1"/>
  <c r="D387" i="1" s="1"/>
  <c r="E205" i="4" s="1"/>
  <c r="CD135" i="1" a="1"/>
  <c r="CD135" i="1" s="1"/>
  <c r="E388" i="1" s="1"/>
  <c r="Z152" i="1" a="1"/>
  <c r="Z152" i="1" s="1"/>
  <c r="CV206" i="1"/>
  <c r="CA148" i="1"/>
  <c r="AS195" i="1"/>
  <c r="S196" i="1"/>
  <c r="BV196" i="1" s="1"/>
  <c r="CV201" i="1"/>
  <c r="CU200" i="1"/>
  <c r="M260" i="1"/>
  <c r="DT260" i="1" s="1"/>
  <c r="BZ151" i="1"/>
  <c r="Y151" i="1" a="1"/>
  <c r="Y151" i="1" s="1"/>
  <c r="CB144" i="1" a="1"/>
  <c r="CB144" i="1" s="1"/>
  <c r="CA144" i="1"/>
  <c r="CD144" i="1" a="1"/>
  <c r="CD144" i="1" s="1"/>
  <c r="E397" i="1" s="1"/>
  <c r="L121" i="4"/>
  <c r="N314" i="1"/>
  <c r="O121" i="4" s="1"/>
  <c r="CZ158" i="1"/>
  <c r="AV163" i="1"/>
  <c r="V164" i="1"/>
  <c r="EC164" i="1" s="1"/>
  <c r="CZ145" i="1"/>
  <c r="AN250" i="1"/>
  <c r="N251" i="1"/>
  <c r="BQ251" i="1" s="1"/>
  <c r="AU172" i="1"/>
  <c r="U173" i="1"/>
  <c r="AV173" i="1" s="1"/>
  <c r="CR231" i="1"/>
  <c r="CU206" i="1"/>
  <c r="CX166" i="1"/>
  <c r="BX162" i="1"/>
  <c r="V163" i="1"/>
  <c r="BY163" i="1" s="1"/>
  <c r="CD163" i="1" s="1" a="1"/>
  <c r="CD163" i="1" s="1"/>
  <c r="E416" i="1" s="1"/>
  <c r="DX200" i="1"/>
  <c r="R201" i="1"/>
  <c r="DY201" i="1" s="1"/>
  <c r="BX166" i="1"/>
  <c r="CZ166" i="1" s="1"/>
  <c r="V167" i="1"/>
  <c r="EC167" i="1" s="1"/>
  <c r="EA171" i="1"/>
  <c r="U172" i="1"/>
  <c r="BS215" i="1"/>
  <c r="Q216" i="1"/>
  <c r="BT216" i="1" s="1"/>
  <c r="BU196" i="1"/>
  <c r="CW196" i="1" s="1"/>
  <c r="V159" i="1"/>
  <c r="AW159" i="1" s="1"/>
  <c r="DA135" i="1"/>
  <c r="BM278" i="1"/>
  <c r="CO278" i="1" s="1"/>
  <c r="K279" i="1"/>
  <c r="DR279" i="1" s="1"/>
  <c r="BN268" i="1"/>
  <c r="F379" i="1"/>
  <c r="G197" i="4" s="1"/>
  <c r="F197" i="4"/>
  <c r="AX146" i="1"/>
  <c r="AZ146" i="1" a="1"/>
  <c r="AZ146" i="1" s="1"/>
  <c r="BA146" i="1" s="1" a="1"/>
  <c r="BA146" i="1" s="1"/>
  <c r="BB146" i="1" a="1"/>
  <c r="BB146" i="1" s="1"/>
  <c r="AY146" i="1"/>
  <c r="AW150" i="1"/>
  <c r="AO237" i="1"/>
  <c r="O238" i="1"/>
  <c r="BR238" i="1" s="1"/>
  <c r="CT238" i="1" s="1"/>
  <c r="EB156" i="1"/>
  <c r="AM266" i="1"/>
  <c r="M267" i="1"/>
  <c r="BP267" i="1" s="1"/>
  <c r="DW218" i="1"/>
  <c r="Q219" i="1"/>
  <c r="BT219" i="1" s="1"/>
  <c r="CV219" i="1" s="1"/>
  <c r="CZ151" i="1"/>
  <c r="DY190" i="1"/>
  <c r="AY140" i="1"/>
  <c r="CT210" i="1"/>
  <c r="BM287" i="1"/>
  <c r="O244" i="1"/>
  <c r="DV244" i="1" s="1"/>
  <c r="CQ262" i="1"/>
  <c r="AM265" i="1"/>
  <c r="CR235" i="1"/>
  <c r="CS230" i="1"/>
  <c r="CS231" i="1"/>
  <c r="BX159" i="1"/>
  <c r="EC148" i="1"/>
  <c r="Y148" i="1" a="1"/>
  <c r="Y148" i="1" s="1"/>
  <c r="W148" i="1"/>
  <c r="Z148" i="1" a="1"/>
  <c r="Z148" i="1" s="1"/>
  <c r="DQ286" i="1"/>
  <c r="K287" i="1"/>
  <c r="AL287" i="1" s="1"/>
  <c r="BM265" i="1"/>
  <c r="CO265" i="1" s="1"/>
  <c r="K266" i="1"/>
  <c r="BN266" i="1" s="1"/>
  <c r="U168" i="1"/>
  <c r="BX168" i="1" s="1"/>
  <c r="BS217" i="1"/>
  <c r="CU217" i="1" s="1"/>
  <c r="Q218" i="1"/>
  <c r="DX218" i="1" s="1"/>
  <c r="AP224" i="1"/>
  <c r="P225" i="1"/>
  <c r="BS225" i="1" s="1"/>
  <c r="CU225" i="1" s="1"/>
  <c r="F193" i="4"/>
  <c r="F375" i="1"/>
  <c r="G193" i="4" s="1"/>
  <c r="Q213" i="1"/>
  <c r="DX213" i="1" s="1"/>
  <c r="BW175" i="1"/>
  <c r="U176" i="1"/>
  <c r="AV176" i="1" s="1"/>
  <c r="BP254" i="1"/>
  <c r="CR254" i="1" s="1"/>
  <c r="N255" i="1"/>
  <c r="BQ255" i="1" s="1"/>
  <c r="CT221" i="1"/>
  <c r="CA138" i="1"/>
  <c r="J290" i="1"/>
  <c r="DQ290" i="1" s="1"/>
  <c r="AV164" i="1"/>
  <c r="V165" i="1"/>
  <c r="EC165" i="1" s="1"/>
  <c r="CA136" i="1"/>
  <c r="CZ154" i="1"/>
  <c r="BZ144" i="1"/>
  <c r="DA144" i="1"/>
  <c r="DV227" i="1"/>
  <c r="P228" i="1"/>
  <c r="AQ228" i="1" s="1"/>
  <c r="BQ233" i="1"/>
  <c r="CS233" i="1" s="1"/>
  <c r="O234" i="1"/>
  <c r="DV234" i="1" s="1"/>
  <c r="AR206" i="1"/>
  <c r="R207" i="1"/>
  <c r="AS207" i="1" s="1"/>
  <c r="BZ148" i="1"/>
  <c r="AM259" i="1"/>
  <c r="CD151" i="1" a="1"/>
  <c r="CD151" i="1" s="1"/>
  <c r="E404" i="1" s="1"/>
  <c r="AY135" i="1"/>
  <c r="W154" i="1"/>
  <c r="C385" i="1"/>
  <c r="D203" i="4" s="1"/>
  <c r="CC132" i="1" a="1"/>
  <c r="CC132" i="1" s="1"/>
  <c r="D385" i="1" s="1"/>
  <c r="E203" i="4" s="1"/>
  <c r="CC139" i="1" a="1"/>
  <c r="CC139" i="1" s="1"/>
  <c r="D392" i="1" s="1"/>
  <c r="E210" i="4" s="1"/>
  <c r="C392" i="1"/>
  <c r="D210" i="4" s="1"/>
  <c r="N313" i="1"/>
  <c r="O120" i="4" s="1"/>
  <c r="L120" i="4"/>
  <c r="W152" i="1"/>
  <c r="BN267" i="1"/>
  <c r="CP267" i="1" s="1"/>
  <c r="L268" i="1"/>
  <c r="BO268" i="1" s="1"/>
  <c r="EC149" i="1"/>
  <c r="CQ244" i="1"/>
  <c r="CR245" i="1"/>
  <c r="DP294" i="1"/>
  <c r="J295" i="1"/>
  <c r="DQ295" i="1" s="1"/>
  <c r="AJ291" i="1"/>
  <c r="J292" i="1"/>
  <c r="AK292" i="1" s="1"/>
  <c r="CC129" i="1" a="1"/>
  <c r="CC129" i="1" s="1"/>
  <c r="D382" i="1" s="1"/>
  <c r="E200" i="4" s="1"/>
  <c r="C382" i="1"/>
  <c r="N254" i="1"/>
  <c r="AO254" i="1" s="1"/>
  <c r="CP262" i="1"/>
  <c r="CN285" i="1"/>
  <c r="CO286" i="1"/>
  <c r="CU199" i="1"/>
  <c r="CY165" i="1"/>
  <c r="R210" i="1"/>
  <c r="BU210" i="1" s="1"/>
  <c r="DY196" i="1"/>
  <c r="DV229" i="1"/>
  <c r="CN277" i="1"/>
  <c r="P231" i="1"/>
  <c r="AQ231" i="1" s="1"/>
  <c r="J294" i="1"/>
  <c r="BM294" i="1" s="1"/>
  <c r="AT186" i="1"/>
  <c r="AL268" i="1"/>
  <c r="BT208" i="1"/>
  <c r="R209" i="1"/>
  <c r="BU209" i="1" s="1"/>
  <c r="AO238" i="1"/>
  <c r="O239" i="1"/>
  <c r="DV239" i="1" s="1"/>
  <c r="AS193" i="1"/>
  <c r="V157" i="1"/>
  <c r="AW157" i="1" s="1"/>
  <c r="T189" i="1"/>
  <c r="BW189" i="1" s="1"/>
  <c r="CU218" i="1"/>
  <c r="CT217" i="1"/>
  <c r="X150" i="1"/>
  <c r="BU190" i="1"/>
  <c r="CW190" i="1" s="1"/>
  <c r="AZ140" i="1" a="1"/>
  <c r="AZ140" i="1" s="1"/>
  <c r="BA140" i="1" s="1" a="1"/>
  <c r="BA140" i="1" s="1"/>
  <c r="AO232" i="1"/>
  <c r="O233" i="1"/>
  <c r="AP233" i="1" s="1"/>
  <c r="BN276" i="1"/>
  <c r="CP276" i="1" s="1"/>
  <c r="BN272" i="1"/>
  <c r="CP272" i="1" s="1"/>
  <c r="BT207" i="1"/>
  <c r="R208" i="1"/>
  <c r="AS208" i="1" s="1"/>
  <c r="DY198" i="1"/>
  <c r="S199" i="1"/>
  <c r="DZ199" i="1" s="1"/>
  <c r="BM276" i="1"/>
  <c r="CO276" i="1" s="1"/>
  <c r="K277" i="1"/>
  <c r="BN277" i="1" s="1"/>
  <c r="BN271" i="1"/>
  <c r="CP271" i="1" s="1"/>
  <c r="AQ211" i="1"/>
  <c r="BW169" i="1"/>
  <c r="CY169" i="1" s="1"/>
  <c r="U170" i="1"/>
  <c r="EB170" i="1" s="1"/>
  <c r="DS264" i="1"/>
  <c r="M265" i="1"/>
  <c r="DT265" i="1" s="1"/>
  <c r="DQ287" i="1"/>
  <c r="BT203" i="1"/>
  <c r="AN247" i="1"/>
  <c r="DX199" i="1"/>
  <c r="AK282" i="1"/>
  <c r="K283" i="1"/>
  <c r="BN283" i="1" s="1"/>
  <c r="BU189" i="1"/>
  <c r="S190" i="1"/>
  <c r="AT190" i="1" s="1"/>
  <c r="BO265" i="1"/>
  <c r="BX165" i="1"/>
  <c r="CZ165" i="1" s="1"/>
  <c r="DV226" i="1"/>
  <c r="P227" i="1"/>
  <c r="BS227" i="1" s="1"/>
  <c r="CS239" i="1"/>
  <c r="CX172" i="1"/>
  <c r="BR232" i="1"/>
  <c r="CT232" i="1" s="1"/>
  <c r="Q314" i="1" a="1"/>
  <c r="Q314" i="1" s="1"/>
  <c r="R121" i="4" s="1"/>
  <c r="BQ241" i="1"/>
  <c r="CS241" i="1" s="1"/>
  <c r="CO285" i="1"/>
  <c r="AR205" i="1"/>
  <c r="AU174" i="1"/>
  <c r="V160" i="1"/>
  <c r="BY160" i="1" s="1"/>
  <c r="BV182" i="1"/>
  <c r="T183" i="1"/>
  <c r="EA183" i="1" s="1"/>
  <c r="BY155" i="1"/>
  <c r="W153" i="1"/>
  <c r="DT255" i="1"/>
  <c r="N256" i="1"/>
  <c r="DU256" i="1" s="1"/>
  <c r="DY199" i="1"/>
  <c r="S200" i="1"/>
  <c r="BV200" i="1" s="1"/>
  <c r="CX200" i="1" s="1"/>
  <c r="EC146" i="1"/>
  <c r="EA176" i="1"/>
  <c r="U177" i="1"/>
  <c r="AV177" i="1" s="1"/>
  <c r="DY197" i="1"/>
  <c r="S198" i="1"/>
  <c r="BV198" i="1" s="1"/>
  <c r="BO263" i="1"/>
  <c r="CQ263" i="1" s="1"/>
  <c r="M264" i="1"/>
  <c r="AN264" i="1" s="1"/>
  <c r="DW219" i="1"/>
  <c r="Q220" i="1"/>
  <c r="DX220" i="1" s="1"/>
  <c r="EA168" i="1"/>
  <c r="AT187" i="1"/>
  <c r="AK277" i="1"/>
  <c r="P224" i="1"/>
  <c r="DW224" i="1" s="1"/>
  <c r="M258" i="1"/>
  <c r="BP258" i="1" s="1"/>
  <c r="AJ288" i="1"/>
  <c r="P226" i="1"/>
  <c r="BS226" i="1" s="1"/>
  <c r="CX180" i="1"/>
  <c r="BS222" i="1"/>
  <c r="BU192" i="1"/>
  <c r="CW192" i="1" s="1"/>
  <c r="BR222" i="1"/>
  <c r="P223" i="1"/>
  <c r="AQ223" i="1" s="1"/>
  <c r="BZ138" i="1"/>
  <c r="AL270" i="1"/>
  <c r="EA173" i="1"/>
  <c r="AL274" i="1"/>
  <c r="DY188" i="1"/>
  <c r="Q313" i="1" a="1"/>
  <c r="Q313" i="1" s="1"/>
  <c r="R120" i="4" s="1"/>
  <c r="AL273" i="1"/>
  <c r="L274" i="1"/>
  <c r="DS274" i="1" s="1"/>
  <c r="AQ214" i="1"/>
  <c r="BM280" i="1"/>
  <c r="CO280" i="1" s="1"/>
  <c r="K281" i="1"/>
  <c r="BN281" i="1" s="1"/>
  <c r="W151" i="1"/>
  <c r="X151" i="1"/>
  <c r="DZ185" i="1"/>
  <c r="T186" i="1"/>
  <c r="BW186" i="1" s="1"/>
  <c r="CY186" i="1" s="1"/>
  <c r="CB148" i="1" a="1"/>
  <c r="CB148" i="1" s="1"/>
  <c r="BU195" i="1"/>
  <c r="CW195" i="1" s="1"/>
  <c r="K285" i="1"/>
  <c r="AL285" i="1" s="1"/>
  <c r="BT211" i="1"/>
  <c r="CV211" i="1" s="1"/>
  <c r="R212" i="1"/>
  <c r="AS212" i="1" s="1"/>
  <c r="DS259" i="1"/>
  <c r="DP296" i="1"/>
  <c r="M257" i="1"/>
  <c r="AN257" i="1" s="1"/>
  <c r="BL292" i="1"/>
  <c r="CN292" i="1" s="1"/>
  <c r="J293" i="1"/>
  <c r="DQ293" i="1" s="1"/>
  <c r="DX202" i="1"/>
  <c r="R203" i="1"/>
  <c r="AS203" i="1" s="1"/>
  <c r="CB151" i="1" a="1"/>
  <c r="CB151" i="1" s="1"/>
  <c r="C377" i="1"/>
  <c r="D195" i="4" s="1"/>
  <c r="CC124" i="1" a="1"/>
  <c r="CC124" i="1" s="1"/>
  <c r="D377" i="1" s="1"/>
  <c r="E195" i="4" s="1"/>
  <c r="AK279" i="1"/>
  <c r="K280" i="1"/>
  <c r="DR280" i="1" s="1"/>
  <c r="DA147" i="1"/>
  <c r="Y153" i="1" a="1"/>
  <c r="Y153" i="1" s="1"/>
  <c r="CC137" i="1" a="1"/>
  <c r="CC137" i="1" s="1"/>
  <c r="D390" i="1" s="1"/>
  <c r="E208" i="4" s="1"/>
  <c r="C390" i="1"/>
  <c r="D208" i="4" s="1"/>
  <c r="W147" i="1"/>
  <c r="F385" i="1"/>
  <c r="G203" i="4" s="1"/>
  <c r="F203" i="4"/>
  <c r="AW149" i="1"/>
  <c r="AX149" i="1" s="1"/>
  <c r="BR231" i="1"/>
  <c r="P232" i="1"/>
  <c r="BS232" i="1" s="1"/>
  <c r="AO240" i="1"/>
  <c r="O241" i="1"/>
  <c r="AP241" i="1" s="1"/>
  <c r="N247" i="1"/>
  <c r="AO247" i="1" s="1"/>
  <c r="CQ248" i="1"/>
  <c r="F200" i="4"/>
  <c r="F382" i="1"/>
  <c r="G200" i="4" s="1"/>
  <c r="DT253" i="1"/>
  <c r="CS223" i="1"/>
  <c r="CT224" i="1"/>
  <c r="CT211" i="1"/>
  <c r="CU212" i="1"/>
  <c r="DX209" i="1"/>
  <c r="CU208" i="1"/>
  <c r="S195" i="1"/>
  <c r="BV195" i="1" s="1"/>
  <c r="BQ235" i="1"/>
  <c r="O236" i="1"/>
  <c r="DV236" i="1" s="1"/>
  <c r="AS196" i="1"/>
  <c r="BR229" i="1"/>
  <c r="DV230" i="1"/>
  <c r="BL293" i="1"/>
  <c r="CN293" i="1" s="1"/>
  <c r="AT178" i="1"/>
  <c r="T179" i="1"/>
  <c r="EA179" i="1" s="1"/>
  <c r="BV186" i="1"/>
  <c r="CX186" i="1" s="1"/>
  <c r="BM283" i="1"/>
  <c r="CO283" i="1" s="1"/>
  <c r="K284" i="1"/>
  <c r="DR284" i="1" s="1"/>
  <c r="AK281" i="1"/>
  <c r="K282" i="1"/>
  <c r="DR282" i="1" s="1"/>
  <c r="DR268" i="1"/>
  <c r="CC126" i="1" a="1"/>
  <c r="CC126" i="1" s="1"/>
  <c r="D379" i="1" s="1"/>
  <c r="E197" i="4" s="1"/>
  <c r="C379" i="1"/>
  <c r="D197" i="4" s="1"/>
  <c r="BY150" i="1"/>
  <c r="Z150" i="1" a="1"/>
  <c r="Z150" i="1" s="1"/>
  <c r="DT251" i="1"/>
  <c r="N252" i="1"/>
  <c r="BQ252" i="1" s="1"/>
  <c r="CS252" i="1" s="1"/>
  <c r="M262" i="1"/>
  <c r="DT262" i="1" s="1"/>
  <c r="DY193" i="1"/>
  <c r="CS237" i="1"/>
  <c r="AV156" i="1"/>
  <c r="AR204" i="1"/>
  <c r="R205" i="1"/>
  <c r="BU205" i="1" s="1"/>
  <c r="BS213" i="1"/>
  <c r="Q214" i="1"/>
  <c r="AR214" i="1" s="1"/>
  <c r="AN244" i="1"/>
  <c r="N245" i="1"/>
  <c r="AO245" i="1" s="1"/>
  <c r="BV188" i="1"/>
  <c r="CB136" i="1" a="1"/>
  <c r="CB136" i="1" s="1"/>
  <c r="X153" i="1"/>
  <c r="M261" i="1"/>
  <c r="BP261" i="1" s="1"/>
  <c r="AM255" i="1"/>
  <c r="M256" i="1"/>
  <c r="BP256" i="1" s="1"/>
  <c r="DR275" i="1"/>
  <c r="L276" i="1"/>
  <c r="AM276" i="1" s="1"/>
  <c r="R211" i="1"/>
  <c r="DY211" i="1" s="1"/>
  <c r="BV184" i="1"/>
  <c r="CX184" i="1" s="1"/>
  <c r="T185" i="1"/>
  <c r="EA185" i="1" s="1"/>
  <c r="J296" i="1"/>
  <c r="AK296" i="1" s="1"/>
  <c r="AJ290" i="1"/>
  <c r="J291" i="1"/>
  <c r="AK291" i="1" s="1"/>
  <c r="CV196" i="1"/>
  <c r="AS190" i="1"/>
  <c r="F196" i="4"/>
  <c r="F378" i="1"/>
  <c r="G196" i="4" s="1"/>
  <c r="DR276" i="1"/>
  <c r="DR272" i="1"/>
  <c r="X156" i="1"/>
  <c r="BX157" i="1"/>
  <c r="V158" i="1"/>
  <c r="AW158" i="1" s="1"/>
  <c r="DR271" i="1"/>
  <c r="DW211" i="1"/>
  <c r="CX168" i="1"/>
  <c r="N249" i="1"/>
  <c r="AO249" i="1" s="1"/>
  <c r="BQ234" i="1"/>
  <c r="CS234" i="1" s="1"/>
  <c r="O235" i="1"/>
  <c r="BR235" i="1" s="1"/>
  <c r="AK287" i="1"/>
  <c r="DX203" i="1"/>
  <c r="DT247" i="1"/>
  <c r="DU243" i="1"/>
  <c r="AM262" i="1"/>
  <c r="M263" i="1"/>
  <c r="DT263" i="1" s="1"/>
  <c r="BT199" i="1"/>
  <c r="DS265" i="1"/>
  <c r="AV165" i="1"/>
  <c r="DU242" i="1"/>
  <c r="O243" i="1"/>
  <c r="DV243" i="1" s="1"/>
  <c r="BU191" i="1"/>
  <c r="CW191" i="1" s="1"/>
  <c r="S192" i="1"/>
  <c r="AT192" i="1" s="1"/>
  <c r="AO239" i="1"/>
  <c r="O240" i="1"/>
  <c r="AP240" i="1" s="1"/>
  <c r="EB161" i="1"/>
  <c r="V162" i="1"/>
  <c r="AW162" i="1" s="1"/>
  <c r="BR228" i="1"/>
  <c r="P229" i="1"/>
  <c r="DW229" i="1" s="1"/>
  <c r="AQ220" i="1"/>
  <c r="Q221" i="1"/>
  <c r="BT221" i="1" s="1"/>
  <c r="DV232" i="1"/>
  <c r="AO241" i="1"/>
  <c r="AK285" i="1"/>
  <c r="K286" i="1"/>
  <c r="DR286" i="1" s="1"/>
  <c r="DX205" i="1"/>
  <c r="EA174" i="1"/>
  <c r="AV159" i="1"/>
  <c r="T180" i="1"/>
  <c r="AU180" i="1" s="1"/>
  <c r="DT245" i="1"/>
  <c r="N246" i="1"/>
  <c r="BQ246" i="1" s="1"/>
  <c r="BP249" i="1"/>
  <c r="CR249" i="1" s="1"/>
  <c r="N250" i="1"/>
  <c r="DU250" i="1" s="1"/>
  <c r="BZ136" i="1"/>
  <c r="EC155" i="1"/>
  <c r="CW199" i="1"/>
  <c r="CV198" i="1"/>
  <c r="BY146" i="1"/>
  <c r="CB146" i="1" s="1" a="1"/>
  <c r="CB146" i="1" s="1"/>
  <c r="AW148" i="1"/>
  <c r="Z146" i="1" a="1"/>
  <c r="Z146" i="1" s="1"/>
  <c r="CX175" i="1"/>
  <c r="AK286" i="1"/>
  <c r="AW154" i="1"/>
  <c r="AX154" i="1" s="1"/>
  <c r="Q217" i="1"/>
  <c r="DX217" i="1" s="1"/>
  <c r="AU168" i="1"/>
  <c r="BV187" i="1"/>
  <c r="BM277" i="1"/>
  <c r="CO277" i="1" s="1"/>
  <c r="AP223" i="1"/>
  <c r="BO257" i="1"/>
  <c r="DQ265" i="1"/>
  <c r="BL288" i="1"/>
  <c r="CN288" i="1" s="1"/>
  <c r="BW167" i="1"/>
  <c r="DW217" i="1"/>
  <c r="DV224" i="1"/>
  <c r="C375" i="1"/>
  <c r="CC122" i="1" a="1"/>
  <c r="CC122" i="1" s="1"/>
  <c r="D375" i="1" s="1"/>
  <c r="E193" i="4" s="1"/>
  <c r="AQ212" i="1"/>
  <c r="EA175" i="1"/>
  <c r="AN254" i="1"/>
  <c r="AP225" i="1"/>
  <c r="DZ180" i="1"/>
  <c r="T181" i="1"/>
  <c r="BW181" i="1" s="1"/>
  <c r="AQ222" i="1"/>
  <c r="AS192" i="1"/>
  <c r="CD138" i="1" a="1"/>
  <c r="CD138" i="1" s="1"/>
  <c r="E391" i="1" s="1"/>
  <c r="DR270" i="1"/>
  <c r="BW173" i="1"/>
  <c r="AJ289" i="1"/>
  <c r="BN274" i="1"/>
  <c r="CP274" i="1" s="1"/>
  <c r="DR269" i="1"/>
  <c r="L270" i="1"/>
  <c r="BO270" i="1" s="1"/>
  <c r="BU188" i="1"/>
  <c r="EB164" i="1"/>
  <c r="CD147" i="1" a="1"/>
  <c r="CD147" i="1" s="1"/>
  <c r="E400" i="1" s="1"/>
  <c r="BS214" i="1"/>
  <c r="I313" i="1"/>
  <c r="J120" i="4" s="1"/>
  <c r="CN279" i="1"/>
  <c r="BP252" i="1"/>
  <c r="N253" i="1"/>
  <c r="BQ253" i="1" s="1"/>
  <c r="AM258" i="1"/>
  <c r="M259" i="1"/>
  <c r="BP259" i="1" s="1"/>
  <c r="X146" i="1"/>
  <c r="CZ153" i="1"/>
  <c r="AU177" i="1"/>
  <c r="U178" i="1"/>
  <c r="AU170" i="1"/>
  <c r="U171" i="1"/>
  <c r="CQ249" i="1"/>
  <c r="BR227" i="1"/>
  <c r="DU233" i="1"/>
  <c r="DX206" i="1"/>
  <c r="EC151" i="1"/>
  <c r="CD148" i="1" a="1"/>
  <c r="CD148" i="1" s="1"/>
  <c r="E401" i="1" s="1"/>
  <c r="DY195" i="1"/>
  <c r="DX201" i="1"/>
  <c r="R202" i="1"/>
  <c r="DY202" i="1" s="1"/>
  <c r="DQ284" i="1"/>
  <c r="Q222" i="1"/>
  <c r="AR222" i="1" s="1"/>
  <c r="BO259" i="1"/>
  <c r="AJ296" i="1"/>
  <c r="BX167" i="1"/>
  <c r="CZ167" i="1" s="1"/>
  <c r="V168" i="1"/>
  <c r="EC168" i="1" s="1"/>
  <c r="EB160" i="1"/>
  <c r="V161" i="1"/>
  <c r="AW161" i="1" s="1"/>
  <c r="AZ161" i="1" s="1" a="1"/>
  <c r="AZ161" i="1" s="1"/>
  <c r="BA161" i="1" s="1" a="1"/>
  <c r="BA161" i="1" s="1"/>
  <c r="DS256" i="1"/>
  <c r="CZ152" i="1"/>
  <c r="CS242" i="1"/>
  <c r="DU236" i="1"/>
  <c r="O237" i="1"/>
  <c r="DV237" i="1" s="1"/>
  <c r="BY145" i="1"/>
  <c r="BZ145" i="1" s="1"/>
  <c r="W145" i="1"/>
  <c r="Y145" i="1" a="1"/>
  <c r="Y145" i="1" s="1"/>
  <c r="X145" i="1"/>
  <c r="Z145" i="1" a="1"/>
  <c r="Z145" i="1" s="1"/>
  <c r="AT183" i="1"/>
  <c r="T184" i="1"/>
  <c r="BW184" i="1" s="1"/>
  <c r="AT181" i="1"/>
  <c r="T182" i="1"/>
  <c r="EA182" i="1" s="1"/>
  <c r="CA147" i="1"/>
  <c r="F208" i="4"/>
  <c r="F390" i="1"/>
  <c r="G208" i="4" s="1"/>
  <c r="F392" i="1"/>
  <c r="G210" i="4" s="1"/>
  <c r="F210" i="4"/>
  <c r="CD136" i="1" a="1"/>
  <c r="CD136" i="1" s="1"/>
  <c r="E389" i="1" s="1"/>
  <c r="U179" i="1" l="1"/>
  <c r="BX179" i="1" s="1"/>
  <c r="BW178" i="1"/>
  <c r="AW156" i="1"/>
  <c r="BB156" i="1" s="1" a="1"/>
  <c r="BB156" i="1" s="1"/>
  <c r="Y156" i="1" a="1"/>
  <c r="Y156" i="1" s="1"/>
  <c r="W156" i="1"/>
  <c r="Z156" i="1" a="1"/>
  <c r="Z156" i="1" s="1"/>
  <c r="BY156" i="1"/>
  <c r="DA156" i="1" s="1"/>
  <c r="BM288" i="1"/>
  <c r="CO288" i="1" s="1"/>
  <c r="K289" i="1"/>
  <c r="AL289" i="1" s="1"/>
  <c r="DQ288" i="1"/>
  <c r="F396" i="1"/>
  <c r="G214" i="4" s="1"/>
  <c r="BZ152" i="1"/>
  <c r="C386" i="1"/>
  <c r="D204" i="4" s="1"/>
  <c r="BQ244" i="1"/>
  <c r="CS244" i="1" s="1"/>
  <c r="O245" i="1"/>
  <c r="BR245" i="1" s="1"/>
  <c r="F394" i="1"/>
  <c r="G212" i="4" s="1"/>
  <c r="DU244" i="1"/>
  <c r="Z167" i="1" a="1"/>
  <c r="Z167" i="1" s="1"/>
  <c r="CC135" i="1" a="1"/>
  <c r="CC135" i="1" s="1"/>
  <c r="D388" i="1" s="1"/>
  <c r="E206" i="4" s="1"/>
  <c r="DD140" i="1"/>
  <c r="P316" i="1" s="1"/>
  <c r="Q123" i="4" s="1"/>
  <c r="W163" i="1"/>
  <c r="CB163" i="1" a="1"/>
  <c r="CB163" i="1" s="1"/>
  <c r="CC163" i="1" s="1" a="1"/>
  <c r="CC163" i="1" s="1"/>
  <c r="D416" i="1" s="1"/>
  <c r="E234" i="4" s="1"/>
  <c r="AX151" i="1"/>
  <c r="C393" i="1"/>
  <c r="D211" i="4" s="1"/>
  <c r="K315" i="1"/>
  <c r="N315" i="1" s="1"/>
  <c r="O122" i="4" s="1"/>
  <c r="C396" i="1"/>
  <c r="D214" i="4" s="1"/>
  <c r="CC141" i="1" a="1"/>
  <c r="CC141" i="1" s="1"/>
  <c r="D394" i="1" s="1"/>
  <c r="E212" i="4" s="1"/>
  <c r="F204" i="4"/>
  <c r="DX215" i="1"/>
  <c r="CC152" i="1" a="1"/>
  <c r="CC152" i="1" s="1"/>
  <c r="D405" i="1" s="1"/>
  <c r="E223" i="4" s="1"/>
  <c r="BZ153" i="1"/>
  <c r="DA160" i="1"/>
  <c r="CB153" i="1" a="1"/>
  <c r="CB153" i="1" s="1"/>
  <c r="C406" i="1" s="1"/>
  <c r="F393" i="1"/>
  <c r="G211" i="4" s="1"/>
  <c r="DA153" i="1"/>
  <c r="BN285" i="1"/>
  <c r="CP285" i="1" s="1"/>
  <c r="BB151" i="1" a="1"/>
  <c r="BB151" i="1" s="1"/>
  <c r="AM273" i="1"/>
  <c r="F224" i="4"/>
  <c r="DA152" i="1"/>
  <c r="CX195" i="1"/>
  <c r="AY151" i="1"/>
  <c r="AZ153" i="1" a="1"/>
  <c r="AZ153" i="1" s="1"/>
  <c r="BA153" i="1" s="1" a="1"/>
  <c r="BA153" i="1" s="1"/>
  <c r="CA152" i="1"/>
  <c r="CA153" i="1"/>
  <c r="AX153" i="1"/>
  <c r="AY153" i="1"/>
  <c r="CD152" i="1" a="1"/>
  <c r="CD152" i="1" s="1"/>
  <c r="E405" i="1" s="1"/>
  <c r="F405" i="1" s="1"/>
  <c r="G223" i="4" s="1"/>
  <c r="Z163" i="1" a="1"/>
  <c r="Z163" i="1" s="1"/>
  <c r="BQ247" i="1"/>
  <c r="CS247" i="1" s="1"/>
  <c r="BZ163" i="1"/>
  <c r="CZ156" i="1"/>
  <c r="DW232" i="1"/>
  <c r="CS251" i="1"/>
  <c r="F395" i="1"/>
  <c r="G213" i="4" s="1"/>
  <c r="CY184" i="1"/>
  <c r="BO274" i="1"/>
  <c r="CQ274" i="1" s="1"/>
  <c r="BO276" i="1"/>
  <c r="CQ276" i="1" s="1"/>
  <c r="CB160" i="1" a="1"/>
  <c r="CB160" i="1" s="1"/>
  <c r="CC160" i="1" s="1" a="1"/>
  <c r="CC160" i="1" s="1"/>
  <c r="D413" i="1" s="1"/>
  <c r="E231" i="4" s="1"/>
  <c r="BS223" i="1"/>
  <c r="CU223" i="1" s="1"/>
  <c r="AM268" i="1"/>
  <c r="AP244" i="1"/>
  <c r="AR219" i="1"/>
  <c r="AS200" i="1"/>
  <c r="AM277" i="1"/>
  <c r="AT197" i="1"/>
  <c r="AU184" i="1"/>
  <c r="DX222" i="1"/>
  <c r="AV169" i="1"/>
  <c r="CR259" i="1"/>
  <c r="BY165" i="1"/>
  <c r="DA165" i="1" s="1"/>
  <c r="AO255" i="1"/>
  <c r="BX176" i="1"/>
  <c r="CZ176" i="1" s="1"/>
  <c r="AR213" i="1"/>
  <c r="DT261" i="1"/>
  <c r="Y163" i="1" a="1"/>
  <c r="Y163" i="1" s="1"/>
  <c r="BS231" i="1"/>
  <c r="CU231" i="1" s="1"/>
  <c r="CA163" i="1"/>
  <c r="EB173" i="1"/>
  <c r="AT194" i="1"/>
  <c r="BU202" i="1"/>
  <c r="CW202" i="1" s="1"/>
  <c r="BW179" i="1"/>
  <c r="CY179" i="1" s="1"/>
  <c r="DY210" i="1"/>
  <c r="CQ268" i="1"/>
  <c r="AL279" i="1"/>
  <c r="DU251" i="1"/>
  <c r="AY147" i="1"/>
  <c r="CQ275" i="1"/>
  <c r="AQ230" i="1"/>
  <c r="BN286" i="1"/>
  <c r="CP286" i="1" s="1"/>
  <c r="AY158" i="1"/>
  <c r="AU179" i="1"/>
  <c r="CV223" i="1"/>
  <c r="C400" i="1"/>
  <c r="D218" i="4" s="1"/>
  <c r="BZ154" i="1"/>
  <c r="CB166" i="1" a="1"/>
  <c r="CB166" i="1" s="1"/>
  <c r="C419" i="1" s="1"/>
  <c r="D237" i="4" s="1"/>
  <c r="BY164" i="1"/>
  <c r="CA164" i="1" s="1"/>
  <c r="AT193" i="1"/>
  <c r="AR223" i="1"/>
  <c r="C407" i="1"/>
  <c r="D225" i="4" s="1"/>
  <c r="BX175" i="1"/>
  <c r="CZ175" i="1" s="1"/>
  <c r="AS206" i="1"/>
  <c r="DV242" i="1"/>
  <c r="AU182" i="1"/>
  <c r="AN256" i="1"/>
  <c r="Z166" i="1" a="1"/>
  <c r="Z166" i="1" s="1"/>
  <c r="AT196" i="1"/>
  <c r="DZ193" i="1"/>
  <c r="BW188" i="1"/>
  <c r="CY188" i="1" s="1"/>
  <c r="DZ191" i="1"/>
  <c r="J316" i="1"/>
  <c r="K123" i="4" s="1"/>
  <c r="AU189" i="1"/>
  <c r="CD154" i="1" a="1"/>
  <c r="CD154" i="1" s="1"/>
  <c r="E407" i="1" s="1"/>
  <c r="F407" i="1" s="1"/>
  <c r="G225" i="4" s="1"/>
  <c r="AZ147" i="1" a="1"/>
  <c r="AZ147" i="1" s="1"/>
  <c r="BA147" i="1" s="1" a="1"/>
  <c r="BA147" i="1" s="1"/>
  <c r="AQ233" i="1"/>
  <c r="AX147" i="1"/>
  <c r="EC161" i="1"/>
  <c r="X159" i="1"/>
  <c r="DA154" i="1"/>
  <c r="W158" i="1"/>
  <c r="AQ232" i="1"/>
  <c r="DW223" i="1"/>
  <c r="AQ226" i="1"/>
  <c r="DY208" i="1"/>
  <c r="EA189" i="1"/>
  <c r="BY159" i="1"/>
  <c r="DA159" i="1" s="1"/>
  <c r="DX216" i="1"/>
  <c r="DQ289" i="1"/>
  <c r="DW233" i="1"/>
  <c r="DU248" i="1"/>
  <c r="BU204" i="1"/>
  <c r="CW204" i="1" s="1"/>
  <c r="DR288" i="1"/>
  <c r="W159" i="1"/>
  <c r="AT198" i="1"/>
  <c r="CO294" i="1"/>
  <c r="CA154" i="1"/>
  <c r="BN287" i="1"/>
  <c r="CP287" i="1" s="1"/>
  <c r="DX219" i="1"/>
  <c r="DT267" i="1"/>
  <c r="EC159" i="1"/>
  <c r="DS271" i="1"/>
  <c r="CP278" i="1"/>
  <c r="BQ248" i="1"/>
  <c r="CS248" i="1" s="1"/>
  <c r="CV212" i="1"/>
  <c r="BW187" i="1"/>
  <c r="CY187" i="1" s="1"/>
  <c r="CX198" i="1"/>
  <c r="CP266" i="1"/>
  <c r="CR267" i="1"/>
  <c r="CW205" i="1"/>
  <c r="CP277" i="1"/>
  <c r="CX197" i="1"/>
  <c r="CT235" i="1"/>
  <c r="AY157" i="1"/>
  <c r="AX157" i="1"/>
  <c r="AZ157" i="1" a="1"/>
  <c r="AZ157" i="1" s="1"/>
  <c r="BA157" i="1" s="1" a="1"/>
  <c r="BA157" i="1" s="1"/>
  <c r="BB157" i="1" a="1"/>
  <c r="BB157" i="1" s="1"/>
  <c r="DA166" i="1"/>
  <c r="CD166" i="1" a="1"/>
  <c r="CD166" i="1" s="1"/>
  <c r="E419" i="1" s="1"/>
  <c r="CA166" i="1"/>
  <c r="BZ166" i="1"/>
  <c r="CQ270" i="1"/>
  <c r="CV221" i="1"/>
  <c r="AX162" i="1"/>
  <c r="BB162" i="1" a="1"/>
  <c r="BB162" i="1" s="1"/>
  <c r="AY162" i="1"/>
  <c r="AZ162" i="1" a="1"/>
  <c r="AZ162" i="1" s="1"/>
  <c r="BA162" i="1" s="1" a="1"/>
  <c r="BA162" i="1" s="1"/>
  <c r="CU227" i="1"/>
  <c r="CX196" i="1"/>
  <c r="BR237" i="1"/>
  <c r="P238" i="1"/>
  <c r="DW238" i="1" s="1"/>
  <c r="Y161" i="1" a="1"/>
  <c r="Y161" i="1" s="1"/>
  <c r="W161" i="1"/>
  <c r="X161" i="1"/>
  <c r="Z161" i="1" a="1"/>
  <c r="Z161" i="1" s="1"/>
  <c r="AW168" i="1"/>
  <c r="CQ259" i="1"/>
  <c r="AV171" i="1"/>
  <c r="BX178" i="1"/>
  <c r="CZ178" i="1" s="1"/>
  <c r="DT259" i="1"/>
  <c r="N260" i="1"/>
  <c r="DU260" i="1" s="1"/>
  <c r="AO253" i="1"/>
  <c r="O254" i="1"/>
  <c r="BR254" i="1" s="1"/>
  <c r="CT254" i="1" s="1"/>
  <c r="EA181" i="1"/>
  <c r="U182" i="1"/>
  <c r="EB182" i="1" s="1"/>
  <c r="CZ168" i="1"/>
  <c r="CQ257" i="1"/>
  <c r="CR258" i="1"/>
  <c r="BT217" i="1"/>
  <c r="R218" i="1"/>
  <c r="DY218" i="1" s="1"/>
  <c r="BB148" i="1" a="1"/>
  <c r="BB148" i="1" s="1"/>
  <c r="AY148" i="1"/>
  <c r="AX148" i="1"/>
  <c r="AZ148" i="1" a="1"/>
  <c r="AZ148" i="1" s="1"/>
  <c r="BA148" i="1" s="1" a="1"/>
  <c r="BA148" i="1" s="1"/>
  <c r="AO250" i="1"/>
  <c r="O251" i="1"/>
  <c r="AP251" i="1" s="1"/>
  <c r="DU246" i="1"/>
  <c r="O247" i="1"/>
  <c r="DV247" i="1" s="1"/>
  <c r="BW180" i="1"/>
  <c r="U181" i="1"/>
  <c r="EB181" i="1" s="1"/>
  <c r="BP263" i="1"/>
  <c r="N264" i="1"/>
  <c r="DU264" i="1" s="1"/>
  <c r="W168" i="1"/>
  <c r="BY158" i="1"/>
  <c r="BM296" i="1"/>
  <c r="CO296" i="1" s="1"/>
  <c r="AU185" i="1"/>
  <c r="U186" i="1"/>
  <c r="AV186" i="1" s="1"/>
  <c r="AS211" i="1"/>
  <c r="S212" i="1"/>
  <c r="BV212" i="1" s="1"/>
  <c r="DU245" i="1"/>
  <c r="BT214" i="1"/>
  <c r="CV214" i="1" s="1"/>
  <c r="AS205" i="1"/>
  <c r="AO252" i="1"/>
  <c r="O253" i="1"/>
  <c r="AP253" i="1" s="1"/>
  <c r="BR236" i="1"/>
  <c r="CT236" i="1" s="1"/>
  <c r="P237" i="1"/>
  <c r="BS237" i="1" s="1"/>
  <c r="DZ195" i="1"/>
  <c r="T196" i="1"/>
  <c r="BW196" i="1" s="1"/>
  <c r="CY196" i="1" s="1"/>
  <c r="BR241" i="1"/>
  <c r="CT241" i="1" s="1"/>
  <c r="CU232" i="1"/>
  <c r="DY203" i="1"/>
  <c r="AK293" i="1"/>
  <c r="DT257" i="1"/>
  <c r="CA160" i="1"/>
  <c r="EA186" i="1"/>
  <c r="U187" i="1"/>
  <c r="AV187" i="1" s="1"/>
  <c r="DR281" i="1"/>
  <c r="L282" i="1"/>
  <c r="DS282" i="1" s="1"/>
  <c r="CT222" i="1"/>
  <c r="AQ224" i="1"/>
  <c r="Q225" i="1"/>
  <c r="AR225" i="1" s="1"/>
  <c r="AR220" i="1"/>
  <c r="BP264" i="1"/>
  <c r="CR264" i="1" s="1"/>
  <c r="N265" i="1"/>
  <c r="DU265" i="1" s="1"/>
  <c r="DZ200" i="1"/>
  <c r="AO256" i="1"/>
  <c r="BW183" i="1"/>
  <c r="CY183" i="1" s="1"/>
  <c r="U184" i="1"/>
  <c r="AV184" i="1" s="1"/>
  <c r="AW160" i="1"/>
  <c r="Z160" i="1" a="1"/>
  <c r="Z160" i="1" s="1"/>
  <c r="Y160" i="1" a="1"/>
  <c r="Y160" i="1" s="1"/>
  <c r="X160" i="1"/>
  <c r="W160" i="1"/>
  <c r="DZ190" i="1"/>
  <c r="T191" i="1"/>
  <c r="DR283" i="1"/>
  <c r="L284" i="1"/>
  <c r="BO284" i="1" s="1"/>
  <c r="CQ284" i="1" s="1"/>
  <c r="CV203" i="1"/>
  <c r="BP265" i="1"/>
  <c r="CR265" i="1" s="1"/>
  <c r="N266" i="1"/>
  <c r="DU266" i="1" s="1"/>
  <c r="AV170" i="1"/>
  <c r="V171" i="1"/>
  <c r="AW171" i="1" s="1"/>
  <c r="AL277" i="1"/>
  <c r="AT199" i="1"/>
  <c r="BR233" i="1"/>
  <c r="U190" i="1"/>
  <c r="BX190" i="1" s="1"/>
  <c r="CZ190" i="1" s="1"/>
  <c r="DW231" i="1"/>
  <c r="Q232" i="1"/>
  <c r="AR232" i="1" s="1"/>
  <c r="AS210" i="1"/>
  <c r="S211" i="1"/>
  <c r="AT211" i="1" s="1"/>
  <c r="AX161" i="1"/>
  <c r="DQ292" i="1"/>
  <c r="AK295" i="1"/>
  <c r="DS268" i="1"/>
  <c r="M269" i="1"/>
  <c r="AN269" i="1" s="1"/>
  <c r="F404" i="1"/>
  <c r="G222" i="4" s="1"/>
  <c r="F222" i="4"/>
  <c r="BU207" i="1"/>
  <c r="BR234" i="1"/>
  <c r="DW228" i="1"/>
  <c r="BM290" i="1"/>
  <c r="CU222" i="1"/>
  <c r="DU255" i="1"/>
  <c r="O256" i="1"/>
  <c r="AP256" i="1" s="1"/>
  <c r="EB176" i="1"/>
  <c r="V177" i="1"/>
  <c r="EC177" i="1" s="1"/>
  <c r="BT213" i="1"/>
  <c r="R214" i="1"/>
  <c r="DY214" i="1" s="1"/>
  <c r="AP238" i="1"/>
  <c r="AY150" i="1"/>
  <c r="AZ150" i="1" a="1"/>
  <c r="AZ150" i="1" s="1"/>
  <c r="BA150" i="1" s="1" a="1"/>
  <c r="BA150" i="1" s="1"/>
  <c r="AX150" i="1"/>
  <c r="BB150" i="1" a="1"/>
  <c r="BB150" i="1" s="1"/>
  <c r="CP268" i="1"/>
  <c r="AR216" i="1"/>
  <c r="R217" i="1"/>
  <c r="AS217" i="1" s="1"/>
  <c r="BX172" i="1"/>
  <c r="AW167" i="1"/>
  <c r="DA163" i="1"/>
  <c r="CZ162" i="1"/>
  <c r="BX173" i="1"/>
  <c r="V174" i="1"/>
  <c r="W174" i="1" s="1"/>
  <c r="AO251" i="1"/>
  <c r="O252" i="1"/>
  <c r="BR252" i="1" s="1"/>
  <c r="CT252" i="1" s="1"/>
  <c r="DA146" i="1"/>
  <c r="DC140" i="1"/>
  <c r="O316" i="1" s="1"/>
  <c r="P123" i="4" s="1"/>
  <c r="BB158" i="1" a="1"/>
  <c r="BB158" i="1" s="1"/>
  <c r="AW164" i="1"/>
  <c r="BB164" i="1" s="1" a="1"/>
  <c r="BB164" i="1" s="1"/>
  <c r="W164" i="1"/>
  <c r="Z164" i="1" a="1"/>
  <c r="Z164" i="1" s="1"/>
  <c r="Y164" i="1" a="1"/>
  <c r="Y164" i="1" s="1"/>
  <c r="X164" i="1"/>
  <c r="BT215" i="1"/>
  <c r="CV215" i="1" s="1"/>
  <c r="R216" i="1"/>
  <c r="AS216" i="1" s="1"/>
  <c r="EB174" i="1"/>
  <c r="C391" i="1"/>
  <c r="D209" i="4" s="1"/>
  <c r="CC138" i="1" a="1"/>
  <c r="CC138" i="1" s="1"/>
  <c r="D391" i="1" s="1"/>
  <c r="E209" i="4" s="1"/>
  <c r="T194" i="1"/>
  <c r="EA194" i="1" s="1"/>
  <c r="DX223" i="1"/>
  <c r="R224" i="1"/>
  <c r="AS224" i="1" s="1"/>
  <c r="Q234" i="1"/>
  <c r="BT234" i="1" s="1"/>
  <c r="BU200" i="1"/>
  <c r="CW200" i="1" s="1"/>
  <c r="S201" i="1"/>
  <c r="BV201" i="1" s="1"/>
  <c r="DS273" i="1"/>
  <c r="M274" i="1"/>
  <c r="DT274" i="1" s="1"/>
  <c r="DS277" i="1"/>
  <c r="M278" i="1"/>
  <c r="DT278" i="1" s="1"/>
  <c r="BZ149" i="1"/>
  <c r="CB149" i="1" a="1"/>
  <c r="CB149" i="1" s="1"/>
  <c r="CD149" i="1" a="1"/>
  <c r="CD149" i="1" s="1"/>
  <c r="E402" i="1" s="1"/>
  <c r="CA149" i="1"/>
  <c r="DA149" i="1"/>
  <c r="Y159" i="1" a="1"/>
  <c r="Y159" i="1" s="1"/>
  <c r="DA145" i="1"/>
  <c r="CB145" i="1" a="1"/>
  <c r="CB145" i="1" s="1"/>
  <c r="EB171" i="1"/>
  <c r="EB178" i="1"/>
  <c r="CS253" i="1"/>
  <c r="CU214" i="1"/>
  <c r="AM270" i="1"/>
  <c r="M271" i="1"/>
  <c r="AN271" i="1" s="1"/>
  <c r="CZ174" i="1"/>
  <c r="D193" i="4"/>
  <c r="Q315" i="1" a="1"/>
  <c r="Q315" i="1" s="1"/>
  <c r="R122" i="4" s="1"/>
  <c r="I315" i="1"/>
  <c r="J122" i="4" s="1"/>
  <c r="C399" i="1"/>
  <c r="D217" i="4" s="1"/>
  <c r="CC146" i="1" a="1"/>
  <c r="CC146" i="1" s="1"/>
  <c r="D399" i="1" s="1"/>
  <c r="E217" i="4" s="1"/>
  <c r="BB159" i="1" a="1"/>
  <c r="BB159" i="1" s="1"/>
  <c r="AZ159" i="1" a="1"/>
  <c r="AZ159" i="1" s="1"/>
  <c r="BA159" i="1" s="1" a="1"/>
  <c r="BA159" i="1" s="1"/>
  <c r="AY159" i="1"/>
  <c r="AX159" i="1"/>
  <c r="AR221" i="1"/>
  <c r="R222" i="1"/>
  <c r="BU222" i="1" s="1"/>
  <c r="CW222" i="1" s="1"/>
  <c r="BS229" i="1"/>
  <c r="CU229" i="1" s="1"/>
  <c r="Q230" i="1"/>
  <c r="DX230" i="1" s="1"/>
  <c r="BY162" i="1"/>
  <c r="Y162" i="1" a="1"/>
  <c r="Y162" i="1" s="1"/>
  <c r="X162" i="1"/>
  <c r="Z162" i="1" a="1"/>
  <c r="Z162" i="1" s="1"/>
  <c r="W162" i="1"/>
  <c r="DV240" i="1"/>
  <c r="P241" i="1"/>
  <c r="BS241" i="1" s="1"/>
  <c r="BV192" i="1"/>
  <c r="T193" i="1"/>
  <c r="AU193" i="1" s="1"/>
  <c r="BR243" i="1"/>
  <c r="P244" i="1"/>
  <c r="AQ244" i="1" s="1"/>
  <c r="CV199" i="1"/>
  <c r="DV235" i="1"/>
  <c r="P236" i="1"/>
  <c r="BS236" i="1" s="1"/>
  <c r="CU236" i="1" s="1"/>
  <c r="DU249" i="1"/>
  <c r="O250" i="1"/>
  <c r="AP250" i="1" s="1"/>
  <c r="BM291" i="1"/>
  <c r="K292" i="1"/>
  <c r="DR292" i="1" s="1"/>
  <c r="CR256" i="1"/>
  <c r="CC136" i="1" a="1"/>
  <c r="CC136" i="1" s="1"/>
  <c r="D389" i="1" s="1"/>
  <c r="E207" i="4" s="1"/>
  <c r="C389" i="1"/>
  <c r="D207" i="4" s="1"/>
  <c r="AN262" i="1"/>
  <c r="N263" i="1"/>
  <c r="AO263" i="1" s="1"/>
  <c r="AL282" i="1"/>
  <c r="L283" i="1"/>
  <c r="AM283" i="1" s="1"/>
  <c r="BN284" i="1"/>
  <c r="CP284" i="1" s="1"/>
  <c r="L285" i="1"/>
  <c r="BO285" i="1" s="1"/>
  <c r="CS235" i="1"/>
  <c r="CY178" i="1"/>
  <c r="CA146" i="1"/>
  <c r="BN280" i="1"/>
  <c r="CP280" i="1" s="1"/>
  <c r="L281" i="1"/>
  <c r="BO281" i="1" s="1"/>
  <c r="BU212" i="1"/>
  <c r="S213" i="1"/>
  <c r="DZ213" i="1" s="1"/>
  <c r="C401" i="1"/>
  <c r="D219" i="4" s="1"/>
  <c r="CC148" i="1" a="1"/>
  <c r="CC148" i="1" s="1"/>
  <c r="D401" i="1" s="1"/>
  <c r="E219" i="4" s="1"/>
  <c r="AN258" i="1"/>
  <c r="N259" i="1"/>
  <c r="DU259" i="1" s="1"/>
  <c r="T199" i="1"/>
  <c r="EA199" i="1" s="1"/>
  <c r="EB177" i="1"/>
  <c r="V178" i="1"/>
  <c r="BY178" i="1" s="1"/>
  <c r="DA155" i="1"/>
  <c r="CB155" i="1" a="1"/>
  <c r="CB155" i="1" s="1"/>
  <c r="CA155" i="1"/>
  <c r="BZ155" i="1"/>
  <c r="CD155" i="1" a="1"/>
  <c r="CD155" i="1" s="1"/>
  <c r="E408" i="1" s="1"/>
  <c r="CX182" i="1"/>
  <c r="Z158" i="1" a="1"/>
  <c r="Z158" i="1" s="1"/>
  <c r="CY173" i="1"/>
  <c r="AQ227" i="1"/>
  <c r="Q228" i="1"/>
  <c r="AR228" i="1" s="1"/>
  <c r="CR266" i="1"/>
  <c r="CQ265" i="1"/>
  <c r="CW189" i="1"/>
  <c r="EC157" i="1"/>
  <c r="X157" i="1"/>
  <c r="W157" i="1"/>
  <c r="Y157" i="1" a="1"/>
  <c r="Y157" i="1" s="1"/>
  <c r="Z157" i="1" a="1"/>
  <c r="Z157" i="1" s="1"/>
  <c r="AP239" i="1"/>
  <c r="P240" i="1"/>
  <c r="BS240" i="1" s="1"/>
  <c r="AS209" i="1"/>
  <c r="S210" i="1"/>
  <c r="AT210" i="1" s="1"/>
  <c r="DQ294" i="1"/>
  <c r="K295" i="1"/>
  <c r="DR295" i="1" s="1"/>
  <c r="BB161" i="1" a="1"/>
  <c r="BB161" i="1" s="1"/>
  <c r="AV179" i="1"/>
  <c r="DU254" i="1"/>
  <c r="O255" i="1"/>
  <c r="BR255" i="1" s="1"/>
  <c r="CY175" i="1"/>
  <c r="AQ225" i="1"/>
  <c r="Q226" i="1"/>
  <c r="DX226" i="1" s="1"/>
  <c r="BT218" i="1"/>
  <c r="R219" i="1"/>
  <c r="DY219" i="1" s="1"/>
  <c r="EB168" i="1"/>
  <c r="V169" i="1"/>
  <c r="EC169" i="1" s="1"/>
  <c r="Z168" i="1" a="1"/>
  <c r="Z168" i="1" s="1"/>
  <c r="Y168" i="1" a="1"/>
  <c r="Y168" i="1" s="1"/>
  <c r="X168" i="1"/>
  <c r="DR266" i="1"/>
  <c r="L267" i="1"/>
  <c r="AM267" i="1" s="1"/>
  <c r="AY154" i="1"/>
  <c r="R220" i="1"/>
  <c r="DY220" i="1" s="1"/>
  <c r="AN267" i="1"/>
  <c r="N268" i="1"/>
  <c r="BQ268" i="1" s="1"/>
  <c r="CS268" i="1" s="1"/>
  <c r="CV216" i="1"/>
  <c r="CU215" i="1"/>
  <c r="AV172" i="1"/>
  <c r="BY167" i="1"/>
  <c r="DA167" i="1" s="1"/>
  <c r="BU201" i="1"/>
  <c r="EC163" i="1"/>
  <c r="CY167" i="1"/>
  <c r="AZ158" i="1" a="1"/>
  <c r="AZ158" i="1" s="1"/>
  <c r="BA158" i="1" s="1" a="1"/>
  <c r="BA158" i="1" s="1"/>
  <c r="C397" i="1"/>
  <c r="D215" i="4" s="1"/>
  <c r="CC144" i="1" a="1"/>
  <c r="CC144" i="1" s="1"/>
  <c r="D397" i="1" s="1"/>
  <c r="E215" i="4" s="1"/>
  <c r="BP260" i="1"/>
  <c r="CR260" i="1" s="1"/>
  <c r="N261" i="1"/>
  <c r="DU261" i="1" s="1"/>
  <c r="F388" i="1"/>
  <c r="G206" i="4" s="1"/>
  <c r="F206" i="4"/>
  <c r="CR252" i="1"/>
  <c r="BV189" i="1"/>
  <c r="CX189" i="1" s="1"/>
  <c r="AM275" i="1"/>
  <c r="CX193" i="1"/>
  <c r="AL278" i="1"/>
  <c r="L279" i="1"/>
  <c r="AM279" i="1" s="1"/>
  <c r="W166" i="1"/>
  <c r="Y166" i="1" a="1"/>
  <c r="Y166" i="1" s="1"/>
  <c r="X166" i="1"/>
  <c r="DT266" i="1"/>
  <c r="N267" i="1"/>
  <c r="BQ267" i="1" s="1"/>
  <c r="CS267" i="1" s="1"/>
  <c r="R213" i="1"/>
  <c r="BU213" i="1" s="1"/>
  <c r="CW213" i="1" s="1"/>
  <c r="AM272" i="1"/>
  <c r="M273" i="1"/>
  <c r="DT273" i="1" s="1"/>
  <c r="CX191" i="1"/>
  <c r="DS269" i="1"/>
  <c r="M270" i="1"/>
  <c r="BP270" i="1" s="1"/>
  <c r="AZ149" i="1" a="1"/>
  <c r="AZ149" i="1" s="1"/>
  <c r="BA149" i="1" s="1" a="1"/>
  <c r="BA149" i="1" s="1"/>
  <c r="X163" i="1"/>
  <c r="F207" i="4"/>
  <c r="F389" i="1"/>
  <c r="G207" i="4" s="1"/>
  <c r="F219" i="4"/>
  <c r="F401" i="1"/>
  <c r="G219" i="4" s="1"/>
  <c r="CT227" i="1"/>
  <c r="BX171" i="1"/>
  <c r="V172" i="1"/>
  <c r="BY172" i="1" s="1"/>
  <c r="AV178" i="1"/>
  <c r="V179" i="1"/>
  <c r="BY179" i="1" s="1"/>
  <c r="F218" i="4"/>
  <c r="F400" i="1"/>
  <c r="G218" i="4" s="1"/>
  <c r="CW188" i="1"/>
  <c r="CA145" i="1"/>
  <c r="CS246" i="1"/>
  <c r="CT228" i="1"/>
  <c r="CZ157" i="1"/>
  <c r="BQ245" i="1"/>
  <c r="CS245" i="1" s="1"/>
  <c r="O246" i="1"/>
  <c r="DV246" i="1" s="1"/>
  <c r="DX214" i="1"/>
  <c r="R215" i="1"/>
  <c r="BU215" i="1" s="1"/>
  <c r="DY205" i="1"/>
  <c r="S206" i="1"/>
  <c r="DZ206" i="1" s="1"/>
  <c r="DV241" i="1"/>
  <c r="P242" i="1"/>
  <c r="AQ242" i="1" s="1"/>
  <c r="CD146" i="1" a="1"/>
  <c r="CD146" i="1" s="1"/>
  <c r="E399" i="1" s="1"/>
  <c r="C404" i="1"/>
  <c r="D222" i="4" s="1"/>
  <c r="CC151" i="1" a="1"/>
  <c r="CC151" i="1" s="1"/>
  <c r="D404" i="1" s="1"/>
  <c r="E222" i="4" s="1"/>
  <c r="S204" i="1"/>
  <c r="BV204" i="1" s="1"/>
  <c r="BM293" i="1"/>
  <c r="CO293" i="1" s="1"/>
  <c r="K294" i="1"/>
  <c r="DR294" i="1" s="1"/>
  <c r="BP257" i="1"/>
  <c r="N258" i="1"/>
  <c r="DU258" i="1" s="1"/>
  <c r="CP281" i="1"/>
  <c r="BT220" i="1"/>
  <c r="R221" i="1"/>
  <c r="AS221" i="1" s="1"/>
  <c r="AT200" i="1"/>
  <c r="T201" i="1"/>
  <c r="EA201" i="1" s="1"/>
  <c r="BQ256" i="1"/>
  <c r="O257" i="1"/>
  <c r="BR257" i="1" s="1"/>
  <c r="CP283" i="1"/>
  <c r="DR277" i="1"/>
  <c r="L278" i="1"/>
  <c r="AM278" i="1" s="1"/>
  <c r="BV199" i="1"/>
  <c r="T200" i="1"/>
  <c r="EA200" i="1" s="1"/>
  <c r="P234" i="1"/>
  <c r="AQ234" i="1" s="1"/>
  <c r="CW209" i="1"/>
  <c r="CV208" i="1"/>
  <c r="CW210" i="1"/>
  <c r="AY161" i="1"/>
  <c r="D200" i="4"/>
  <c r="BM292" i="1"/>
  <c r="CO292" i="1" s="1"/>
  <c r="K293" i="1"/>
  <c r="DR293" i="1" s="1"/>
  <c r="BM295" i="1"/>
  <c r="CO295" i="1" s="1"/>
  <c r="K296" i="1"/>
  <c r="DR296" i="1" s="1"/>
  <c r="F416" i="1"/>
  <c r="G234" i="4" s="1"/>
  <c r="F234" i="4"/>
  <c r="DY207" i="1"/>
  <c r="S208" i="1"/>
  <c r="BV208" i="1" s="1"/>
  <c r="AP234" i="1"/>
  <c r="P235" i="1"/>
  <c r="AQ235" i="1" s="1"/>
  <c r="BS228" i="1"/>
  <c r="CU228" i="1" s="1"/>
  <c r="Q229" i="1"/>
  <c r="AR229" i="1" s="1"/>
  <c r="K291" i="1"/>
  <c r="AL291" i="1" s="1"/>
  <c r="AZ154" i="1" a="1"/>
  <c r="AZ154" i="1" s="1"/>
  <c r="BA154" i="1" s="1" a="1"/>
  <c r="BA154" i="1" s="1"/>
  <c r="CZ159" i="1"/>
  <c r="BR244" i="1"/>
  <c r="CT244" i="1" s="1"/>
  <c r="P245" i="1"/>
  <c r="BS245" i="1" s="1"/>
  <c r="CD145" i="1" a="1"/>
  <c r="CD145" i="1" s="1"/>
  <c r="E398" i="1" s="1"/>
  <c r="DV238" i="1"/>
  <c r="P239" i="1"/>
  <c r="DW239" i="1" s="1"/>
  <c r="EB172" i="1"/>
  <c r="V173" i="1"/>
  <c r="EC173" i="1" s="1"/>
  <c r="AW163" i="1"/>
  <c r="AX158" i="1"/>
  <c r="Z159" i="1" a="1"/>
  <c r="Z159" i="1" s="1"/>
  <c r="AV174" i="1"/>
  <c r="V175" i="1"/>
  <c r="EC175" i="1" s="1"/>
  <c r="AM271" i="1"/>
  <c r="M272" i="1"/>
  <c r="AN272" i="1" s="1"/>
  <c r="CO289" i="1"/>
  <c r="U189" i="1"/>
  <c r="BX189" i="1" s="1"/>
  <c r="BX169" i="1"/>
  <c r="CZ169" i="1" s="1"/>
  <c r="V170" i="1"/>
  <c r="BY170" i="1" s="1"/>
  <c r="CT242" i="1"/>
  <c r="EC166" i="1"/>
  <c r="DX212" i="1"/>
  <c r="CQ273" i="1"/>
  <c r="CQ277" i="1"/>
  <c r="CR261" i="1"/>
  <c r="DZ194" i="1"/>
  <c r="T195" i="1"/>
  <c r="AU195" i="1" s="1"/>
  <c r="AU187" i="1"/>
  <c r="U188" i="1"/>
  <c r="AV188" i="1" s="1"/>
  <c r="BS230" i="1"/>
  <c r="CU230" i="1" s="1"/>
  <c r="Q231" i="1"/>
  <c r="AR231" i="1" s="1"/>
  <c r="DZ197" i="1"/>
  <c r="T198" i="1"/>
  <c r="EA198" i="1" s="1"/>
  <c r="BB149" i="1" a="1"/>
  <c r="BB149" i="1" s="1"/>
  <c r="CU226" i="1"/>
  <c r="BW182" i="1"/>
  <c r="U183" i="1"/>
  <c r="AV183" i="1" s="1"/>
  <c r="EA184" i="1"/>
  <c r="U185" i="1"/>
  <c r="BX185" i="1" s="1"/>
  <c r="AP237" i="1"/>
  <c r="BY161" i="1"/>
  <c r="BY168" i="1"/>
  <c r="DA168" i="1" s="1"/>
  <c r="BT222" i="1"/>
  <c r="CV222" i="1" s="1"/>
  <c r="R223" i="1"/>
  <c r="BU223" i="1" s="1"/>
  <c r="AS202" i="1"/>
  <c r="S203" i="1"/>
  <c r="BV203" i="1" s="1"/>
  <c r="AN259" i="1"/>
  <c r="DU253" i="1"/>
  <c r="DS270" i="1"/>
  <c r="F391" i="1"/>
  <c r="G209" i="4" s="1"/>
  <c r="F209" i="4"/>
  <c r="AU181" i="1"/>
  <c r="CX187" i="1"/>
  <c r="AR217" i="1"/>
  <c r="BQ250" i="1"/>
  <c r="AO246" i="1"/>
  <c r="EA180" i="1"/>
  <c r="AL286" i="1"/>
  <c r="L287" i="1"/>
  <c r="BO287" i="1" s="1"/>
  <c r="DX221" i="1"/>
  <c r="AQ229" i="1"/>
  <c r="EC162" i="1"/>
  <c r="BR240" i="1"/>
  <c r="CT240" i="1" s="1"/>
  <c r="DZ192" i="1"/>
  <c r="AP243" i="1"/>
  <c r="AN263" i="1"/>
  <c r="AP235" i="1"/>
  <c r="BQ249" i="1"/>
  <c r="EC158" i="1"/>
  <c r="DQ291" i="1"/>
  <c r="DQ296" i="1"/>
  <c r="BW185" i="1"/>
  <c r="BU211" i="1"/>
  <c r="DS276" i="1"/>
  <c r="M277" i="1"/>
  <c r="DT277" i="1" s="1"/>
  <c r="DT256" i="1"/>
  <c r="N257" i="1"/>
  <c r="AO257" i="1" s="1"/>
  <c r="AN261" i="1"/>
  <c r="N262" i="1"/>
  <c r="AO262" i="1" s="1"/>
  <c r="CX188" i="1"/>
  <c r="CY189" i="1"/>
  <c r="CU213" i="1"/>
  <c r="BP262" i="1"/>
  <c r="DU252" i="1"/>
  <c r="CB150" i="1" a="1"/>
  <c r="CB150" i="1" s="1"/>
  <c r="CD150" i="1" a="1"/>
  <c r="CD150" i="1" s="1"/>
  <c r="E403" i="1" s="1"/>
  <c r="BZ150" i="1"/>
  <c r="DA150" i="1"/>
  <c r="CA150" i="1"/>
  <c r="BN282" i="1"/>
  <c r="AL284" i="1"/>
  <c r="U180" i="1"/>
  <c r="EB180" i="1" s="1"/>
  <c r="CT229" i="1"/>
  <c r="AP236" i="1"/>
  <c r="AT195" i="1"/>
  <c r="DU247" i="1"/>
  <c r="O248" i="1"/>
  <c r="AP248" i="1" s="1"/>
  <c r="Q233" i="1"/>
  <c r="BT233" i="1" s="1"/>
  <c r="BZ146" i="1"/>
  <c r="AL280" i="1"/>
  <c r="BU203" i="1"/>
  <c r="CD160" i="1" a="1"/>
  <c r="CD160" i="1" s="1"/>
  <c r="E413" i="1" s="1"/>
  <c r="BZ160" i="1"/>
  <c r="DY212" i="1"/>
  <c r="DR285" i="1"/>
  <c r="L286" i="1"/>
  <c r="DS286" i="1" s="1"/>
  <c r="AU186" i="1"/>
  <c r="AL281" i="1"/>
  <c r="AM274" i="1"/>
  <c r="M275" i="1"/>
  <c r="AN275" i="1" s="1"/>
  <c r="Q224" i="1"/>
  <c r="AR224" i="1" s="1"/>
  <c r="CY181" i="1"/>
  <c r="DW226" i="1"/>
  <c r="Q227" i="1"/>
  <c r="BT227" i="1" s="1"/>
  <c r="DT258" i="1"/>
  <c r="BS224" i="1"/>
  <c r="CU224" i="1" s="1"/>
  <c r="DT264" i="1"/>
  <c r="DZ198" i="1"/>
  <c r="BX177" i="1"/>
  <c r="AU183" i="1"/>
  <c r="EC160" i="1"/>
  <c r="DW227" i="1"/>
  <c r="BV190" i="1"/>
  <c r="CX190" i="1" s="1"/>
  <c r="AL283" i="1"/>
  <c r="AN265" i="1"/>
  <c r="BX170" i="1"/>
  <c r="BU208" i="1"/>
  <c r="CW208" i="1" s="1"/>
  <c r="S209" i="1"/>
  <c r="DZ209" i="1" s="1"/>
  <c r="DV233" i="1"/>
  <c r="BY157" i="1"/>
  <c r="DA157" i="1" s="1"/>
  <c r="BR239" i="1"/>
  <c r="CT239" i="1" s="1"/>
  <c r="DY209" i="1"/>
  <c r="AK294" i="1"/>
  <c r="BQ254" i="1"/>
  <c r="AW165" i="1"/>
  <c r="AX165" i="1" s="1"/>
  <c r="X165" i="1"/>
  <c r="W165" i="1"/>
  <c r="Z165" i="1" a="1"/>
  <c r="Z165" i="1" s="1"/>
  <c r="Y165" i="1" a="1"/>
  <c r="Y165" i="1" s="1"/>
  <c r="AK290" i="1"/>
  <c r="CS255" i="1"/>
  <c r="DW225" i="1"/>
  <c r="AR218" i="1"/>
  <c r="AV168" i="1"/>
  <c r="AL266" i="1"/>
  <c r="DR287" i="1"/>
  <c r="L288" i="1"/>
  <c r="DS288" i="1" s="1"/>
  <c r="BB154" i="1" a="1"/>
  <c r="BB154" i="1" s="1"/>
  <c r="X158" i="1"/>
  <c r="CO287" i="1"/>
  <c r="BN279" i="1"/>
  <c r="CP279" i="1" s="1"/>
  <c r="L280" i="1"/>
  <c r="AM280" i="1" s="1"/>
  <c r="D212" i="4"/>
  <c r="W167" i="1"/>
  <c r="Y167" i="1" a="1"/>
  <c r="Y167" i="1" s="1"/>
  <c r="X167" i="1"/>
  <c r="AS201" i="1"/>
  <c r="S202" i="1"/>
  <c r="DZ202" i="1" s="1"/>
  <c r="CV207" i="1"/>
  <c r="F215" i="4"/>
  <c r="F397" i="1"/>
  <c r="G215" i="4" s="1"/>
  <c r="AN260" i="1"/>
  <c r="DZ196" i="1"/>
  <c r="T197" i="1"/>
  <c r="AU197" i="1" s="1"/>
  <c r="DZ189" i="1"/>
  <c r="T190" i="1"/>
  <c r="AU190" i="1" s="1"/>
  <c r="DS275" i="1"/>
  <c r="M276" i="1"/>
  <c r="AN276" i="1" s="1"/>
  <c r="CQ271" i="1"/>
  <c r="L290" i="1"/>
  <c r="AM290" i="1" s="1"/>
  <c r="AK289" i="1"/>
  <c r="K290" i="1"/>
  <c r="BN290" i="1" s="1"/>
  <c r="CP290" i="1" s="1"/>
  <c r="DR278" i="1"/>
  <c r="EA188" i="1"/>
  <c r="AY155" i="1"/>
  <c r="AZ155" i="1" a="1"/>
  <c r="AZ155" i="1" s="1"/>
  <c r="BA155" i="1" s="1" a="1"/>
  <c r="BA155" i="1" s="1"/>
  <c r="AX155" i="1"/>
  <c r="BB155" i="1" a="1"/>
  <c r="BB155" i="1" s="1"/>
  <c r="AV175" i="1"/>
  <c r="V176" i="1"/>
  <c r="BY176" i="1" s="1"/>
  <c r="BU206" i="1"/>
  <c r="S207" i="1"/>
  <c r="DZ207" i="1" s="1"/>
  <c r="AP242" i="1"/>
  <c r="P243" i="1"/>
  <c r="AQ243" i="1" s="1"/>
  <c r="CU233" i="1"/>
  <c r="AW166" i="1"/>
  <c r="AN266" i="1"/>
  <c r="O249" i="1"/>
  <c r="BR249" i="1" s="1"/>
  <c r="DY204" i="1"/>
  <c r="S205" i="1"/>
  <c r="DZ205" i="1" s="1"/>
  <c r="BN288" i="1"/>
  <c r="CP288" i="1" s="1"/>
  <c r="L289" i="1"/>
  <c r="AM289" i="1" s="1"/>
  <c r="AR212" i="1"/>
  <c r="BO272" i="1"/>
  <c r="AT191" i="1"/>
  <c r="T192" i="1"/>
  <c r="BW192" i="1" s="1"/>
  <c r="CW193" i="1"/>
  <c r="CX194" i="1"/>
  <c r="BO269" i="1"/>
  <c r="CQ269" i="1" s="1"/>
  <c r="CT231" i="1"/>
  <c r="AY149" i="1"/>
  <c r="Y158" i="1" a="1"/>
  <c r="Y158" i="1" s="1"/>
  <c r="CA156" i="1" l="1"/>
  <c r="AZ156" i="1" a="1"/>
  <c r="AZ156" i="1" s="1"/>
  <c r="BA156" i="1" s="1" a="1"/>
  <c r="BA156" i="1" s="1"/>
  <c r="AY156" i="1"/>
  <c r="AX156" i="1"/>
  <c r="CB156" i="1" a="1"/>
  <c r="CB156" i="1" s="1"/>
  <c r="CC156" i="1" s="1" a="1"/>
  <c r="CC156" i="1" s="1"/>
  <c r="D409" i="1" s="1"/>
  <c r="E227" i="4" s="1"/>
  <c r="CZ179" i="1"/>
  <c r="EB179" i="1"/>
  <c r="V180" i="1"/>
  <c r="EC180" i="1" s="1"/>
  <c r="BZ156" i="1"/>
  <c r="DR289" i="1"/>
  <c r="BN289" i="1"/>
  <c r="CP289" i="1" s="1"/>
  <c r="CD156" i="1" a="1"/>
  <c r="CD156" i="1" s="1"/>
  <c r="E409" i="1" s="1"/>
  <c r="F227" i="4" s="1"/>
  <c r="C416" i="1"/>
  <c r="D234" i="4" s="1"/>
  <c r="CT245" i="1"/>
  <c r="BZ164" i="1"/>
  <c r="AP245" i="1"/>
  <c r="P246" i="1"/>
  <c r="BS246" i="1" s="1"/>
  <c r="CU246" i="1" s="1"/>
  <c r="DV245" i="1"/>
  <c r="F225" i="4"/>
  <c r="C413" i="1"/>
  <c r="D231" i="4" s="1"/>
  <c r="L122" i="4"/>
  <c r="CD159" i="1" a="1"/>
  <c r="CD159" i="1" s="1"/>
  <c r="E412" i="1" s="1"/>
  <c r="F230" i="4" s="1"/>
  <c r="CA165" i="1"/>
  <c r="BB168" i="1" a="1"/>
  <c r="BB168" i="1" s="1"/>
  <c r="CA167" i="1"/>
  <c r="AT203" i="1"/>
  <c r="AP246" i="1"/>
  <c r="CB165" i="1" a="1"/>
  <c r="CB165" i="1" s="1"/>
  <c r="C418" i="1" s="1"/>
  <c r="AO266" i="1"/>
  <c r="CD165" i="1" a="1"/>
  <c r="CD165" i="1" s="1"/>
  <c r="E418" i="1" s="1"/>
  <c r="F418" i="1" s="1"/>
  <c r="G236" i="4" s="1"/>
  <c r="BZ165" i="1"/>
  <c r="AS214" i="1"/>
  <c r="CQ287" i="1"/>
  <c r="CX203" i="1"/>
  <c r="X174" i="1"/>
  <c r="CC153" i="1" a="1"/>
  <c r="CC153" i="1" s="1"/>
  <c r="D406" i="1" s="1"/>
  <c r="E224" i="4" s="1"/>
  <c r="F223" i="4"/>
  <c r="Y172" i="1" a="1"/>
  <c r="Y172" i="1" s="1"/>
  <c r="BN293" i="1"/>
  <c r="CP293" i="1" s="1"/>
  <c r="CT249" i="1"/>
  <c r="BZ176" i="1"/>
  <c r="Y178" i="1" a="1"/>
  <c r="Y178" i="1" s="1"/>
  <c r="K316" i="1"/>
  <c r="L123" i="4" s="1"/>
  <c r="AS223" i="1"/>
  <c r="CA159" i="1"/>
  <c r="W172" i="1"/>
  <c r="Z178" i="1" a="1"/>
  <c r="Z178" i="1" s="1"/>
  <c r="AM285" i="1"/>
  <c r="AT201" i="1"/>
  <c r="BO286" i="1"/>
  <c r="CQ286" i="1" s="1"/>
  <c r="BT229" i="1"/>
  <c r="CV229" i="1" s="1"/>
  <c r="DU263" i="1"/>
  <c r="AQ241" i="1"/>
  <c r="BR247" i="1"/>
  <c r="CT247" i="1" s="1"/>
  <c r="AU192" i="1"/>
  <c r="DU262" i="1"/>
  <c r="BW193" i="1"/>
  <c r="CY193" i="1" s="1"/>
  <c r="BU218" i="1"/>
  <c r="CW218" i="1" s="1"/>
  <c r="CC166" i="1" a="1"/>
  <c r="CC166" i="1" s="1"/>
  <c r="D419" i="1" s="1"/>
  <c r="E237" i="4" s="1"/>
  <c r="DV248" i="1"/>
  <c r="BS244" i="1"/>
  <c r="CU244" i="1" s="1"/>
  <c r="DR290" i="1"/>
  <c r="CB164" i="1" a="1"/>
  <c r="CB164" i="1" s="1"/>
  <c r="C417" i="1" s="1"/>
  <c r="D235" i="4" s="1"/>
  <c r="X171" i="1"/>
  <c r="AM288" i="1"/>
  <c r="Z174" i="1" a="1"/>
  <c r="Z174" i="1" s="1"/>
  <c r="CZ189" i="1"/>
  <c r="BS239" i="1"/>
  <c r="CU239" i="1" s="1"/>
  <c r="DW245" i="1"/>
  <c r="CB159" i="1" a="1"/>
  <c r="CB159" i="1" s="1"/>
  <c r="C412" i="1" s="1"/>
  <c r="D230" i="4" s="1"/>
  <c r="CD167" i="1" a="1"/>
  <c r="CD167" i="1" s="1"/>
  <c r="E420" i="1" s="1"/>
  <c r="F238" i="4" s="1"/>
  <c r="Q316" i="1" a="1"/>
  <c r="Q316" i="1" s="1"/>
  <c r="R123" i="4" s="1"/>
  <c r="AW178" i="1"/>
  <c r="AZ178" i="1" s="1" a="1"/>
  <c r="AZ178" i="1" s="1"/>
  <c r="BA178" i="1" s="1" a="1"/>
  <c r="BA178" i="1" s="1"/>
  <c r="AO259" i="1"/>
  <c r="DS283" i="1"/>
  <c r="Y174" i="1" a="1"/>
  <c r="Y174" i="1" s="1"/>
  <c r="BY174" i="1"/>
  <c r="CA174" i="1" s="1"/>
  <c r="DV256" i="1"/>
  <c r="BY171" i="1"/>
  <c r="CD171" i="1" s="1" a="1"/>
  <c r="CD171" i="1" s="1"/>
  <c r="E424" i="1" s="1"/>
  <c r="BW197" i="1"/>
  <c r="CY197" i="1" s="1"/>
  <c r="W173" i="1"/>
  <c r="AT202" i="1"/>
  <c r="DS280" i="1"/>
  <c r="BV209" i="1"/>
  <c r="CX209" i="1" s="1"/>
  <c r="BP277" i="1"/>
  <c r="CR277" i="1" s="1"/>
  <c r="W171" i="1"/>
  <c r="BZ159" i="1"/>
  <c r="AL296" i="1"/>
  <c r="DW234" i="1"/>
  <c r="BS242" i="1"/>
  <c r="CU242" i="1" s="1"/>
  <c r="AT206" i="1"/>
  <c r="DA172" i="1"/>
  <c r="CD164" i="1" a="1"/>
  <c r="CD164" i="1" s="1"/>
  <c r="E417" i="1" s="1"/>
  <c r="F417" i="1" s="1"/>
  <c r="G235" i="4" s="1"/>
  <c r="DS281" i="1"/>
  <c r="DT271" i="1"/>
  <c r="DA164" i="1"/>
  <c r="BX184" i="1"/>
  <c r="CZ184" i="1" s="1"/>
  <c r="DV251" i="1"/>
  <c r="DS290" i="1"/>
  <c r="BB165" i="1" a="1"/>
  <c r="BB165" i="1" s="1"/>
  <c r="DW235" i="1"/>
  <c r="BN296" i="1"/>
  <c r="CP296" i="1" s="1"/>
  <c r="I316" i="1"/>
  <c r="J123" i="4" s="1"/>
  <c r="AN270" i="1"/>
  <c r="CD178" i="1" a="1"/>
  <c r="CD178" i="1" s="1"/>
  <c r="E431" i="1" s="1"/>
  <c r="F431" i="1" s="1"/>
  <c r="G249" i="4" s="1"/>
  <c r="CB178" i="1" a="1"/>
  <c r="CB178" i="1" s="1"/>
  <c r="CC178" i="1" s="1" a="1"/>
  <c r="CC178" i="1" s="1"/>
  <c r="D431" i="1" s="1"/>
  <c r="E249" i="4" s="1"/>
  <c r="AR234" i="1"/>
  <c r="Z171" i="1" a="1"/>
  <c r="Z171" i="1" s="1"/>
  <c r="BP269" i="1"/>
  <c r="CR269" i="1" s="1"/>
  <c r="EC171" i="1"/>
  <c r="AP247" i="1"/>
  <c r="BS243" i="1"/>
  <c r="CU243" i="1" s="1"/>
  <c r="AT207" i="1"/>
  <c r="AW176" i="1"/>
  <c r="AZ176" i="1" s="1" a="1"/>
  <c r="AZ176" i="1" s="1"/>
  <c r="BA176" i="1" s="1" a="1"/>
  <c r="BA176" i="1" s="1"/>
  <c r="BW198" i="1"/>
  <c r="CY198" i="1" s="1"/>
  <c r="BT231" i="1"/>
  <c r="CV231" i="1" s="1"/>
  <c r="CR270" i="1"/>
  <c r="BO279" i="1"/>
  <c r="CQ279" i="1" s="1"/>
  <c r="AW169" i="1"/>
  <c r="AX169" i="1" s="1"/>
  <c r="AS219" i="1"/>
  <c r="BT226" i="1"/>
  <c r="CV226" i="1" s="1"/>
  <c r="DX228" i="1"/>
  <c r="AN278" i="1"/>
  <c r="AN274" i="1"/>
  <c r="DY217" i="1"/>
  <c r="DT269" i="1"/>
  <c r="BV211" i="1"/>
  <c r="CX211" i="1" s="1"/>
  <c r="AM282" i="1"/>
  <c r="BX187" i="1"/>
  <c r="CZ187" i="1" s="1"/>
  <c r="BR253" i="1"/>
  <c r="CT253" i="1" s="1"/>
  <c r="BQ257" i="1"/>
  <c r="CS257" i="1" s="1"/>
  <c r="J317" i="1"/>
  <c r="K317" i="1" s="1"/>
  <c r="AS215" i="1"/>
  <c r="AO268" i="1"/>
  <c r="EC178" i="1"/>
  <c r="BP274" i="1"/>
  <c r="CR274" i="1" s="1"/>
  <c r="AW177" i="1"/>
  <c r="AZ164" i="1" a="1"/>
  <c r="AZ164" i="1" s="1"/>
  <c r="BA164" i="1" s="1" a="1"/>
  <c r="BA164" i="1" s="1"/>
  <c r="CV234" i="1"/>
  <c r="CV233" i="1"/>
  <c r="CX201" i="1"/>
  <c r="CV227" i="1"/>
  <c r="DA179" i="1"/>
  <c r="CB179" i="1" a="1"/>
  <c r="CB179" i="1" s="1"/>
  <c r="CD179" i="1" a="1"/>
  <c r="CD179" i="1" s="1"/>
  <c r="E432" i="1" s="1"/>
  <c r="BZ179" i="1"/>
  <c r="CA179" i="1"/>
  <c r="CQ272" i="1"/>
  <c r="BO289" i="1"/>
  <c r="M290" i="1"/>
  <c r="DT290" i="1" s="1"/>
  <c r="BV205" i="1"/>
  <c r="CX205" i="1" s="1"/>
  <c r="T206" i="1"/>
  <c r="BW206" i="1" s="1"/>
  <c r="DV249" i="1"/>
  <c r="P250" i="1"/>
  <c r="AQ250" i="1" s="1"/>
  <c r="DT276" i="1"/>
  <c r="N277" i="1"/>
  <c r="DU277" i="1" s="1"/>
  <c r="EA190" i="1"/>
  <c r="U191" i="1"/>
  <c r="BX191" i="1" s="1"/>
  <c r="DX227" i="1"/>
  <c r="DX224" i="1"/>
  <c r="R225" i="1"/>
  <c r="AS225" i="1" s="1"/>
  <c r="AV180" i="1"/>
  <c r="F221" i="4"/>
  <c r="F403" i="1"/>
  <c r="G221" i="4" s="1"/>
  <c r="CW211" i="1"/>
  <c r="CX212" i="1"/>
  <c r="AZ165" i="1" a="1"/>
  <c r="AZ165" i="1" s="1"/>
  <c r="BA165" i="1" s="1" a="1"/>
  <c r="BA165" i="1" s="1"/>
  <c r="AM287" i="1"/>
  <c r="M288" i="1"/>
  <c r="AN288" i="1" s="1"/>
  <c r="CS250" i="1"/>
  <c r="CW223" i="1"/>
  <c r="CA161" i="1"/>
  <c r="BZ161" i="1"/>
  <c r="DA161" i="1"/>
  <c r="CB161" i="1" a="1"/>
  <c r="CB161" i="1" s="1"/>
  <c r="CD161" i="1" a="1"/>
  <c r="CD161" i="1" s="1"/>
  <c r="E414" i="1" s="1"/>
  <c r="AV185" i="1"/>
  <c r="V186" i="1"/>
  <c r="BY186" i="1" s="1"/>
  <c r="BX183" i="1"/>
  <c r="V184" i="1"/>
  <c r="EC184" i="1" s="1"/>
  <c r="EB188" i="1"/>
  <c r="V189" i="1"/>
  <c r="EC189" i="1" s="1"/>
  <c r="EA195" i="1"/>
  <c r="U196" i="1"/>
  <c r="BX196" i="1" s="1"/>
  <c r="EC170" i="1"/>
  <c r="Y170" i="1" a="1"/>
  <c r="Y170" i="1" s="1"/>
  <c r="W170" i="1"/>
  <c r="Z170" i="1" a="1"/>
  <c r="Z170" i="1" s="1"/>
  <c r="X170" i="1"/>
  <c r="EB189" i="1"/>
  <c r="V190" i="1"/>
  <c r="AW190" i="1" s="1"/>
  <c r="BP272" i="1"/>
  <c r="N273" i="1"/>
  <c r="BY175" i="1"/>
  <c r="X175" i="1"/>
  <c r="Z175" i="1" a="1"/>
  <c r="Z175" i="1" s="1"/>
  <c r="W175" i="1"/>
  <c r="Y175" i="1" a="1"/>
  <c r="Y175" i="1" s="1"/>
  <c r="AX163" i="1"/>
  <c r="BB163" i="1" a="1"/>
  <c r="BB163" i="1" s="1"/>
  <c r="AY163" i="1"/>
  <c r="AZ163" i="1" a="1"/>
  <c r="AZ163" i="1" s="1"/>
  <c r="BA163" i="1" s="1" a="1"/>
  <c r="BA163" i="1" s="1"/>
  <c r="CB176" i="1" a="1"/>
  <c r="CB176" i="1" s="1"/>
  <c r="BN291" i="1"/>
  <c r="CP291" i="1" s="1"/>
  <c r="L292" i="1"/>
  <c r="DZ208" i="1"/>
  <c r="BW200" i="1"/>
  <c r="CY200" i="1" s="1"/>
  <c r="U201" i="1"/>
  <c r="EB201" i="1" s="1"/>
  <c r="BO278" i="1"/>
  <c r="CQ278" i="1" s="1"/>
  <c r="M279" i="1"/>
  <c r="BP279" i="1" s="1"/>
  <c r="DV257" i="1"/>
  <c r="CT257" i="1"/>
  <c r="CS256" i="1"/>
  <c r="CV220" i="1"/>
  <c r="CR257" i="1"/>
  <c r="BZ157" i="1"/>
  <c r="CZ171" i="1"/>
  <c r="AN273" i="1"/>
  <c r="DA176" i="1"/>
  <c r="DS279" i="1"/>
  <c r="M280" i="1"/>
  <c r="DT280" i="1" s="1"/>
  <c r="DU268" i="1"/>
  <c r="AS220" i="1"/>
  <c r="BO267" i="1"/>
  <c r="CQ267" i="1" s="1"/>
  <c r="AP255" i="1"/>
  <c r="P256" i="1"/>
  <c r="BS256" i="1" s="1"/>
  <c r="BN295" i="1"/>
  <c r="CP295" i="1" s="1"/>
  <c r="BV210" i="1"/>
  <c r="T211" i="1"/>
  <c r="BW211" i="1" s="1"/>
  <c r="DW240" i="1"/>
  <c r="Q241" i="1"/>
  <c r="BT241" i="1" s="1"/>
  <c r="CV241" i="1" s="1"/>
  <c r="AU199" i="1"/>
  <c r="BV213" i="1"/>
  <c r="CX213" i="1" s="1"/>
  <c r="T214" i="1"/>
  <c r="CQ281" i="1"/>
  <c r="CQ285" i="1"/>
  <c r="L293" i="1"/>
  <c r="BO293" i="1" s="1"/>
  <c r="DV250" i="1"/>
  <c r="P251" i="1"/>
  <c r="AQ251" i="1" s="1"/>
  <c r="DW236" i="1"/>
  <c r="Q237" i="1"/>
  <c r="BT237" i="1" s="1"/>
  <c r="CV237" i="1" s="1"/>
  <c r="CD162" i="1" a="1"/>
  <c r="CD162" i="1" s="1"/>
  <c r="E415" i="1" s="1"/>
  <c r="DA162" i="1"/>
  <c r="CC145" i="1" a="1"/>
  <c r="CC145" i="1" s="1"/>
  <c r="D398" i="1" s="1"/>
  <c r="E216" i="4" s="1"/>
  <c r="C398" i="1"/>
  <c r="CC149" i="1" a="1"/>
  <c r="CC149" i="1" s="1"/>
  <c r="D402" i="1" s="1"/>
  <c r="E220" i="4" s="1"/>
  <c r="C402" i="1"/>
  <c r="D220" i="4" s="1"/>
  <c r="CA178" i="1"/>
  <c r="BU224" i="1"/>
  <c r="CW224" i="1" s="1"/>
  <c r="S225" i="1"/>
  <c r="BV225" i="1" s="1"/>
  <c r="AU194" i="1"/>
  <c r="U195" i="1"/>
  <c r="EB195" i="1" s="1"/>
  <c r="X173" i="1"/>
  <c r="CB162" i="1" a="1"/>
  <c r="CB162" i="1" s="1"/>
  <c r="BB167" i="1" a="1"/>
  <c r="BB167" i="1" s="1"/>
  <c r="AY167" i="1"/>
  <c r="AX167" i="1"/>
  <c r="AZ167" i="1" a="1"/>
  <c r="AZ167" i="1" s="1"/>
  <c r="BA167" i="1" s="1" a="1"/>
  <c r="BA167" i="1" s="1"/>
  <c r="AX164" i="1"/>
  <c r="CX208" i="1"/>
  <c r="CW207" i="1"/>
  <c r="DX232" i="1"/>
  <c r="CT233" i="1"/>
  <c r="DS284" i="1"/>
  <c r="M285" i="1"/>
  <c r="AN285" i="1" s="1"/>
  <c r="AU191" i="1"/>
  <c r="U192" i="1"/>
  <c r="AV192" i="1" s="1"/>
  <c r="DX225" i="1"/>
  <c r="R226" i="1"/>
  <c r="EA196" i="1"/>
  <c r="U197" i="1"/>
  <c r="AQ237" i="1"/>
  <c r="Q238" i="1"/>
  <c r="EB186" i="1"/>
  <c r="DA158" i="1"/>
  <c r="BZ158" i="1"/>
  <c r="CB158" i="1" a="1"/>
  <c r="CB158" i="1" s="1"/>
  <c r="CA158" i="1"/>
  <c r="CD158" i="1" a="1"/>
  <c r="CD158" i="1" s="1"/>
  <c r="E411" i="1" s="1"/>
  <c r="AO264" i="1"/>
  <c r="O265" i="1"/>
  <c r="AP265" i="1" s="1"/>
  <c r="BX181" i="1"/>
  <c r="V182" i="1"/>
  <c r="EC182" i="1" s="1"/>
  <c r="AZ168" i="1" a="1"/>
  <c r="AZ168" i="1" s="1"/>
  <c r="BA168" i="1" s="1" a="1"/>
  <c r="BA168" i="1" s="1"/>
  <c r="AV182" i="1"/>
  <c r="V183" i="1"/>
  <c r="BY183" i="1" s="1"/>
  <c r="DV254" i="1"/>
  <c r="P255" i="1"/>
  <c r="BS255" i="1" s="1"/>
  <c r="CU255" i="1" s="1"/>
  <c r="BQ260" i="1"/>
  <c r="O261" i="1"/>
  <c r="AP261" i="1" s="1"/>
  <c r="CT237" i="1"/>
  <c r="BZ168" i="1"/>
  <c r="Y171" i="1" a="1"/>
  <c r="Y171" i="1" s="1"/>
  <c r="CY192" i="1"/>
  <c r="EA197" i="1"/>
  <c r="U198" i="1"/>
  <c r="EB198" i="1" s="1"/>
  <c r="CS254" i="1"/>
  <c r="CT255" i="1"/>
  <c r="AT209" i="1"/>
  <c r="T210" i="1"/>
  <c r="AU210" i="1" s="1"/>
  <c r="AR227" i="1"/>
  <c r="BP275" i="1"/>
  <c r="AM286" i="1"/>
  <c r="M287" i="1"/>
  <c r="DT287" i="1" s="1"/>
  <c r="F413" i="1"/>
  <c r="G231" i="4" s="1"/>
  <c r="F231" i="4"/>
  <c r="DX233" i="1"/>
  <c r="BX180" i="1"/>
  <c r="CC150" i="1" a="1"/>
  <c r="CC150" i="1" s="1"/>
  <c r="D403" i="1" s="1"/>
  <c r="E221" i="4" s="1"/>
  <c r="C403" i="1"/>
  <c r="D221" i="4" s="1"/>
  <c r="CY185" i="1"/>
  <c r="CS249" i="1"/>
  <c r="AY165" i="1"/>
  <c r="DZ203" i="1"/>
  <c r="T204" i="1"/>
  <c r="DY223" i="1"/>
  <c r="S224" i="1"/>
  <c r="CY182" i="1"/>
  <c r="AU198" i="1"/>
  <c r="U199" i="1"/>
  <c r="EB199" i="1" s="1"/>
  <c r="DX231" i="1"/>
  <c r="R232" i="1"/>
  <c r="AS232" i="1" s="1"/>
  <c r="DA170" i="1"/>
  <c r="BY173" i="1"/>
  <c r="DA173" i="1" s="1"/>
  <c r="AQ239" i="1"/>
  <c r="Q240" i="1"/>
  <c r="AR240" i="1" s="1"/>
  <c r="CU245" i="1"/>
  <c r="AT208" i="1"/>
  <c r="AL293" i="1"/>
  <c r="L294" i="1"/>
  <c r="BS234" i="1"/>
  <c r="CU234" i="1" s="1"/>
  <c r="Q235" i="1"/>
  <c r="CX199" i="1"/>
  <c r="AP257" i="1"/>
  <c r="BW201" i="1"/>
  <c r="BU221" i="1"/>
  <c r="CW221" i="1" s="1"/>
  <c r="BQ258" i="1"/>
  <c r="CS258" i="1" s="1"/>
  <c r="AL294" i="1"/>
  <c r="AT204" i="1"/>
  <c r="DW242" i="1"/>
  <c r="Q243" i="1"/>
  <c r="CD157" i="1" a="1"/>
  <c r="CD157" i="1" s="1"/>
  <c r="E410" i="1" s="1"/>
  <c r="AW179" i="1"/>
  <c r="BB179" i="1" s="1" a="1"/>
  <c r="BB179" i="1" s="1"/>
  <c r="AW172" i="1"/>
  <c r="DT270" i="1"/>
  <c r="N271" i="1"/>
  <c r="DU271" i="1" s="1"/>
  <c r="BP273" i="1"/>
  <c r="CR273" i="1" s="1"/>
  <c r="DY213" i="1"/>
  <c r="DU267" i="1"/>
  <c r="BQ261" i="1"/>
  <c r="CS261" i="1" s="1"/>
  <c r="BU220" i="1"/>
  <c r="CW220" i="1" s="1"/>
  <c r="BY169" i="1"/>
  <c r="DA169" i="1" s="1"/>
  <c r="Z169" i="1" a="1"/>
  <c r="Z169" i="1" s="1"/>
  <c r="X169" i="1"/>
  <c r="W169" i="1"/>
  <c r="Y169" i="1" a="1"/>
  <c r="Y169" i="1" s="1"/>
  <c r="BU219" i="1"/>
  <c r="CW219" i="1" s="1"/>
  <c r="S220" i="1"/>
  <c r="BV220" i="1" s="1"/>
  <c r="AR226" i="1"/>
  <c r="R227" i="1"/>
  <c r="AS227" i="1" s="1"/>
  <c r="AL295" i="1"/>
  <c r="BT228" i="1"/>
  <c r="R229" i="1"/>
  <c r="BU229" i="1" s="1"/>
  <c r="BW199" i="1"/>
  <c r="CW212" i="1"/>
  <c r="BN292" i="1"/>
  <c r="CP292" i="1" s="1"/>
  <c r="CO291" i="1"/>
  <c r="CU241" i="1"/>
  <c r="BT230" i="1"/>
  <c r="DY222" i="1"/>
  <c r="BP271" i="1"/>
  <c r="CR271" i="1" s="1"/>
  <c r="N272" i="1"/>
  <c r="DU272" i="1" s="1"/>
  <c r="DD152" i="1"/>
  <c r="P317" i="1" s="1"/>
  <c r="Q124" i="4" s="1"/>
  <c r="DC152" i="1"/>
  <c r="O317" i="1" s="1"/>
  <c r="P124" i="4" s="1"/>
  <c r="BP278" i="1"/>
  <c r="N279" i="1"/>
  <c r="AO279" i="1" s="1"/>
  <c r="BU216" i="1"/>
  <c r="DV252" i="1"/>
  <c r="AW174" i="1"/>
  <c r="AX174" i="1" s="1"/>
  <c r="CZ173" i="1"/>
  <c r="BZ162" i="1"/>
  <c r="BZ172" i="1"/>
  <c r="CA172" i="1"/>
  <c r="CD172" i="1" a="1"/>
  <c r="CD172" i="1" s="1"/>
  <c r="E425" i="1" s="1"/>
  <c r="CB172" i="1" a="1"/>
  <c r="CB172" i="1" s="1"/>
  <c r="CZ172" i="1"/>
  <c r="BU217" i="1"/>
  <c r="S218" i="1"/>
  <c r="DZ218" i="1" s="1"/>
  <c r="CO290" i="1"/>
  <c r="AY164" i="1"/>
  <c r="BT232" i="1"/>
  <c r="CV232" i="1" s="1"/>
  <c r="AV190" i="1"/>
  <c r="EA191" i="1"/>
  <c r="EB184" i="1"/>
  <c r="V185" i="1"/>
  <c r="Z185" i="1" s="1" a="1"/>
  <c r="Z185" i="1" s="1"/>
  <c r="AO265" i="1"/>
  <c r="CU237" i="1"/>
  <c r="DV253" i="1"/>
  <c r="P254" i="1"/>
  <c r="AT212" i="1"/>
  <c r="BX186" i="1"/>
  <c r="CZ186" i="1" s="1"/>
  <c r="CR263" i="1"/>
  <c r="CY180" i="1"/>
  <c r="P248" i="1"/>
  <c r="DW248" i="1" s="1"/>
  <c r="BR251" i="1"/>
  <c r="P252" i="1"/>
  <c r="AQ252" i="1" s="1"/>
  <c r="AS218" i="1"/>
  <c r="S219" i="1"/>
  <c r="AT219" i="1" s="1"/>
  <c r="AY168" i="1"/>
  <c r="AX171" i="1"/>
  <c r="AZ171" i="1" a="1"/>
  <c r="AZ171" i="1" s="1"/>
  <c r="BA171" i="1" s="1" a="1"/>
  <c r="BA171" i="1" s="1"/>
  <c r="BB171" i="1" a="1"/>
  <c r="BB171" i="1" s="1"/>
  <c r="AY171" i="1"/>
  <c r="AQ238" i="1"/>
  <c r="CD168" i="1" a="1"/>
  <c r="CD168" i="1" s="1"/>
  <c r="E421" i="1" s="1"/>
  <c r="Z172" i="1" a="1"/>
  <c r="Z172" i="1" s="1"/>
  <c r="EA192" i="1"/>
  <c r="U193" i="1"/>
  <c r="BX193" i="1" s="1"/>
  <c r="DS289" i="1"/>
  <c r="AT205" i="1"/>
  <c r="AP249" i="1"/>
  <c r="AZ166" i="1" a="1"/>
  <c r="AZ166" i="1" s="1"/>
  <c r="BA166" i="1" s="1" a="1"/>
  <c r="BA166" i="1" s="1"/>
  <c r="AX166" i="1"/>
  <c r="BB166" i="1" a="1"/>
  <c r="BB166" i="1" s="1"/>
  <c r="AY166" i="1"/>
  <c r="DW243" i="1"/>
  <c r="Q244" i="1"/>
  <c r="BV207" i="1"/>
  <c r="CX207" i="1" s="1"/>
  <c r="T208" i="1"/>
  <c r="EC176" i="1"/>
  <c r="W176" i="1"/>
  <c r="Z176" i="1" a="1"/>
  <c r="Z176" i="1" s="1"/>
  <c r="X176" i="1"/>
  <c r="Y176" i="1" a="1"/>
  <c r="Y176" i="1" s="1"/>
  <c r="AL290" i="1"/>
  <c r="L291" i="1"/>
  <c r="DS291" i="1" s="1"/>
  <c r="BO290" i="1"/>
  <c r="M291" i="1"/>
  <c r="AN291" i="1" s="1"/>
  <c r="BP276" i="1"/>
  <c r="CR276" i="1" s="1"/>
  <c r="BW190" i="1"/>
  <c r="CY190" i="1" s="1"/>
  <c r="BV202" i="1"/>
  <c r="CX202" i="1" s="1"/>
  <c r="T203" i="1"/>
  <c r="BW203" i="1" s="1"/>
  <c r="BO280" i="1"/>
  <c r="CQ280" i="1" s="1"/>
  <c r="M281" i="1"/>
  <c r="DT281" i="1" s="1"/>
  <c r="BO288" i="1"/>
  <c r="M289" i="1"/>
  <c r="DT289" i="1" s="1"/>
  <c r="BT224" i="1"/>
  <c r="CX204" i="1"/>
  <c r="CW203" i="1"/>
  <c r="BR248" i="1"/>
  <c r="CT248" i="1" s="1"/>
  <c r="P249" i="1"/>
  <c r="DW249" i="1" s="1"/>
  <c r="CP282" i="1"/>
  <c r="BQ262" i="1"/>
  <c r="CS262" i="1" s="1"/>
  <c r="O263" i="1"/>
  <c r="DU257" i="1"/>
  <c r="O258" i="1"/>
  <c r="DV258" i="1" s="1"/>
  <c r="AN277" i="1"/>
  <c r="N278" i="1"/>
  <c r="DU278" i="1" s="1"/>
  <c r="DS287" i="1"/>
  <c r="EB185" i="1"/>
  <c r="EB183" i="1"/>
  <c r="BX188" i="1"/>
  <c r="BW195" i="1"/>
  <c r="AW170" i="1"/>
  <c r="AV189" i="1"/>
  <c r="DT272" i="1"/>
  <c r="AW175" i="1"/>
  <c r="BB175" i="1" s="1" a="1"/>
  <c r="BB175" i="1" s="1"/>
  <c r="Y173" i="1" a="1"/>
  <c r="Y173" i="1" s="1"/>
  <c r="AW173" i="1"/>
  <c r="AQ245" i="1"/>
  <c r="Q246" i="1"/>
  <c r="BT246" i="1" s="1"/>
  <c r="CA176" i="1"/>
  <c r="DR291" i="1"/>
  <c r="DX229" i="1"/>
  <c r="R230" i="1"/>
  <c r="AS230" i="1" s="1"/>
  <c r="BS235" i="1"/>
  <c r="CU235" i="1" s="1"/>
  <c r="Q236" i="1"/>
  <c r="AR236" i="1" s="1"/>
  <c r="AU200" i="1"/>
  <c r="DS278" i="1"/>
  <c r="F217" i="4"/>
  <c r="F399" i="1"/>
  <c r="G217" i="4" s="1"/>
  <c r="BV206" i="1"/>
  <c r="T207" i="1"/>
  <c r="AU207" i="1" s="1"/>
  <c r="DY215" i="1"/>
  <c r="S216" i="1"/>
  <c r="BV216" i="1" s="1"/>
  <c r="CX216" i="1" s="1"/>
  <c r="BR246" i="1"/>
  <c r="P247" i="1"/>
  <c r="DW247" i="1" s="1"/>
  <c r="CB157" i="1" a="1"/>
  <c r="CB157" i="1" s="1"/>
  <c r="EC172" i="1"/>
  <c r="Z173" i="1" a="1"/>
  <c r="Z173" i="1" s="1"/>
  <c r="CW201" i="1"/>
  <c r="O269" i="1"/>
  <c r="DS267" i="1"/>
  <c r="M268" i="1"/>
  <c r="BP268" i="1" s="1"/>
  <c r="CV218" i="1"/>
  <c r="DV255" i="1"/>
  <c r="DZ210" i="1"/>
  <c r="AQ240" i="1"/>
  <c r="C408" i="1"/>
  <c r="D226" i="4" s="1"/>
  <c r="CC155" i="1" a="1"/>
  <c r="CC155" i="1" s="1"/>
  <c r="D408" i="1" s="1"/>
  <c r="E226" i="4" s="1"/>
  <c r="BQ259" i="1"/>
  <c r="O260" i="1"/>
  <c r="DV260" i="1" s="1"/>
  <c r="AT213" i="1"/>
  <c r="AM281" i="1"/>
  <c r="M282" i="1"/>
  <c r="AN282" i="1" s="1"/>
  <c r="DS285" i="1"/>
  <c r="M286" i="1"/>
  <c r="DT286" i="1" s="1"/>
  <c r="BO283" i="1"/>
  <c r="M284" i="1"/>
  <c r="AN284" i="1" s="1"/>
  <c r="BQ263" i="1"/>
  <c r="CS263" i="1" s="1"/>
  <c r="O264" i="1"/>
  <c r="AP264" i="1" s="1"/>
  <c r="AL292" i="1"/>
  <c r="BR250" i="1"/>
  <c r="AQ236" i="1"/>
  <c r="DW244" i="1"/>
  <c r="Q245" i="1"/>
  <c r="DX245" i="1" s="1"/>
  <c r="EA193" i="1"/>
  <c r="U194" i="1"/>
  <c r="AV194" i="1" s="1"/>
  <c r="DW241" i="1"/>
  <c r="Q242" i="1"/>
  <c r="AR242" i="1" s="1"/>
  <c r="N275" i="1"/>
  <c r="AO275" i="1" s="1"/>
  <c r="DZ201" i="1"/>
  <c r="T202" i="1"/>
  <c r="BW202" i="1" s="1"/>
  <c r="DX234" i="1"/>
  <c r="R235" i="1"/>
  <c r="AS235" i="1" s="1"/>
  <c r="DY224" i="1"/>
  <c r="BW194" i="1"/>
  <c r="EC174" i="1"/>
  <c r="X172" i="1"/>
  <c r="CA162" i="1"/>
  <c r="BU214" i="1"/>
  <c r="CW214" i="1" s="1"/>
  <c r="S215" i="1"/>
  <c r="DZ215" i="1" s="1"/>
  <c r="BY177" i="1"/>
  <c r="DA177" i="1" s="1"/>
  <c r="X177" i="1"/>
  <c r="Y177" i="1" a="1"/>
  <c r="Y177" i="1" s="1"/>
  <c r="W177" i="1"/>
  <c r="Z177" i="1" a="1"/>
  <c r="Z177" i="1" s="1"/>
  <c r="BR256" i="1"/>
  <c r="P257" i="1"/>
  <c r="N270" i="1"/>
  <c r="DU270" i="1" s="1"/>
  <c r="DZ211" i="1"/>
  <c r="T212" i="1"/>
  <c r="BW212" i="1" s="1"/>
  <c r="BQ266" i="1"/>
  <c r="CS266" i="1" s="1"/>
  <c r="O267" i="1"/>
  <c r="AM284" i="1"/>
  <c r="BW191" i="1"/>
  <c r="CY191" i="1" s="1"/>
  <c r="AZ160" i="1" a="1"/>
  <c r="AZ160" i="1" s="1"/>
  <c r="BA160" i="1" s="1" a="1"/>
  <c r="BA160" i="1" s="1"/>
  <c r="BB160" i="1" a="1"/>
  <c r="BB160" i="1" s="1"/>
  <c r="AX160" i="1"/>
  <c r="AY160" i="1"/>
  <c r="BT225" i="1"/>
  <c r="CV225" i="1" s="1"/>
  <c r="BO282" i="1"/>
  <c r="M283" i="1"/>
  <c r="AN283" i="1" s="1"/>
  <c r="EB187" i="1"/>
  <c r="V188" i="1"/>
  <c r="Z188" i="1" s="1" a="1"/>
  <c r="Z188" i="1" s="1"/>
  <c r="AU196" i="1"/>
  <c r="DW237" i="1"/>
  <c r="W178" i="1"/>
  <c r="BQ264" i="1"/>
  <c r="CS264" i="1" s="1"/>
  <c r="AV181" i="1"/>
  <c r="CV217" i="1"/>
  <c r="AX168" i="1"/>
  <c r="BX182" i="1"/>
  <c r="AP254" i="1"/>
  <c r="AO260" i="1"/>
  <c r="F237" i="4"/>
  <c r="F419" i="1"/>
  <c r="G237" i="4" s="1"/>
  <c r="CA168" i="1"/>
  <c r="BZ178" i="1"/>
  <c r="CW206" i="1"/>
  <c r="CZ170" i="1"/>
  <c r="CB170" i="1" a="1"/>
  <c r="CB170" i="1" s="1"/>
  <c r="CD170" i="1" a="1"/>
  <c r="CD170" i="1" s="1"/>
  <c r="E423" i="1" s="1"/>
  <c r="CA170" i="1"/>
  <c r="DA178" i="1"/>
  <c r="CZ177" i="1"/>
  <c r="R228" i="1"/>
  <c r="DY228" i="1" s="1"/>
  <c r="DT275" i="1"/>
  <c r="N276" i="1"/>
  <c r="AO276" i="1" s="1"/>
  <c r="AR233" i="1"/>
  <c r="R234" i="1"/>
  <c r="AS234" i="1" s="1"/>
  <c r="V181" i="1"/>
  <c r="AW181" i="1" s="1"/>
  <c r="CR262" i="1"/>
  <c r="D224" i="4"/>
  <c r="CZ185" i="1"/>
  <c r="BZ170" i="1"/>
  <c r="F216" i="4"/>
  <c r="F398" i="1"/>
  <c r="G216" i="4" s="1"/>
  <c r="CD176" i="1" a="1"/>
  <c r="CD176" i="1" s="1"/>
  <c r="E429" i="1" s="1"/>
  <c r="T209" i="1"/>
  <c r="EA209" i="1" s="1"/>
  <c r="P258" i="1"/>
  <c r="BS258" i="1" s="1"/>
  <c r="AU201" i="1"/>
  <c r="U202" i="1"/>
  <c r="EB202" i="1" s="1"/>
  <c r="DY221" i="1"/>
  <c r="S222" i="1"/>
  <c r="BV222" i="1" s="1"/>
  <c r="AO258" i="1"/>
  <c r="O259" i="1"/>
  <c r="DV259" i="1" s="1"/>
  <c r="BN294" i="1"/>
  <c r="L295" i="1"/>
  <c r="DS295" i="1" s="1"/>
  <c r="DZ204" i="1"/>
  <c r="T205" i="1"/>
  <c r="AU205" i="1" s="1"/>
  <c r="CA157" i="1"/>
  <c r="EC179" i="1"/>
  <c r="Y179" i="1" a="1"/>
  <c r="Y179" i="1" s="1"/>
  <c r="W179" i="1"/>
  <c r="X179" i="1"/>
  <c r="Z179" i="1" a="1"/>
  <c r="Z179" i="1" s="1"/>
  <c r="N274" i="1"/>
  <c r="AS213" i="1"/>
  <c r="S214" i="1"/>
  <c r="AO267" i="1"/>
  <c r="O268" i="1"/>
  <c r="AO261" i="1"/>
  <c r="O262" i="1"/>
  <c r="S221" i="1"/>
  <c r="AT221" i="1" s="1"/>
  <c r="CB167" i="1" a="1"/>
  <c r="CB167" i="1" s="1"/>
  <c r="L296" i="1"/>
  <c r="DS296" i="1" s="1"/>
  <c r="CU240" i="1"/>
  <c r="F226" i="4"/>
  <c r="F408" i="1"/>
  <c r="G226" i="4" s="1"/>
  <c r="U200" i="1"/>
  <c r="AV200" i="1" s="1"/>
  <c r="CT243" i="1"/>
  <c r="CX192" i="1"/>
  <c r="AR230" i="1"/>
  <c r="R231" i="1"/>
  <c r="BU231" i="1" s="1"/>
  <c r="AS222" i="1"/>
  <c r="S223" i="1"/>
  <c r="BV223" i="1" s="1"/>
  <c r="F220" i="4"/>
  <c r="F402" i="1"/>
  <c r="G220" i="4" s="1"/>
  <c r="DY216" i="1"/>
  <c r="S217" i="1"/>
  <c r="DZ217" i="1" s="1"/>
  <c r="AP252" i="1"/>
  <c r="P253" i="1"/>
  <c r="BS253" i="1" s="1"/>
  <c r="CU253" i="1" s="1"/>
  <c r="BZ167" i="1"/>
  <c r="CV213" i="1"/>
  <c r="CT234" i="1"/>
  <c r="R233" i="1"/>
  <c r="BU233" i="1" s="1"/>
  <c r="EB190" i="1"/>
  <c r="V191" i="1"/>
  <c r="AW191" i="1" s="1"/>
  <c r="BQ265" i="1"/>
  <c r="O266" i="1"/>
  <c r="DV266" i="1" s="1"/>
  <c r="CW215" i="1"/>
  <c r="DZ212" i="1"/>
  <c r="T213" i="1"/>
  <c r="V187" i="1"/>
  <c r="AW187" i="1" s="1"/>
  <c r="AY187" i="1" s="1"/>
  <c r="BS238" i="1"/>
  <c r="CU238" i="1" s="1"/>
  <c r="Q239" i="1"/>
  <c r="CB168" i="1" a="1"/>
  <c r="CB168" i="1" s="1"/>
  <c r="X178" i="1"/>
  <c r="AW180" i="1" l="1"/>
  <c r="Y180" i="1" a="1"/>
  <c r="Y180" i="1" s="1"/>
  <c r="CC159" i="1" a="1"/>
  <c r="CC159" i="1" s="1"/>
  <c r="D412" i="1" s="1"/>
  <c r="E230" i="4" s="1"/>
  <c r="CB174" i="1" a="1"/>
  <c r="CB174" i="1" s="1"/>
  <c r="CC174" i="1" s="1" a="1"/>
  <c r="CC174" i="1" s="1"/>
  <c r="D427" i="1" s="1"/>
  <c r="E245" i="4" s="1"/>
  <c r="Z180" i="1" a="1"/>
  <c r="Z180" i="1" s="1"/>
  <c r="BY180" i="1"/>
  <c r="DA180" i="1" s="1"/>
  <c r="X180" i="1"/>
  <c r="W180" i="1"/>
  <c r="C409" i="1"/>
  <c r="D227" i="4" s="1"/>
  <c r="CQ290" i="1"/>
  <c r="F409" i="1"/>
  <c r="G227" i="4" s="1"/>
  <c r="CC164" i="1" a="1"/>
  <c r="CC164" i="1" s="1"/>
  <c r="D417" i="1" s="1"/>
  <c r="E235" i="4" s="1"/>
  <c r="AQ246" i="1"/>
  <c r="Q247" i="1"/>
  <c r="AR247" i="1" s="1"/>
  <c r="DW246" i="1"/>
  <c r="F412" i="1"/>
  <c r="G230" i="4" s="1"/>
  <c r="F236" i="4"/>
  <c r="N316" i="1"/>
  <c r="O123" i="4" s="1"/>
  <c r="AX178" i="1"/>
  <c r="DA174" i="1"/>
  <c r="CD174" i="1" a="1"/>
  <c r="CD174" i="1" s="1"/>
  <c r="E427" i="1" s="1"/>
  <c r="F245" i="4" s="1"/>
  <c r="F235" i="4"/>
  <c r="BZ174" i="1"/>
  <c r="CC165" i="1" a="1"/>
  <c r="CC165" i="1" s="1"/>
  <c r="D418" i="1" s="1"/>
  <c r="E236" i="4" s="1"/>
  <c r="AY178" i="1"/>
  <c r="BB178" i="1" a="1"/>
  <c r="BB178" i="1" s="1"/>
  <c r="K124" i="4"/>
  <c r="AY175" i="1"/>
  <c r="CD183" i="1" a="1"/>
  <c r="CD183" i="1" s="1"/>
  <c r="E436" i="1" s="1"/>
  <c r="F254" i="4" s="1"/>
  <c r="AY169" i="1"/>
  <c r="W190" i="1"/>
  <c r="X190" i="1"/>
  <c r="CB171" i="1" a="1"/>
  <c r="CB171" i="1" s="1"/>
  <c r="CC171" i="1" s="1" a="1"/>
  <c r="CC171" i="1" s="1"/>
  <c r="D424" i="1" s="1"/>
  <c r="E242" i="4" s="1"/>
  <c r="BX202" i="1"/>
  <c r="CZ202" i="1" s="1"/>
  <c r="F249" i="4"/>
  <c r="BP287" i="1"/>
  <c r="CR287" i="1" s="1"/>
  <c r="F420" i="1"/>
  <c r="G238" i="4" s="1"/>
  <c r="DT282" i="1"/>
  <c r="DS293" i="1"/>
  <c r="BP289" i="1"/>
  <c r="CR289" i="1" s="1"/>
  <c r="DX240" i="1"/>
  <c r="AY179" i="1"/>
  <c r="BQ271" i="1"/>
  <c r="CS271" i="1" s="1"/>
  <c r="DW251" i="1"/>
  <c r="AU211" i="1"/>
  <c r="DV264" i="1"/>
  <c r="DT268" i="1"/>
  <c r="BO291" i="1"/>
  <c r="CQ291" i="1" s="1"/>
  <c r="BP291" i="1"/>
  <c r="CR291" i="1" s="1"/>
  <c r="BY191" i="1"/>
  <c r="DA191" i="1" s="1"/>
  <c r="BU234" i="1"/>
  <c r="CW234" i="1" s="1"/>
  <c r="BZ177" i="1"/>
  <c r="DT284" i="1"/>
  <c r="BS247" i="1"/>
  <c r="CU247" i="1" s="1"/>
  <c r="DZ216" i="1"/>
  <c r="BW207" i="1"/>
  <c r="CY207" i="1" s="1"/>
  <c r="DX236" i="1"/>
  <c r="DY230" i="1"/>
  <c r="DZ219" i="1"/>
  <c r="AU206" i="1"/>
  <c r="AP266" i="1"/>
  <c r="BZ183" i="1"/>
  <c r="BR266" i="1"/>
  <c r="CT266" i="1" s="1"/>
  <c r="DU276" i="1"/>
  <c r="BT242" i="1"/>
  <c r="CV242" i="1" s="1"/>
  <c r="AQ247" i="1"/>
  <c r="EA203" i="1"/>
  <c r="AY176" i="1"/>
  <c r="BB176" i="1" a="1"/>
  <c r="BB176" i="1" s="1"/>
  <c r="AX176" i="1"/>
  <c r="BY184" i="1"/>
  <c r="CA184" i="1" s="1"/>
  <c r="CA169" i="1"/>
  <c r="AZ190" i="1" a="1"/>
  <c r="AZ190" i="1" s="1"/>
  <c r="BA190" i="1" s="1" a="1"/>
  <c r="BA190" i="1" s="1"/>
  <c r="Z190" i="1" a="1"/>
  <c r="Z190" i="1" s="1"/>
  <c r="CD177" i="1" a="1"/>
  <c r="CD177" i="1" s="1"/>
  <c r="E430" i="1" s="1"/>
  <c r="F248" i="4" s="1"/>
  <c r="AZ174" i="1" a="1"/>
  <c r="AZ174" i="1" s="1"/>
  <c r="BA174" i="1" s="1" a="1"/>
  <c r="BA174" i="1" s="1"/>
  <c r="CB169" i="1" a="1"/>
  <c r="CB169" i="1" s="1"/>
  <c r="CC169" i="1" s="1" a="1"/>
  <c r="CC169" i="1" s="1"/>
  <c r="D422" i="1" s="1"/>
  <c r="E240" i="4" s="1"/>
  <c r="Y190" i="1" a="1"/>
  <c r="Y190" i="1" s="1"/>
  <c r="EC181" i="1"/>
  <c r="AZ175" i="1" a="1"/>
  <c r="AZ175" i="1" s="1"/>
  <c r="BA175" i="1" s="1" a="1"/>
  <c r="BA175" i="1" s="1"/>
  <c r="BP281" i="1"/>
  <c r="CR281" i="1" s="1"/>
  <c r="EB193" i="1"/>
  <c r="BS252" i="1"/>
  <c r="CU252" i="1" s="1"/>
  <c r="BB174" i="1" a="1"/>
  <c r="BB174" i="1" s="1"/>
  <c r="DX237" i="1"/>
  <c r="EB196" i="1"/>
  <c r="DD164" i="1"/>
  <c r="P318" i="1" s="1"/>
  <c r="Q125" i="4" s="1"/>
  <c r="EB191" i="1"/>
  <c r="Y185" i="1" a="1"/>
  <c r="Y185" i="1" s="1"/>
  <c r="DA171" i="1"/>
  <c r="CA171" i="1"/>
  <c r="C431" i="1"/>
  <c r="D249" i="4" s="1"/>
  <c r="EC188" i="1"/>
  <c r="W186" i="1"/>
  <c r="AQ249" i="1"/>
  <c r="Z186" i="1" a="1"/>
  <c r="Z186" i="1" s="1"/>
  <c r="CD169" i="1" a="1"/>
  <c r="CD169" i="1" s="1"/>
  <c r="E422" i="1" s="1"/>
  <c r="F422" i="1" s="1"/>
  <c r="G240" i="4" s="1"/>
  <c r="BZ171" i="1"/>
  <c r="W181" i="1"/>
  <c r="BO296" i="1"/>
  <c r="CQ296" i="1" s="1"/>
  <c r="CB177" i="1" a="1"/>
  <c r="CB177" i="1" s="1"/>
  <c r="CC177" i="1" s="1" a="1"/>
  <c r="CC177" i="1" s="1"/>
  <c r="D430" i="1" s="1"/>
  <c r="E248" i="4" s="1"/>
  <c r="Y181" i="1" a="1"/>
  <c r="Y181" i="1" s="1"/>
  <c r="AX181" i="1"/>
  <c r="AW188" i="1"/>
  <c r="AZ188" i="1" s="1" a="1"/>
  <c r="AZ188" i="1" s="1"/>
  <c r="BA188" i="1" s="1" a="1"/>
  <c r="BA188" i="1" s="1"/>
  <c r="BQ275" i="1"/>
  <c r="CS275" i="1" s="1"/>
  <c r="BT245" i="1"/>
  <c r="CV245" i="1" s="1"/>
  <c r="AQ248" i="1"/>
  <c r="BQ279" i="1"/>
  <c r="CS279" i="1" s="1"/>
  <c r="DC164" i="1"/>
  <c r="O318" i="1" s="1"/>
  <c r="P125" i="4" s="1"/>
  <c r="DX241" i="1"/>
  <c r="CY211" i="1"/>
  <c r="CB183" i="1" a="1"/>
  <c r="CB183" i="1" s="1"/>
  <c r="CC183" i="1" s="1" a="1"/>
  <c r="CC183" i="1" s="1"/>
  <c r="D436" i="1" s="1"/>
  <c r="E254" i="4" s="1"/>
  <c r="AO277" i="1"/>
  <c r="Y183" i="1" a="1"/>
  <c r="Y183" i="1" s="1"/>
  <c r="AT217" i="1"/>
  <c r="AP259" i="1"/>
  <c r="AQ258" i="1"/>
  <c r="DY234" i="1"/>
  <c r="CA183" i="1"/>
  <c r="BV219" i="1"/>
  <c r="CX219" i="1" s="1"/>
  <c r="CQ293" i="1"/>
  <c r="AN280" i="1"/>
  <c r="EC186" i="1"/>
  <c r="BP290" i="1"/>
  <c r="CR290" i="1" s="1"/>
  <c r="AZ169" i="1" a="1"/>
  <c r="AZ169" i="1" s="1"/>
  <c r="BA169" i="1" s="1" a="1"/>
  <c r="BA169" i="1" s="1"/>
  <c r="BB169" i="1" a="1"/>
  <c r="BB169" i="1" s="1"/>
  <c r="X185" i="1"/>
  <c r="BV217" i="1"/>
  <c r="CX217" i="1" s="1"/>
  <c r="DZ223" i="1"/>
  <c r="AS231" i="1"/>
  <c r="BR259" i="1"/>
  <c r="CT259" i="1" s="1"/>
  <c r="AT222" i="1"/>
  <c r="BP283" i="1"/>
  <c r="CR283" i="1" s="1"/>
  <c r="X183" i="1"/>
  <c r="DY235" i="1"/>
  <c r="BQ278" i="1"/>
  <c r="CS278" i="1" s="1"/>
  <c r="BR258" i="1"/>
  <c r="CT258" i="1" s="1"/>
  <c r="W185" i="1"/>
  <c r="BY185" i="1"/>
  <c r="CB185" i="1" s="1" a="1"/>
  <c r="CB185" i="1" s="1"/>
  <c r="W183" i="1"/>
  <c r="AT218" i="1"/>
  <c r="AS229" i="1"/>
  <c r="CZ183" i="1"/>
  <c r="DV261" i="1"/>
  <c r="AQ255" i="1"/>
  <c r="EC183" i="1"/>
  <c r="BX192" i="1"/>
  <c r="CZ192" i="1" s="1"/>
  <c r="AV195" i="1"/>
  <c r="DZ225" i="1"/>
  <c r="AS233" i="1"/>
  <c r="DY231" i="1"/>
  <c r="DZ222" i="1"/>
  <c r="AS228" i="1"/>
  <c r="CA177" i="1"/>
  <c r="AX175" i="1"/>
  <c r="BU235" i="1"/>
  <c r="CW235" i="1" s="1"/>
  <c r="AY190" i="1"/>
  <c r="BP286" i="1"/>
  <c r="CR286" i="1" s="1"/>
  <c r="AW185" i="1"/>
  <c r="AY185" i="1" s="1"/>
  <c r="AW183" i="1"/>
  <c r="BP285" i="1"/>
  <c r="CR285" i="1" s="1"/>
  <c r="AW189" i="1"/>
  <c r="BB189" i="1" s="1" a="1"/>
  <c r="BB189" i="1" s="1"/>
  <c r="BQ277" i="1"/>
  <c r="CS277" i="1" s="1"/>
  <c r="BS250" i="1"/>
  <c r="CU250" i="1" s="1"/>
  <c r="AY177" i="1"/>
  <c r="AX177" i="1"/>
  <c r="AZ177" i="1" a="1"/>
  <c r="AZ177" i="1" s="1"/>
  <c r="BA177" i="1" s="1" a="1"/>
  <c r="BA177" i="1" s="1"/>
  <c r="BB177" i="1" a="1"/>
  <c r="BB177" i="1" s="1"/>
  <c r="CU258" i="1"/>
  <c r="CR268" i="1"/>
  <c r="CD186" i="1" a="1"/>
  <c r="CD186" i="1" s="1"/>
  <c r="E439" i="1" s="1"/>
  <c r="DA186" i="1"/>
  <c r="CY206" i="1"/>
  <c r="CW233" i="1"/>
  <c r="CX222" i="1"/>
  <c r="CU256" i="1"/>
  <c r="CY212" i="1"/>
  <c r="CZ196" i="1"/>
  <c r="BT239" i="1"/>
  <c r="CV239" i="1" s="1"/>
  <c r="R240" i="1"/>
  <c r="X187" i="1"/>
  <c r="Z187" i="1" a="1"/>
  <c r="Z187" i="1" s="1"/>
  <c r="W187" i="1"/>
  <c r="Y187" i="1" a="1"/>
  <c r="Y187" i="1" s="1"/>
  <c r="AU213" i="1"/>
  <c r="U214" i="1"/>
  <c r="V201" i="1"/>
  <c r="AW201" i="1" s="1"/>
  <c r="DV262" i="1"/>
  <c r="P263" i="1"/>
  <c r="AQ263" i="1" s="1"/>
  <c r="AP268" i="1"/>
  <c r="P269" i="1"/>
  <c r="BS269" i="1" s="1"/>
  <c r="DZ214" i="1"/>
  <c r="T215" i="1"/>
  <c r="EA215" i="1" s="1"/>
  <c r="DU274" i="1"/>
  <c r="O275" i="1"/>
  <c r="BR275" i="1" s="1"/>
  <c r="CC170" i="1" a="1"/>
  <c r="CC170" i="1" s="1"/>
  <c r="D423" i="1" s="1"/>
  <c r="E241" i="4" s="1"/>
  <c r="C423" i="1"/>
  <c r="D241" i="4" s="1"/>
  <c r="AY181" i="1"/>
  <c r="DA183" i="1"/>
  <c r="CZ182" i="1"/>
  <c r="CQ282" i="1"/>
  <c r="DV267" i="1"/>
  <c r="P268" i="1"/>
  <c r="AQ268" i="1" s="1"/>
  <c r="DW257" i="1"/>
  <c r="Q258" i="1"/>
  <c r="BT258" i="1" s="1"/>
  <c r="P270" i="1"/>
  <c r="DW270" i="1" s="1"/>
  <c r="CT246" i="1"/>
  <c r="CX206" i="1"/>
  <c r="CV246" i="1"/>
  <c r="CY195" i="1"/>
  <c r="P264" i="1"/>
  <c r="DW264" i="1" s="1"/>
  <c r="CQ288" i="1"/>
  <c r="CY203" i="1"/>
  <c r="AU208" i="1"/>
  <c r="U209" i="1"/>
  <c r="BX209" i="1" s="1"/>
  <c r="AR244" i="1"/>
  <c r="R245" i="1"/>
  <c r="AS245" i="1" s="1"/>
  <c r="AZ181" i="1" a="1"/>
  <c r="AZ181" i="1" s="1"/>
  <c r="BA181" i="1" s="1" a="1"/>
  <c r="BA181" i="1" s="1"/>
  <c r="DW254" i="1"/>
  <c r="Q255" i="1"/>
  <c r="BT255" i="1" s="1"/>
  <c r="CR278" i="1"/>
  <c r="CV230" i="1"/>
  <c r="CW231" i="1"/>
  <c r="F410" i="1"/>
  <c r="G228" i="4" s="1"/>
  <c r="F228" i="4"/>
  <c r="J318" i="1"/>
  <c r="R244" i="1"/>
  <c r="BU244" i="1" s="1"/>
  <c r="BT235" i="1"/>
  <c r="CV235" i="1" s="1"/>
  <c r="R236" i="1"/>
  <c r="DY236" i="1" s="1"/>
  <c r="BO294" i="1"/>
  <c r="CQ294" i="1" s="1"/>
  <c r="M295" i="1"/>
  <c r="DT295" i="1" s="1"/>
  <c r="CA173" i="1"/>
  <c r="CB173" i="1" a="1"/>
  <c r="CB173" i="1" s="1"/>
  <c r="BZ173" i="1"/>
  <c r="CD173" i="1" a="1"/>
  <c r="CD173" i="1" s="1"/>
  <c r="E426" i="1" s="1"/>
  <c r="BB187" i="1" a="1"/>
  <c r="BB187" i="1" s="1"/>
  <c r="BV224" i="1"/>
  <c r="CX224" i="1" s="1"/>
  <c r="T225" i="1"/>
  <c r="BW225" i="1" s="1"/>
  <c r="U205" i="1"/>
  <c r="EB205" i="1" s="1"/>
  <c r="V199" i="1"/>
  <c r="EC199" i="1" s="1"/>
  <c r="CS260" i="1"/>
  <c r="AR238" i="1"/>
  <c r="R239" i="1"/>
  <c r="DY239" i="1" s="1"/>
  <c r="EB197" i="1"/>
  <c r="V198" i="1"/>
  <c r="EC198" i="1" s="1"/>
  <c r="DY226" i="1"/>
  <c r="S227" i="1"/>
  <c r="DZ227" i="1" s="1"/>
  <c r="CX225" i="1"/>
  <c r="F233" i="4"/>
  <c r="F415" i="1"/>
  <c r="G233" i="4" s="1"/>
  <c r="AU214" i="1"/>
  <c r="U215" i="1"/>
  <c r="BX215" i="1" s="1"/>
  <c r="CR279" i="1"/>
  <c r="DS292" i="1"/>
  <c r="M293" i="1"/>
  <c r="AN293" i="1" s="1"/>
  <c r="AO273" i="1"/>
  <c r="O274" i="1"/>
  <c r="BR274" i="1" s="1"/>
  <c r="F414" i="1"/>
  <c r="G232" i="4" s="1"/>
  <c r="F232" i="4"/>
  <c r="C421" i="1"/>
  <c r="D239" i="4" s="1"/>
  <c r="CC168" i="1" a="1"/>
  <c r="CC168" i="1" s="1"/>
  <c r="D421" i="1" s="1"/>
  <c r="E239" i="4" s="1"/>
  <c r="DW253" i="1"/>
  <c r="Q254" i="1"/>
  <c r="DX254" i="1" s="1"/>
  <c r="CX223" i="1"/>
  <c r="D236" i="4"/>
  <c r="DZ221" i="1"/>
  <c r="T222" i="1"/>
  <c r="AU222" i="1" s="1"/>
  <c r="EA205" i="1"/>
  <c r="U206" i="1"/>
  <c r="AV206" i="1" s="1"/>
  <c r="BO295" i="1"/>
  <c r="CQ295" i="1" s="1"/>
  <c r="M296" i="1"/>
  <c r="BP296" i="1" s="1"/>
  <c r="U210" i="1"/>
  <c r="AV210" i="1" s="1"/>
  <c r="AU212" i="1"/>
  <c r="U213" i="1"/>
  <c r="BX213" i="1" s="1"/>
  <c r="BQ270" i="1"/>
  <c r="O271" i="1"/>
  <c r="BR271" i="1" s="1"/>
  <c r="CT256" i="1"/>
  <c r="BV215" i="1"/>
  <c r="T216" i="1"/>
  <c r="AU216" i="1" s="1"/>
  <c r="CY202" i="1"/>
  <c r="P261" i="1"/>
  <c r="AQ261" i="1" s="1"/>
  <c r="DV269" i="1"/>
  <c r="AR246" i="1"/>
  <c r="R247" i="1"/>
  <c r="AS247" i="1" s="1"/>
  <c r="BB173" i="1" a="1"/>
  <c r="BB173" i="1" s="1"/>
  <c r="AY173" i="1"/>
  <c r="AX173" i="1"/>
  <c r="AZ173" i="1" a="1"/>
  <c r="AZ173" i="1" s="1"/>
  <c r="BA173" i="1" s="1" a="1"/>
  <c r="BA173" i="1" s="1"/>
  <c r="CZ188" i="1"/>
  <c r="AP263" i="1"/>
  <c r="F421" i="1"/>
  <c r="G239" i="4" s="1"/>
  <c r="F239" i="4"/>
  <c r="C425" i="1"/>
  <c r="D243" i="4" s="1"/>
  <c r="CC172" i="1" a="1"/>
  <c r="CC172" i="1" s="1"/>
  <c r="D425" i="1" s="1"/>
  <c r="E243" i="4" s="1"/>
  <c r="AO272" i="1"/>
  <c r="O273" i="1"/>
  <c r="DV273" i="1" s="1"/>
  <c r="DY227" i="1"/>
  <c r="S228" i="1"/>
  <c r="BV228" i="1" s="1"/>
  <c r="AT220" i="1"/>
  <c r="T221" i="1"/>
  <c r="BW221" i="1" s="1"/>
  <c r="CY221" i="1" s="1"/>
  <c r="BT243" i="1"/>
  <c r="CV243" i="1" s="1"/>
  <c r="AZ187" i="1" a="1"/>
  <c r="AZ187" i="1" s="1"/>
  <c r="BA187" i="1" s="1" a="1"/>
  <c r="BA187" i="1" s="1"/>
  <c r="S233" i="1"/>
  <c r="DZ233" i="1" s="1"/>
  <c r="BX199" i="1"/>
  <c r="CZ199" i="1" s="1"/>
  <c r="V200" i="1"/>
  <c r="Z200" i="1" s="1" a="1"/>
  <c r="Z200" i="1" s="1"/>
  <c r="EA204" i="1"/>
  <c r="CZ180" i="1"/>
  <c r="CR275" i="1"/>
  <c r="BW210" i="1"/>
  <c r="U211" i="1"/>
  <c r="EB211" i="1" s="1"/>
  <c r="X181" i="1"/>
  <c r="BY182" i="1"/>
  <c r="CD182" i="1" s="1" a="1"/>
  <c r="CD182" i="1" s="1"/>
  <c r="E435" i="1" s="1"/>
  <c r="X182" i="1"/>
  <c r="Z182" i="1" a="1"/>
  <c r="Z182" i="1" s="1"/>
  <c r="Y182" i="1" a="1"/>
  <c r="Y182" i="1" s="1"/>
  <c r="W182" i="1"/>
  <c r="DV265" i="1"/>
  <c r="P266" i="1"/>
  <c r="AQ266" i="1" s="1"/>
  <c r="CC158" i="1" a="1"/>
  <c r="CC158" i="1" s="1"/>
  <c r="D411" i="1" s="1"/>
  <c r="E229" i="4" s="1"/>
  <c r="C411" i="1"/>
  <c r="D229" i="4" s="1"/>
  <c r="CC162" i="1" a="1"/>
  <c r="CC162" i="1" s="1"/>
  <c r="D415" i="1" s="1"/>
  <c r="E233" i="4" s="1"/>
  <c r="C415" i="1"/>
  <c r="D233" i="4" s="1"/>
  <c r="BX195" i="1"/>
  <c r="CZ195" i="1" s="1"/>
  <c r="V196" i="1"/>
  <c r="EC196" i="1" s="1"/>
  <c r="AT225" i="1"/>
  <c r="T226" i="1"/>
  <c r="EA226" i="1" s="1"/>
  <c r="D216" i="4"/>
  <c r="Q317" i="1" a="1"/>
  <c r="Q317" i="1" s="1"/>
  <c r="R124" i="4" s="1"/>
  <c r="I317" i="1"/>
  <c r="J124" i="4" s="1"/>
  <c r="AR237" i="1"/>
  <c r="R238" i="1"/>
  <c r="DY238" i="1" s="1"/>
  <c r="BS251" i="1"/>
  <c r="CU251" i="1" s="1"/>
  <c r="Q252" i="1"/>
  <c r="AR252" i="1" s="1"/>
  <c r="AR241" i="1"/>
  <c r="R242" i="1"/>
  <c r="AS242" i="1" s="1"/>
  <c r="DW256" i="1"/>
  <c r="BP280" i="1"/>
  <c r="N280" i="1"/>
  <c r="DU280" i="1" s="1"/>
  <c r="V202" i="1"/>
  <c r="AW202" i="1" s="1"/>
  <c r="CA175" i="1"/>
  <c r="BZ175" i="1"/>
  <c r="CB175" i="1" a="1"/>
  <c r="CB175" i="1" s="1"/>
  <c r="CD175" i="1" a="1"/>
  <c r="CD175" i="1" s="1"/>
  <c r="E428" i="1" s="1"/>
  <c r="DA175" i="1"/>
  <c r="CR272" i="1"/>
  <c r="CC161" i="1" a="1"/>
  <c r="CC161" i="1" s="1"/>
  <c r="D414" i="1" s="1"/>
  <c r="E232" i="4" s="1"/>
  <c r="C414" i="1"/>
  <c r="D232" i="4" s="1"/>
  <c r="DT288" i="1"/>
  <c r="BU225" i="1"/>
  <c r="CW225" i="1" s="1"/>
  <c r="AV191" i="1"/>
  <c r="V192" i="1"/>
  <c r="AW192" i="1" s="1"/>
  <c r="W191" i="1"/>
  <c r="Z191" i="1" a="1"/>
  <c r="Z191" i="1" s="1"/>
  <c r="X191" i="1"/>
  <c r="Y191" i="1" a="1"/>
  <c r="Y191" i="1" s="1"/>
  <c r="N317" i="1"/>
  <c r="O124" i="4" s="1"/>
  <c r="L124" i="4"/>
  <c r="BB181" i="1" a="1"/>
  <c r="BB181" i="1" s="1"/>
  <c r="AR239" i="1"/>
  <c r="EC187" i="1"/>
  <c r="BW213" i="1"/>
  <c r="P267" i="1"/>
  <c r="BS267" i="1" s="1"/>
  <c r="EC191" i="1"/>
  <c r="T218" i="1"/>
  <c r="AU218" i="1" s="1"/>
  <c r="AT223" i="1"/>
  <c r="T224" i="1"/>
  <c r="AU224" i="1" s="1"/>
  <c r="BX200" i="1"/>
  <c r="CZ200" i="1" s="1"/>
  <c r="AM296" i="1"/>
  <c r="C420" i="1"/>
  <c r="D238" i="4" s="1"/>
  <c r="CC167" i="1" a="1"/>
  <c r="CC167" i="1" s="1"/>
  <c r="D420" i="1" s="1"/>
  <c r="E238" i="4" s="1"/>
  <c r="BR262" i="1"/>
  <c r="CT262" i="1" s="1"/>
  <c r="DV268" i="1"/>
  <c r="AT214" i="1"/>
  <c r="AO274" i="1"/>
  <c r="CP294" i="1"/>
  <c r="P260" i="1"/>
  <c r="BS260" i="1" s="1"/>
  <c r="AU209" i="1"/>
  <c r="F429" i="1"/>
  <c r="G247" i="4" s="1"/>
  <c r="F247" i="4"/>
  <c r="BY181" i="1"/>
  <c r="CA181" i="1" s="1"/>
  <c r="BY188" i="1"/>
  <c r="DA188" i="1" s="1"/>
  <c r="Y188" i="1" a="1"/>
  <c r="Y188" i="1" s="1"/>
  <c r="AP267" i="1"/>
  <c r="BS257" i="1"/>
  <c r="CU257" i="1" s="1"/>
  <c r="CY194" i="1"/>
  <c r="EA202" i="1"/>
  <c r="BX194" i="1"/>
  <c r="CZ194" i="1" s="1"/>
  <c r="BR260" i="1"/>
  <c r="CS259" i="1"/>
  <c r="BR269" i="1"/>
  <c r="X188" i="1"/>
  <c r="BR263" i="1"/>
  <c r="CQ283" i="1"/>
  <c r="BS249" i="1"/>
  <c r="CU249" i="1" s="1"/>
  <c r="Q250" i="1"/>
  <c r="AR250" i="1" s="1"/>
  <c r="CV224" i="1"/>
  <c r="EA208" i="1"/>
  <c r="BT244" i="1"/>
  <c r="Z181" i="1" a="1"/>
  <c r="Z181" i="1" s="1"/>
  <c r="AQ254" i="1"/>
  <c r="BV218" i="1"/>
  <c r="CX218" i="1" s="1"/>
  <c r="T219" i="1"/>
  <c r="BW219" i="1" s="1"/>
  <c r="F243" i="4"/>
  <c r="F425" i="1"/>
  <c r="G243" i="4" s="1"/>
  <c r="CY199" i="1"/>
  <c r="DY229" i="1"/>
  <c r="S230" i="1"/>
  <c r="AT230" i="1" s="1"/>
  <c r="CX220" i="1"/>
  <c r="BB172" i="1" a="1"/>
  <c r="BB172" i="1" s="1"/>
  <c r="AZ172" i="1" a="1"/>
  <c r="AZ172" i="1" s="1"/>
  <c r="BA172" i="1" s="1" a="1"/>
  <c r="BA172" i="1" s="1"/>
  <c r="AX172" i="1"/>
  <c r="DX243" i="1"/>
  <c r="CY201" i="1"/>
  <c r="AR235" i="1"/>
  <c r="AM294" i="1"/>
  <c r="BT240" i="1"/>
  <c r="R241" i="1"/>
  <c r="BU241" i="1" s="1"/>
  <c r="BU232" i="1"/>
  <c r="DZ224" i="1"/>
  <c r="AU204" i="1"/>
  <c r="AV198" i="1"/>
  <c r="CZ193" i="1"/>
  <c r="CZ181" i="1"/>
  <c r="DX238" i="1"/>
  <c r="BX197" i="1"/>
  <c r="BU226" i="1"/>
  <c r="Z183" i="1" a="1"/>
  <c r="Z183" i="1" s="1"/>
  <c r="EB192" i="1"/>
  <c r="V193" i="1"/>
  <c r="EC193" i="1" s="1"/>
  <c r="AM293" i="1"/>
  <c r="M294" i="1"/>
  <c r="BP294" i="1" s="1"/>
  <c r="BW214" i="1"/>
  <c r="CY214" i="1" s="1"/>
  <c r="EA211" i="1"/>
  <c r="U212" i="1"/>
  <c r="AV212" i="1" s="1"/>
  <c r="AN279" i="1"/>
  <c r="AV201" i="1"/>
  <c r="AM292" i="1"/>
  <c r="CC176" i="1" a="1"/>
  <c r="CC176" i="1" s="1"/>
  <c r="D429" i="1" s="1"/>
  <c r="E247" i="4" s="1"/>
  <c r="C429" i="1"/>
  <c r="D247" i="4" s="1"/>
  <c r="DU273" i="1"/>
  <c r="BY190" i="1"/>
  <c r="W188" i="1"/>
  <c r="AV196" i="1"/>
  <c r="V197" i="1"/>
  <c r="AW197" i="1" s="1"/>
  <c r="BY189" i="1"/>
  <c r="DA189" i="1" s="1"/>
  <c r="W189" i="1"/>
  <c r="Z189" i="1" a="1"/>
  <c r="Z189" i="1" s="1"/>
  <c r="Y189" i="1" a="1"/>
  <c r="Y189" i="1" s="1"/>
  <c r="X189" i="1"/>
  <c r="AW184" i="1"/>
  <c r="X184" i="1"/>
  <c r="Y184" i="1" a="1"/>
  <c r="Y184" i="1" s="1"/>
  <c r="Z184" i="1" a="1"/>
  <c r="Z184" i="1" s="1"/>
  <c r="W184" i="1"/>
  <c r="AW186" i="1"/>
  <c r="Y186" i="1" a="1"/>
  <c r="Y186" i="1" s="1"/>
  <c r="X186" i="1"/>
  <c r="BB180" i="1" a="1"/>
  <c r="BB180" i="1" s="1"/>
  <c r="AY180" i="1"/>
  <c r="AX180" i="1"/>
  <c r="AZ180" i="1" a="1"/>
  <c r="AZ180" i="1" s="1"/>
  <c r="BA180" i="1" s="1" a="1"/>
  <c r="BA180" i="1" s="1"/>
  <c r="O278" i="1"/>
  <c r="DV278" i="1" s="1"/>
  <c r="DW250" i="1"/>
  <c r="Q251" i="1"/>
  <c r="DX251" i="1" s="1"/>
  <c r="EA206" i="1"/>
  <c r="U207" i="1"/>
  <c r="AV207" i="1" s="1"/>
  <c r="AN290" i="1"/>
  <c r="N291" i="1"/>
  <c r="BQ291" i="1" s="1"/>
  <c r="F250" i="4"/>
  <c r="F432" i="1"/>
  <c r="G250" i="4" s="1"/>
  <c r="BZ169" i="1"/>
  <c r="AY174" i="1"/>
  <c r="DX239" i="1"/>
  <c r="BY187" i="1"/>
  <c r="DA187" i="1" s="1"/>
  <c r="EA213" i="1"/>
  <c r="CS265" i="1"/>
  <c r="DY233" i="1"/>
  <c r="S234" i="1"/>
  <c r="DZ234" i="1" s="1"/>
  <c r="AQ253" i="1"/>
  <c r="S232" i="1"/>
  <c r="DZ232" i="1" s="1"/>
  <c r="EB200" i="1"/>
  <c r="BV221" i="1"/>
  <c r="AP262" i="1"/>
  <c r="BR268" i="1"/>
  <c r="BV214" i="1"/>
  <c r="BQ274" i="1"/>
  <c r="CS274" i="1" s="1"/>
  <c r="BW205" i="1"/>
  <c r="AM295" i="1"/>
  <c r="T223" i="1"/>
  <c r="AU223" i="1" s="1"/>
  <c r="AV202" i="1"/>
  <c r="V203" i="1"/>
  <c r="DW258" i="1"/>
  <c r="Q259" i="1"/>
  <c r="AR259" i="1" s="1"/>
  <c r="BW209" i="1"/>
  <c r="S235" i="1"/>
  <c r="DZ235" i="1" s="1"/>
  <c r="BQ276" i="1"/>
  <c r="CS276" i="1" s="1"/>
  <c r="O277" i="1"/>
  <c r="BR277" i="1" s="1"/>
  <c r="BU228" i="1"/>
  <c r="CW228" i="1" s="1"/>
  <c r="S229" i="1"/>
  <c r="AT229" i="1" s="1"/>
  <c r="F241" i="4"/>
  <c r="F423" i="1"/>
  <c r="G241" i="4" s="1"/>
  <c r="DT283" i="1"/>
  <c r="N284" i="1"/>
  <c r="AO284" i="1" s="1"/>
  <c r="BR267" i="1"/>
  <c r="EA212" i="1"/>
  <c r="AO270" i="1"/>
  <c r="AQ257" i="1"/>
  <c r="AT215" i="1"/>
  <c r="S236" i="1"/>
  <c r="DZ236" i="1" s="1"/>
  <c r="AU202" i="1"/>
  <c r="U203" i="1"/>
  <c r="DU275" i="1"/>
  <c r="O276" i="1"/>
  <c r="BR276" i="1" s="1"/>
  <c r="DX242" i="1"/>
  <c r="R243" i="1"/>
  <c r="DY243" i="1" s="1"/>
  <c r="EB194" i="1"/>
  <c r="V195" i="1"/>
  <c r="AW195" i="1" s="1"/>
  <c r="AR245" i="1"/>
  <c r="R246" i="1"/>
  <c r="BU246" i="1" s="1"/>
  <c r="BR264" i="1"/>
  <c r="P265" i="1"/>
  <c r="BS265" i="1" s="1"/>
  <c r="BP284" i="1"/>
  <c r="CR284" i="1" s="1"/>
  <c r="N285" i="1"/>
  <c r="AO285" i="1" s="1"/>
  <c r="AN286" i="1"/>
  <c r="N287" i="1"/>
  <c r="DU287" i="1" s="1"/>
  <c r="BP282" i="1"/>
  <c r="N283" i="1"/>
  <c r="BQ283" i="1" s="1"/>
  <c r="AP260" i="1"/>
  <c r="AN268" i="1"/>
  <c r="N269" i="1"/>
  <c r="BQ269" i="1" s="1"/>
  <c r="AP269" i="1"/>
  <c r="C410" i="1"/>
  <c r="CC157" i="1" a="1"/>
  <c r="CC157" i="1" s="1"/>
  <c r="D410" i="1" s="1"/>
  <c r="E228" i="4" s="1"/>
  <c r="Q248" i="1"/>
  <c r="BT248" i="1" s="1"/>
  <c r="AT216" i="1"/>
  <c r="T217" i="1"/>
  <c r="EA217" i="1" s="1"/>
  <c r="EA207" i="1"/>
  <c r="U208" i="1"/>
  <c r="BT236" i="1"/>
  <c r="R237" i="1"/>
  <c r="AS237" i="1" s="1"/>
  <c r="BU230" i="1"/>
  <c r="CW230" i="1" s="1"/>
  <c r="S231" i="1"/>
  <c r="DZ231" i="1" s="1"/>
  <c r="DX246" i="1"/>
  <c r="AZ170" i="1" a="1"/>
  <c r="AZ170" i="1" s="1"/>
  <c r="BA170" i="1" s="1" a="1"/>
  <c r="BA170" i="1" s="1"/>
  <c r="AX170" i="1"/>
  <c r="BB170" i="1" a="1"/>
  <c r="BB170" i="1" s="1"/>
  <c r="AY170" i="1"/>
  <c r="AO278" i="1"/>
  <c r="O279" i="1"/>
  <c r="BR279" i="1" s="1"/>
  <c r="AP258" i="1"/>
  <c r="P259" i="1"/>
  <c r="DW259" i="1" s="1"/>
  <c r="DV263" i="1"/>
  <c r="AN289" i="1"/>
  <c r="N290" i="1"/>
  <c r="DU290" i="1" s="1"/>
  <c r="AN281" i="1"/>
  <c r="N282" i="1"/>
  <c r="AO282" i="1" s="1"/>
  <c r="AU203" i="1"/>
  <c r="U204" i="1"/>
  <c r="AV204" i="1" s="1"/>
  <c r="DT291" i="1"/>
  <c r="N292" i="1"/>
  <c r="AO292" i="1" s="1"/>
  <c r="AM291" i="1"/>
  <c r="M292" i="1"/>
  <c r="DT292" i="1" s="1"/>
  <c r="BW208" i="1"/>
  <c r="DX244" i="1"/>
  <c r="AV193" i="1"/>
  <c r="V194" i="1"/>
  <c r="BY194" i="1" s="1"/>
  <c r="DA194" i="1" s="1"/>
  <c r="T220" i="1"/>
  <c r="AU220" i="1" s="1"/>
  <c r="DW252" i="1"/>
  <c r="Q253" i="1"/>
  <c r="DX253" i="1" s="1"/>
  <c r="BS248" i="1"/>
  <c r="Q249" i="1"/>
  <c r="BT249" i="1" s="1"/>
  <c r="CB186" i="1" a="1"/>
  <c r="CB186" i="1" s="1"/>
  <c r="CA186" i="1"/>
  <c r="BZ186" i="1"/>
  <c r="BS254" i="1"/>
  <c r="EC185" i="1"/>
  <c r="CW217" i="1"/>
  <c r="CW216" i="1"/>
  <c r="DU279" i="1"/>
  <c r="O280" i="1"/>
  <c r="BR280" i="1" s="1"/>
  <c r="BQ272" i="1"/>
  <c r="BB190" i="1" a="1"/>
  <c r="BB190" i="1" s="1"/>
  <c r="CW229" i="1"/>
  <c r="CV228" i="1"/>
  <c r="BU227" i="1"/>
  <c r="CW227" i="1" s="1"/>
  <c r="DZ220" i="1"/>
  <c r="AO271" i="1"/>
  <c r="O272" i="1"/>
  <c r="BR272" i="1" s="1"/>
  <c r="AZ179" i="1" a="1"/>
  <c r="AZ179" i="1" s="1"/>
  <c r="BA179" i="1" s="1" a="1"/>
  <c r="BA179" i="1" s="1"/>
  <c r="AX179" i="1"/>
  <c r="AR243" i="1"/>
  <c r="DX235" i="1"/>
  <c r="DS294" i="1"/>
  <c r="AX187" i="1"/>
  <c r="DY232" i="1"/>
  <c r="AV199" i="1"/>
  <c r="AT224" i="1"/>
  <c r="BW204" i="1"/>
  <c r="CT250" i="1"/>
  <c r="AN287" i="1"/>
  <c r="N288" i="1"/>
  <c r="DU288" i="1" s="1"/>
  <c r="EA210" i="1"/>
  <c r="BX198" i="1"/>
  <c r="BR261" i="1"/>
  <c r="CT261" i="1" s="1"/>
  <c r="P262" i="1"/>
  <c r="DW262" i="1" s="1"/>
  <c r="DW255" i="1"/>
  <c r="Q256" i="1"/>
  <c r="AR256" i="1" s="1"/>
  <c r="AW182" i="1"/>
  <c r="AX182" i="1" s="1"/>
  <c r="BR265" i="1"/>
  <c r="F229" i="4"/>
  <c r="F411" i="1"/>
  <c r="G229" i="4" s="1"/>
  <c r="BT238" i="1"/>
  <c r="AV197" i="1"/>
  <c r="AS226" i="1"/>
  <c r="DT285" i="1"/>
  <c r="N286" i="1"/>
  <c r="AO286" i="1" s="1"/>
  <c r="AX190" i="1"/>
  <c r="EA214" i="1"/>
  <c r="CX210" i="1"/>
  <c r="AQ256" i="1"/>
  <c r="Q257" i="1"/>
  <c r="DX257" i="1" s="1"/>
  <c r="N281" i="1"/>
  <c r="AO281" i="1" s="1"/>
  <c r="F242" i="4"/>
  <c r="F424" i="1"/>
  <c r="G242" i="4" s="1"/>
  <c r="DT279" i="1"/>
  <c r="BX201" i="1"/>
  <c r="BO292" i="1"/>
  <c r="BQ273" i="1"/>
  <c r="CS273" i="1" s="1"/>
  <c r="EC190" i="1"/>
  <c r="CT251" i="1"/>
  <c r="BP288" i="1"/>
  <c r="N289" i="1"/>
  <c r="DU289" i="1" s="1"/>
  <c r="DY225" i="1"/>
  <c r="S226" i="1"/>
  <c r="AT226" i="1" s="1"/>
  <c r="CZ191" i="1"/>
  <c r="CQ289" i="1"/>
  <c r="AY172" i="1"/>
  <c r="CC179" i="1" a="1"/>
  <c r="CC179" i="1" s="1"/>
  <c r="D432" i="1" s="1"/>
  <c r="E250" i="4" s="1"/>
  <c r="C432" i="1"/>
  <c r="D250" i="4" s="1"/>
  <c r="CA180" i="1" l="1"/>
  <c r="F430" i="1"/>
  <c r="G248" i="4" s="1"/>
  <c r="CD180" i="1" a="1"/>
  <c r="CD180" i="1" s="1"/>
  <c r="E433" i="1" s="1"/>
  <c r="F433" i="1" s="1"/>
  <c r="G251" i="4" s="1"/>
  <c r="CB180" i="1" a="1"/>
  <c r="CB180" i="1" s="1"/>
  <c r="CC180" i="1" s="1" a="1"/>
  <c r="CC180" i="1" s="1"/>
  <c r="D433" i="1" s="1"/>
  <c r="E251" i="4" s="1"/>
  <c r="C427" i="1"/>
  <c r="D245" i="4" s="1"/>
  <c r="BZ180" i="1"/>
  <c r="DX247" i="1"/>
  <c r="F436" i="1"/>
  <c r="G254" i="4" s="1"/>
  <c r="C424" i="1"/>
  <c r="D242" i="4" s="1"/>
  <c r="R248" i="1"/>
  <c r="BU248" i="1" s="1"/>
  <c r="BT247" i="1"/>
  <c r="CV247" i="1" s="1"/>
  <c r="BZ191" i="1"/>
  <c r="AY189" i="1"/>
  <c r="Z203" i="1" a="1"/>
  <c r="Z203" i="1" s="1"/>
  <c r="F427" i="1"/>
  <c r="G245" i="4" s="1"/>
  <c r="DD176" i="1"/>
  <c r="P319" i="1" s="1"/>
  <c r="Q126" i="4" s="1"/>
  <c r="Q141" i="4" s="1"/>
  <c r="CA191" i="1"/>
  <c r="CD181" i="1" a="1"/>
  <c r="CD181" i="1" s="1"/>
  <c r="E434" i="1" s="1"/>
  <c r="F434" i="1" s="1"/>
  <c r="G252" i="4" s="1"/>
  <c r="F251" i="4"/>
  <c r="X202" i="1"/>
  <c r="CA185" i="1"/>
  <c r="BZ184" i="1"/>
  <c r="C436" i="1"/>
  <c r="D254" i="4" s="1"/>
  <c r="X203" i="1"/>
  <c r="C430" i="1"/>
  <c r="D248" i="4" s="1"/>
  <c r="AY201" i="1"/>
  <c r="CB191" i="1" a="1"/>
  <c r="CB191" i="1" s="1"/>
  <c r="CC191" i="1" s="1" a="1"/>
  <c r="CC191" i="1" s="1"/>
  <c r="D444" i="1" s="1"/>
  <c r="E262" i="4" s="1"/>
  <c r="DA184" i="1"/>
  <c r="CV248" i="1"/>
  <c r="CD191" i="1" a="1"/>
  <c r="CD191" i="1" s="1"/>
  <c r="E444" i="1" s="1"/>
  <c r="F444" i="1" s="1"/>
  <c r="G262" i="4" s="1"/>
  <c r="AU221" i="1"/>
  <c r="DZ226" i="1"/>
  <c r="BU243" i="1"/>
  <c r="CW243" i="1" s="1"/>
  <c r="Y200" i="1" a="1"/>
  <c r="Y200" i="1" s="1"/>
  <c r="CS291" i="1"/>
  <c r="AO280" i="1"/>
  <c r="AS238" i="1"/>
  <c r="AW200" i="1"/>
  <c r="AY200" i="1" s="1"/>
  <c r="BW220" i="1"/>
  <c r="CY220" i="1" s="1"/>
  <c r="AR253" i="1"/>
  <c r="AV203" i="1"/>
  <c r="AX185" i="1"/>
  <c r="F240" i="4"/>
  <c r="CB184" i="1" a="1"/>
  <c r="CB184" i="1" s="1"/>
  <c r="CD184" i="1" a="1"/>
  <c r="CD184" i="1" s="1"/>
  <c r="E437" i="1" s="1"/>
  <c r="CT280" i="1"/>
  <c r="AR249" i="1"/>
  <c r="C422" i="1"/>
  <c r="D240" i="4" s="1"/>
  <c r="AW198" i="1"/>
  <c r="AZ198" i="1" s="1" a="1"/>
  <c r="AZ198" i="1" s="1"/>
  <c r="BA198" i="1" s="1" a="1"/>
  <c r="BA198" i="1" s="1"/>
  <c r="EA218" i="1"/>
  <c r="BB188" i="1" a="1"/>
  <c r="BB188" i="1" s="1"/>
  <c r="CB181" i="1" a="1"/>
  <c r="CB181" i="1" s="1"/>
  <c r="C434" i="1" s="1"/>
  <c r="D252" i="4" s="1"/>
  <c r="EA224" i="1"/>
  <c r="AY188" i="1"/>
  <c r="AZ185" i="1" a="1"/>
  <c r="AZ185" i="1" s="1"/>
  <c r="BA185" i="1" s="1" a="1"/>
  <c r="BA185" i="1" s="1"/>
  <c r="BV233" i="1"/>
  <c r="CX233" i="1" s="1"/>
  <c r="AT227" i="1"/>
  <c r="AV205" i="1"/>
  <c r="AY195" i="1"/>
  <c r="AX188" i="1"/>
  <c r="BY202" i="1"/>
  <c r="BZ202" i="1" s="1"/>
  <c r="BB185" i="1" a="1"/>
  <c r="BB185" i="1" s="1"/>
  <c r="BT256" i="1"/>
  <c r="CV256" i="1" s="1"/>
  <c r="AW194" i="1"/>
  <c r="AX194" i="1" s="1"/>
  <c r="DV276" i="1"/>
  <c r="AQ267" i="1"/>
  <c r="BU239" i="1"/>
  <c r="CW239" i="1" s="1"/>
  <c r="AR257" i="1"/>
  <c r="BS262" i="1"/>
  <c r="CU262" i="1" s="1"/>
  <c r="AT231" i="1"/>
  <c r="AQ260" i="1"/>
  <c r="AV211" i="1"/>
  <c r="EC200" i="1"/>
  <c r="DZ228" i="1"/>
  <c r="AV215" i="1"/>
  <c r="AW199" i="1"/>
  <c r="AX199" i="1" s="1"/>
  <c r="BS270" i="1"/>
  <c r="CU270" i="1" s="1"/>
  <c r="CT279" i="1"/>
  <c r="DU269" i="1"/>
  <c r="DY242" i="1"/>
  <c r="BZ185" i="1"/>
  <c r="AX189" i="1"/>
  <c r="BQ281" i="1"/>
  <c r="CS281" i="1" s="1"/>
  <c r="W194" i="1"/>
  <c r="X193" i="1"/>
  <c r="BS259" i="1"/>
  <c r="CU259" i="1" s="1"/>
  <c r="AZ189" i="1" a="1"/>
  <c r="AZ189" i="1" s="1"/>
  <c r="BA189" i="1" s="1" a="1"/>
  <c r="BA189" i="1" s="1"/>
  <c r="BW216" i="1"/>
  <c r="CY216" i="1" s="1"/>
  <c r="AN296" i="1"/>
  <c r="Y193" i="1" a="1"/>
  <c r="Y193" i="1" s="1"/>
  <c r="CU265" i="1"/>
  <c r="DY247" i="1"/>
  <c r="CT275" i="1"/>
  <c r="AZ201" i="1" a="1"/>
  <c r="AZ201" i="1" s="1"/>
  <c r="BA201" i="1" s="1" a="1"/>
  <c r="BA201" i="1" s="1"/>
  <c r="AY183" i="1"/>
  <c r="AX183" i="1"/>
  <c r="BB183" i="1" a="1"/>
  <c r="BB183" i="1" s="1"/>
  <c r="AZ183" i="1" a="1"/>
  <c r="AZ183" i="1" s="1"/>
  <c r="BA183" i="1" s="1" a="1"/>
  <c r="BA183" i="1" s="1"/>
  <c r="W195" i="1"/>
  <c r="CA182" i="1"/>
  <c r="Z193" i="1" a="1"/>
  <c r="Z193" i="1" s="1"/>
  <c r="BX207" i="1"/>
  <c r="CZ207" i="1" s="1"/>
  <c r="DT294" i="1"/>
  <c r="AU219" i="1"/>
  <c r="CX228" i="1"/>
  <c r="BU247" i="1"/>
  <c r="CW247" i="1" s="1"/>
  <c r="BY199" i="1"/>
  <c r="DA199" i="1" s="1"/>
  <c r="EA225" i="1"/>
  <c r="DY245" i="1"/>
  <c r="AV209" i="1"/>
  <c r="CD185" i="1" a="1"/>
  <c r="CD185" i="1" s="1"/>
  <c r="E438" i="1" s="1"/>
  <c r="DA185" i="1"/>
  <c r="CB182" i="1" a="1"/>
  <c r="CB182" i="1" s="1"/>
  <c r="CC182" i="1" s="1" a="1"/>
  <c r="CC182" i="1" s="1"/>
  <c r="D435" i="1" s="1"/>
  <c r="E253" i="4" s="1"/>
  <c r="AP272" i="1"/>
  <c r="W193" i="1"/>
  <c r="AP279" i="1"/>
  <c r="BV236" i="1"/>
  <c r="CX236" i="1" s="1"/>
  <c r="W203" i="1"/>
  <c r="BY193" i="1"/>
  <c r="CA193" i="1" s="1"/>
  <c r="BZ181" i="1"/>
  <c r="DY241" i="1"/>
  <c r="BV230" i="1"/>
  <c r="CX230" i="1" s="1"/>
  <c r="X200" i="1"/>
  <c r="BY200" i="1"/>
  <c r="CA200" i="1" s="1"/>
  <c r="BT254" i="1"/>
  <c r="CV254" i="1" s="1"/>
  <c r="CT272" i="1"/>
  <c r="F435" i="1"/>
  <c r="G253" i="4" s="1"/>
  <c r="F253" i="4"/>
  <c r="CW246" i="1"/>
  <c r="CT276" i="1"/>
  <c r="CU260" i="1"/>
  <c r="BB192" i="1" a="1"/>
  <c r="BB192" i="1" s="1"/>
  <c r="AZ192" i="1" a="1"/>
  <c r="AZ192" i="1" s="1"/>
  <c r="BA192" i="1" s="1" a="1"/>
  <c r="BA192" i="1" s="1"/>
  <c r="AY192" i="1"/>
  <c r="AX192" i="1"/>
  <c r="CZ215" i="1"/>
  <c r="AO289" i="1"/>
  <c r="O290" i="1"/>
  <c r="AP290" i="1" s="1"/>
  <c r="BQ286" i="1"/>
  <c r="CS286" i="1" s="1"/>
  <c r="O287" i="1"/>
  <c r="AP287" i="1" s="1"/>
  <c r="CV238" i="1"/>
  <c r="CY204" i="1"/>
  <c r="CU254" i="1"/>
  <c r="CV255" i="1"/>
  <c r="CV249" i="1"/>
  <c r="CU248" i="1"/>
  <c r="EC194" i="1"/>
  <c r="BP292" i="1"/>
  <c r="CR292" i="1" s="1"/>
  <c r="N293" i="1"/>
  <c r="BQ293" i="1" s="1"/>
  <c r="DU292" i="1"/>
  <c r="O293" i="1"/>
  <c r="BR293" i="1" s="1"/>
  <c r="EB204" i="1"/>
  <c r="V205" i="1"/>
  <c r="BY205" i="1" s="1"/>
  <c r="T232" i="1"/>
  <c r="EA232" i="1" s="1"/>
  <c r="BX208" i="1"/>
  <c r="AO283" i="1"/>
  <c r="O284" i="1"/>
  <c r="AP284" i="1" s="1"/>
  <c r="BQ287" i="1"/>
  <c r="CS287" i="1" s="1"/>
  <c r="O288" i="1"/>
  <c r="DV288" i="1" s="1"/>
  <c r="DU285" i="1"/>
  <c r="O286" i="1"/>
  <c r="DV286" i="1" s="1"/>
  <c r="DW265" i="1"/>
  <c r="Q266" i="1"/>
  <c r="BT266" i="1" s="1"/>
  <c r="EC195" i="1"/>
  <c r="EB203" i="1"/>
  <c r="DZ229" i="1"/>
  <c r="T230" i="1"/>
  <c r="EA230" i="1" s="1"/>
  <c r="DV277" i="1"/>
  <c r="P278" i="1"/>
  <c r="AQ278" i="1" s="1"/>
  <c r="AT235" i="1"/>
  <c r="T236" i="1"/>
  <c r="BW236" i="1" s="1"/>
  <c r="DX259" i="1"/>
  <c r="R260" i="1"/>
  <c r="BU260" i="1" s="1"/>
  <c r="EC203" i="1"/>
  <c r="CX221" i="1"/>
  <c r="AT232" i="1"/>
  <c r="T233" i="1"/>
  <c r="AU233" i="1" s="1"/>
  <c r="BV234" i="1"/>
  <c r="T235" i="1"/>
  <c r="AU235" i="1" s="1"/>
  <c r="DU291" i="1"/>
  <c r="O292" i="1"/>
  <c r="AP292" i="1" s="1"/>
  <c r="V208" i="1"/>
  <c r="BY208" i="1" s="1"/>
  <c r="AR251" i="1"/>
  <c r="R252" i="1"/>
  <c r="DY252" i="1" s="1"/>
  <c r="BR278" i="1"/>
  <c r="CT278" i="1" s="1"/>
  <c r="P279" i="1"/>
  <c r="DW279" i="1" s="1"/>
  <c r="AZ186" i="1" a="1"/>
  <c r="AZ186" i="1" s="1"/>
  <c r="BA186" i="1" s="1" a="1"/>
  <c r="BA186" i="1" s="1"/>
  <c r="AX186" i="1"/>
  <c r="BB186" i="1" a="1"/>
  <c r="BB186" i="1" s="1"/>
  <c r="AY186" i="1"/>
  <c r="BX212" i="1"/>
  <c r="CZ197" i="1"/>
  <c r="CV244" i="1"/>
  <c r="CT263" i="1"/>
  <c r="CB194" i="1" a="1"/>
  <c r="CB194" i="1" s="1"/>
  <c r="CY213" i="1"/>
  <c r="AZ195" i="1" a="1"/>
  <c r="AZ195" i="1" s="1"/>
  <c r="BA195" i="1" s="1" a="1"/>
  <c r="BA195" i="1" s="1"/>
  <c r="Z195" i="1" a="1"/>
  <c r="Z195" i="1" s="1"/>
  <c r="F246" i="4"/>
  <c r="F428" i="1"/>
  <c r="G246" i="4" s="1"/>
  <c r="EC202" i="1"/>
  <c r="CY210" i="1"/>
  <c r="DA181" i="1"/>
  <c r="BZ188" i="1"/>
  <c r="AP271" i="1"/>
  <c r="P272" i="1"/>
  <c r="BS272" i="1" s="1"/>
  <c r="EB213" i="1"/>
  <c r="V214" i="1"/>
  <c r="EC214" i="1" s="1"/>
  <c r="BX210" i="1"/>
  <c r="CZ210" i="1" s="1"/>
  <c r="V211" i="1"/>
  <c r="AW211" i="1" s="1"/>
  <c r="CR296" i="1"/>
  <c r="DV274" i="1"/>
  <c r="P275" i="1"/>
  <c r="AQ275" i="1" s="1"/>
  <c r="BP293" i="1"/>
  <c r="CR293" i="1" s="1"/>
  <c r="N294" i="1"/>
  <c r="AO294" i="1" s="1"/>
  <c r="X194" i="1"/>
  <c r="AY182" i="1"/>
  <c r="CC185" i="1" a="1"/>
  <c r="CC185" i="1" s="1"/>
  <c r="D438" i="1" s="1"/>
  <c r="E256" i="4" s="1"/>
  <c r="C438" i="1"/>
  <c r="D256" i="4" s="1"/>
  <c r="C426" i="1"/>
  <c r="D244" i="4" s="1"/>
  <c r="CC173" i="1" a="1"/>
  <c r="CC173" i="1" s="1"/>
  <c r="D426" i="1" s="1"/>
  <c r="E244" i="4" s="1"/>
  <c r="AN295" i="1"/>
  <c r="N296" i="1"/>
  <c r="AO296" i="1" s="1"/>
  <c r="AS236" i="1"/>
  <c r="S237" i="1"/>
  <c r="DZ237" i="1" s="1"/>
  <c r="DY244" i="1"/>
  <c r="S245" i="1"/>
  <c r="AT245" i="1" s="1"/>
  <c r="DX255" i="1"/>
  <c r="R256" i="1"/>
  <c r="AS256" i="1" s="1"/>
  <c r="BS264" i="1"/>
  <c r="AR258" i="1"/>
  <c r="R259" i="1"/>
  <c r="BU259" i="1" s="1"/>
  <c r="CW259" i="1" s="1"/>
  <c r="BB201" i="1" a="1"/>
  <c r="BB201" i="1" s="1"/>
  <c r="AQ269" i="1"/>
  <c r="BS263" i="1"/>
  <c r="CU263" i="1" s="1"/>
  <c r="BY201" i="1"/>
  <c r="DA201" i="1" s="1"/>
  <c r="BX214" i="1"/>
  <c r="CZ214" i="1" s="1"/>
  <c r="V215" i="1"/>
  <c r="AW215" i="1" s="1"/>
  <c r="AS240" i="1"/>
  <c r="S241" i="1"/>
  <c r="DZ241" i="1" s="1"/>
  <c r="DC176" i="1"/>
  <c r="O319" i="1" s="1"/>
  <c r="P126" i="4" s="1"/>
  <c r="P141" i="4" s="1"/>
  <c r="CR288" i="1"/>
  <c r="CZ198" i="1"/>
  <c r="BQ288" i="1"/>
  <c r="O289" i="1"/>
  <c r="DV289" i="1" s="1"/>
  <c r="AP280" i="1"/>
  <c r="P281" i="1"/>
  <c r="BS281" i="1" s="1"/>
  <c r="DU282" i="1"/>
  <c r="O283" i="1"/>
  <c r="AP283" i="1" s="1"/>
  <c r="AO290" i="1"/>
  <c r="O291" i="1"/>
  <c r="AP291" i="1" s="1"/>
  <c r="S238" i="1"/>
  <c r="BV238" i="1" s="1"/>
  <c r="AV208" i="1"/>
  <c r="V209" i="1"/>
  <c r="BY209" i="1" s="1"/>
  <c r="AU217" i="1"/>
  <c r="U218" i="1"/>
  <c r="BX218" i="1" s="1"/>
  <c r="AR248" i="1"/>
  <c r="R249" i="1"/>
  <c r="AS249" i="1" s="1"/>
  <c r="CS283" i="1"/>
  <c r="CR282" i="1"/>
  <c r="S247" i="1"/>
  <c r="BV247" i="1" s="1"/>
  <c r="DU284" i="1"/>
  <c r="O285" i="1"/>
  <c r="DV285" i="1" s="1"/>
  <c r="CY209" i="1"/>
  <c r="BW223" i="1"/>
  <c r="U224" i="1"/>
  <c r="BX224" i="1" s="1"/>
  <c r="CX214" i="1"/>
  <c r="AX195" i="1"/>
  <c r="AZ184" i="1" a="1"/>
  <c r="AZ184" i="1" s="1"/>
  <c r="BA184" i="1" s="1" a="1"/>
  <c r="BA184" i="1" s="1"/>
  <c r="AX184" i="1"/>
  <c r="BB184" i="1" a="1"/>
  <c r="BB184" i="1" s="1"/>
  <c r="AY184" i="1"/>
  <c r="BY197" i="1"/>
  <c r="DA197" i="1" s="1"/>
  <c r="X197" i="1"/>
  <c r="W197" i="1"/>
  <c r="Z197" i="1" a="1"/>
  <c r="Z197" i="1" s="1"/>
  <c r="Y197" i="1" a="1"/>
  <c r="Y197" i="1" s="1"/>
  <c r="DA190" i="1"/>
  <c r="CA190" i="1"/>
  <c r="CB190" i="1" a="1"/>
  <c r="CB190" i="1" s="1"/>
  <c r="BZ190" i="1"/>
  <c r="CD190" i="1" a="1"/>
  <c r="CD190" i="1" s="1"/>
  <c r="E443" i="1" s="1"/>
  <c r="DX250" i="1"/>
  <c r="R251" i="1"/>
  <c r="AS251" i="1" s="1"/>
  <c r="CA194" i="1"/>
  <c r="BY192" i="1"/>
  <c r="Z192" i="1" a="1"/>
  <c r="Z192" i="1" s="1"/>
  <c r="Y192" i="1" a="1"/>
  <c r="Y192" i="1" s="1"/>
  <c r="X192" i="1"/>
  <c r="W192" i="1"/>
  <c r="C428" i="1"/>
  <c r="D246" i="4" s="1"/>
  <c r="CC175" i="1" a="1"/>
  <c r="CC175" i="1" s="1"/>
  <c r="D428" i="1" s="1"/>
  <c r="E246" i="4" s="1"/>
  <c r="R253" i="1"/>
  <c r="DY253" i="1" s="1"/>
  <c r="BW226" i="1"/>
  <c r="U227" i="1"/>
  <c r="BX227" i="1" s="1"/>
  <c r="AW196" i="1"/>
  <c r="Z196" i="1" a="1"/>
  <c r="Z196" i="1" s="1"/>
  <c r="Y196" i="1" a="1"/>
  <c r="Y196" i="1" s="1"/>
  <c r="X196" i="1"/>
  <c r="W196" i="1"/>
  <c r="DW266" i="1"/>
  <c r="Q267" i="1"/>
  <c r="DX267" i="1" s="1"/>
  <c r="BR273" i="1"/>
  <c r="CT273" i="1" s="1"/>
  <c r="P274" i="1"/>
  <c r="AQ274" i="1" s="1"/>
  <c r="BS261" i="1"/>
  <c r="Q262" i="1"/>
  <c r="AR262" i="1" s="1"/>
  <c r="CT271" i="1"/>
  <c r="CS270" i="1"/>
  <c r="V207" i="1"/>
  <c r="BY207" i="1" s="1"/>
  <c r="BW222" i="1"/>
  <c r="U223" i="1"/>
  <c r="BB182" i="1" a="1"/>
  <c r="BB182" i="1" s="1"/>
  <c r="K125" i="4"/>
  <c r="K318" i="1"/>
  <c r="Z202" i="1" a="1"/>
  <c r="Z202" i="1" s="1"/>
  <c r="CT264" i="1"/>
  <c r="Q269" i="1"/>
  <c r="DX269" i="1" s="1"/>
  <c r="AX201" i="1"/>
  <c r="AP275" i="1"/>
  <c r="P276" i="1"/>
  <c r="DW276" i="1" s="1"/>
  <c r="AU215" i="1"/>
  <c r="U216" i="1"/>
  <c r="AV216" i="1" s="1"/>
  <c r="F257" i="4"/>
  <c r="F439" i="1"/>
  <c r="G257" i="4" s="1"/>
  <c r="BT257" i="1"/>
  <c r="R258" i="1"/>
  <c r="DY258" i="1" s="1"/>
  <c r="P273" i="1"/>
  <c r="AQ273" i="1" s="1"/>
  <c r="CS272" i="1"/>
  <c r="AQ259" i="1"/>
  <c r="Q260" i="1"/>
  <c r="BT260" i="1" s="1"/>
  <c r="DV279" i="1"/>
  <c r="P280" i="1"/>
  <c r="DW280" i="1" s="1"/>
  <c r="BU237" i="1"/>
  <c r="CW237" i="1" s="1"/>
  <c r="CV236" i="1"/>
  <c r="DY246" i="1"/>
  <c r="S244" i="1"/>
  <c r="AT244" i="1" s="1"/>
  <c r="AP276" i="1"/>
  <c r="P277" i="1"/>
  <c r="BS277" i="1" s="1"/>
  <c r="CU277" i="1" s="1"/>
  <c r="BX203" i="1"/>
  <c r="V204" i="1"/>
  <c r="AW204" i="1" s="1"/>
  <c r="AY204" i="1" s="1"/>
  <c r="AT236" i="1"/>
  <c r="T237" i="1"/>
  <c r="BW237" i="1" s="1"/>
  <c r="CT277" i="1"/>
  <c r="BY203" i="1"/>
  <c r="CT268" i="1"/>
  <c r="CU269" i="1"/>
  <c r="CB189" i="1" a="1"/>
  <c r="CB189" i="1" s="1"/>
  <c r="CA189" i="1"/>
  <c r="BZ189" i="1"/>
  <c r="CD189" i="1" a="1"/>
  <c r="CD189" i="1" s="1"/>
  <c r="E442" i="1" s="1"/>
  <c r="CZ201" i="1"/>
  <c r="EB212" i="1"/>
  <c r="V213" i="1"/>
  <c r="AW213" i="1" s="1"/>
  <c r="CR294" i="1"/>
  <c r="AS241" i="1"/>
  <c r="S242" i="1"/>
  <c r="BV242" i="1" s="1"/>
  <c r="CX242" i="1" s="1"/>
  <c r="DZ230" i="1"/>
  <c r="T231" i="1"/>
  <c r="AU231" i="1" s="1"/>
  <c r="CY219" i="1"/>
  <c r="BZ194" i="1"/>
  <c r="DW260" i="1"/>
  <c r="Q261" i="1"/>
  <c r="AR261" i="1" s="1"/>
  <c r="CU267" i="1"/>
  <c r="BB191" i="1" a="1"/>
  <c r="BB191" i="1" s="1"/>
  <c r="AY191" i="1"/>
  <c r="AZ191" i="1" a="1"/>
  <c r="AZ191" i="1" s="1"/>
  <c r="BA191" i="1" s="1" a="1"/>
  <c r="BA191" i="1" s="1"/>
  <c r="AX191" i="1"/>
  <c r="BQ280" i="1"/>
  <c r="O281" i="1"/>
  <c r="BR281" i="1" s="1"/>
  <c r="DX252" i="1"/>
  <c r="S239" i="1"/>
  <c r="DZ239" i="1" s="1"/>
  <c r="EA221" i="1"/>
  <c r="U222" i="1"/>
  <c r="AT228" i="1"/>
  <c r="T229" i="1"/>
  <c r="BW229" i="1" s="1"/>
  <c r="CA188" i="1"/>
  <c r="EA216" i="1"/>
  <c r="U217" i="1"/>
  <c r="EB217" i="1" s="1"/>
  <c r="CZ213" i="1"/>
  <c r="BX206" i="1"/>
  <c r="CZ206" i="1" s="1"/>
  <c r="AR254" i="1"/>
  <c r="R255" i="1"/>
  <c r="DY255" i="1" s="1"/>
  <c r="BB195" i="1" a="1"/>
  <c r="BB195" i="1" s="1"/>
  <c r="CT274" i="1"/>
  <c r="W200" i="1"/>
  <c r="V216" i="1"/>
  <c r="AZ182" i="1" a="1"/>
  <c r="AZ182" i="1" s="1"/>
  <c r="BA182" i="1" s="1" a="1"/>
  <c r="BA182" i="1" s="1"/>
  <c r="CY225" i="1"/>
  <c r="F426" i="1"/>
  <c r="G244" i="4" s="1"/>
  <c r="F244" i="4"/>
  <c r="J319" i="1"/>
  <c r="CW244" i="1"/>
  <c r="CZ209" i="1"/>
  <c r="AQ264" i="1"/>
  <c r="Q265" i="1"/>
  <c r="DX265" i="1" s="1"/>
  <c r="CV258" i="1"/>
  <c r="DW268" i="1"/>
  <c r="Q270" i="1"/>
  <c r="DX270" i="1" s="1"/>
  <c r="DW263" i="1"/>
  <c r="Q264" i="1"/>
  <c r="DX264" i="1" s="1"/>
  <c r="EC201" i="1"/>
  <c r="W201" i="1"/>
  <c r="X201" i="1"/>
  <c r="Z201" i="1" a="1"/>
  <c r="Z201" i="1" s="1"/>
  <c r="Y201" i="1" a="1"/>
  <c r="Y201" i="1" s="1"/>
  <c r="AV214" i="1"/>
  <c r="DY240" i="1"/>
  <c r="X195" i="1"/>
  <c r="Y203" i="1" a="1"/>
  <c r="Y203" i="1" s="1"/>
  <c r="BV226" i="1"/>
  <c r="CX226" i="1" s="1"/>
  <c r="T227" i="1"/>
  <c r="AU227" i="1" s="1"/>
  <c r="BQ289" i="1"/>
  <c r="CS289" i="1" s="1"/>
  <c r="CQ292" i="1"/>
  <c r="DU281" i="1"/>
  <c r="O282" i="1"/>
  <c r="DV282" i="1" s="1"/>
  <c r="DU286" i="1"/>
  <c r="AZ197" i="1" a="1"/>
  <c r="AZ197" i="1" s="1"/>
  <c r="BA197" i="1" s="1" a="1"/>
  <c r="BA197" i="1" s="1"/>
  <c r="AY197" i="1"/>
  <c r="AX197" i="1"/>
  <c r="BB197" i="1" a="1"/>
  <c r="BB197" i="1" s="1"/>
  <c r="CT265" i="1"/>
  <c r="DX256" i="1"/>
  <c r="R257" i="1"/>
  <c r="BU257" i="1" s="1"/>
  <c r="AQ262" i="1"/>
  <c r="Q263" i="1"/>
  <c r="AR263" i="1" s="1"/>
  <c r="AO288" i="1"/>
  <c r="DV272" i="1"/>
  <c r="DV280" i="1"/>
  <c r="CC186" i="1" a="1"/>
  <c r="CC186" i="1" s="1"/>
  <c r="D439" i="1" s="1"/>
  <c r="E257" i="4" s="1"/>
  <c r="C439" i="1"/>
  <c r="D257" i="4" s="1"/>
  <c r="DX249" i="1"/>
  <c r="R250" i="1"/>
  <c r="DY250" i="1" s="1"/>
  <c r="BT253" i="1"/>
  <c r="R254" i="1"/>
  <c r="AS254" i="1" s="1"/>
  <c r="EA220" i="1"/>
  <c r="U221" i="1"/>
  <c r="AN292" i="1"/>
  <c r="BQ292" i="1"/>
  <c r="BX204" i="1"/>
  <c r="CZ204" i="1" s="1"/>
  <c r="BQ282" i="1"/>
  <c r="CS282" i="1" s="1"/>
  <c r="BQ290" i="1"/>
  <c r="CS290" i="1" s="1"/>
  <c r="BV231" i="1"/>
  <c r="DY237" i="1"/>
  <c r="EB208" i="1"/>
  <c r="BW217" i="1"/>
  <c r="DX248" i="1"/>
  <c r="D228" i="4"/>
  <c r="Q318" i="1" a="1"/>
  <c r="Q318" i="1" s="1"/>
  <c r="R125" i="4" s="1"/>
  <c r="I318" i="1"/>
  <c r="J125" i="4" s="1"/>
  <c r="AO269" i="1"/>
  <c r="O270" i="1"/>
  <c r="AP270" i="1" s="1"/>
  <c r="DU283" i="1"/>
  <c r="AO287" i="1"/>
  <c r="BQ285" i="1"/>
  <c r="AQ265" i="1"/>
  <c r="AS246" i="1"/>
  <c r="BY195" i="1"/>
  <c r="DA195" i="1" s="1"/>
  <c r="AS243" i="1"/>
  <c r="BB202" i="1" a="1"/>
  <c r="BB202" i="1" s="1"/>
  <c r="AZ202" i="1" a="1"/>
  <c r="AZ202" i="1" s="1"/>
  <c r="BA202" i="1" s="1" a="1"/>
  <c r="BA202" i="1" s="1"/>
  <c r="AX202" i="1"/>
  <c r="AY202" i="1"/>
  <c r="CT267" i="1"/>
  <c r="BQ284" i="1"/>
  <c r="BV229" i="1"/>
  <c r="AP277" i="1"/>
  <c r="BV235" i="1"/>
  <c r="BT259" i="1"/>
  <c r="CV259" i="1" s="1"/>
  <c r="AW203" i="1"/>
  <c r="EA223" i="1"/>
  <c r="CY205" i="1"/>
  <c r="BV232" i="1"/>
  <c r="AT234" i="1"/>
  <c r="CB187" i="1" a="1"/>
  <c r="CB187" i="1" s="1"/>
  <c r="CA187" i="1"/>
  <c r="CD187" i="1" a="1"/>
  <c r="CD187" i="1" s="1"/>
  <c r="E440" i="1" s="1"/>
  <c r="BZ187" i="1"/>
  <c r="AO291" i="1"/>
  <c r="EB207" i="1"/>
  <c r="BT251" i="1"/>
  <c r="CV251" i="1" s="1"/>
  <c r="AP278" i="1"/>
  <c r="EC197" i="1"/>
  <c r="Y195" i="1" a="1"/>
  <c r="Y195" i="1" s="1"/>
  <c r="AN294" i="1"/>
  <c r="N295" i="1"/>
  <c r="DU295" i="1" s="1"/>
  <c r="AW193" i="1"/>
  <c r="AX193" i="1" s="1"/>
  <c r="CW226" i="1"/>
  <c r="CW232" i="1"/>
  <c r="CW241" i="1"/>
  <c r="CV240" i="1"/>
  <c r="EA219" i="1"/>
  <c r="U220" i="1"/>
  <c r="BT250" i="1"/>
  <c r="CV250" i="1" s="1"/>
  <c r="CT269" i="1"/>
  <c r="CT260" i="1"/>
  <c r="CD194" i="1" a="1"/>
  <c r="CD194" i="1" s="1"/>
  <c r="E447" i="1" s="1"/>
  <c r="BW224" i="1"/>
  <c r="U225" i="1"/>
  <c r="BX225" i="1" s="1"/>
  <c r="BW218" i="1"/>
  <c r="U219" i="1"/>
  <c r="DW267" i="1"/>
  <c r="Q268" i="1"/>
  <c r="AR268" i="1" s="1"/>
  <c r="EC192" i="1"/>
  <c r="CR280" i="1"/>
  <c r="BU242" i="1"/>
  <c r="S243" i="1"/>
  <c r="BV243" i="1" s="1"/>
  <c r="BT252" i="1"/>
  <c r="BU238" i="1"/>
  <c r="AU226" i="1"/>
  <c r="BY196" i="1"/>
  <c r="DA196" i="1" s="1"/>
  <c r="Y194" i="1" a="1"/>
  <c r="Y194" i="1" s="1"/>
  <c r="BS266" i="1"/>
  <c r="CU266" i="1" s="1"/>
  <c r="DA182" i="1"/>
  <c r="BZ182" i="1"/>
  <c r="BX211" i="1"/>
  <c r="V212" i="1"/>
  <c r="AW212" i="1" s="1"/>
  <c r="AY212" i="1" s="1"/>
  <c r="AT233" i="1"/>
  <c r="T234" i="1"/>
  <c r="EA234" i="1" s="1"/>
  <c r="AP273" i="1"/>
  <c r="CY208" i="1"/>
  <c r="Y202" i="1" a="1"/>
  <c r="Y202" i="1" s="1"/>
  <c r="CD188" i="1" a="1"/>
  <c r="CD188" i="1" s="1"/>
  <c r="E441" i="1" s="1"/>
  <c r="CB188" i="1" a="1"/>
  <c r="CB188" i="1" s="1"/>
  <c r="S248" i="1"/>
  <c r="DZ248" i="1" s="1"/>
  <c r="DW261" i="1"/>
  <c r="CX215" i="1"/>
  <c r="DV271" i="1"/>
  <c r="AV213" i="1"/>
  <c r="EB210" i="1"/>
  <c r="DT296" i="1"/>
  <c r="EB206" i="1"/>
  <c r="EA222" i="1"/>
  <c r="AP274" i="1"/>
  <c r="DT293" i="1"/>
  <c r="EB215" i="1"/>
  <c r="BV227" i="1"/>
  <c r="T228" i="1"/>
  <c r="AU228" i="1" s="1"/>
  <c r="BY198" i="1"/>
  <c r="DA198" i="1" s="1"/>
  <c r="W198" i="1"/>
  <c r="Y198" i="1" a="1"/>
  <c r="Y198" i="1" s="1"/>
  <c r="Z198" i="1" a="1"/>
  <c r="Z198" i="1" s="1"/>
  <c r="X198" i="1"/>
  <c r="AS239" i="1"/>
  <c r="S240" i="1"/>
  <c r="BV240" i="1" s="1"/>
  <c r="Z199" i="1" a="1"/>
  <c r="Z199" i="1" s="1"/>
  <c r="X199" i="1"/>
  <c r="Y199" i="1" a="1"/>
  <c r="Y199" i="1" s="1"/>
  <c r="W199" i="1"/>
  <c r="BX205" i="1"/>
  <c r="V206" i="1"/>
  <c r="AW206" i="1" s="1"/>
  <c r="AZ206" i="1" s="1" a="1"/>
  <c r="AZ206" i="1" s="1"/>
  <c r="BA206" i="1" s="1" a="1"/>
  <c r="BA206" i="1" s="1"/>
  <c r="AU225" i="1"/>
  <c r="U226" i="1"/>
  <c r="AV226" i="1" s="1"/>
  <c r="BP295" i="1"/>
  <c r="CR295" i="1" s="1"/>
  <c r="BU236" i="1"/>
  <c r="AS244" i="1"/>
  <c r="AR255" i="1"/>
  <c r="BU245" i="1"/>
  <c r="CW245" i="1" s="1"/>
  <c r="S246" i="1"/>
  <c r="DZ246" i="1" s="1"/>
  <c r="EB209" i="1"/>
  <c r="V210" i="1"/>
  <c r="EC210" i="1" s="1"/>
  <c r="AQ270" i="1"/>
  <c r="Q271" i="1"/>
  <c r="DX271" i="1" s="1"/>
  <c r="DX258" i="1"/>
  <c r="BS268" i="1"/>
  <c r="DV275" i="1"/>
  <c r="BW215" i="1"/>
  <c r="CY215" i="1" s="1"/>
  <c r="DW269" i="1"/>
  <c r="EB214" i="1"/>
  <c r="BU240" i="1"/>
  <c r="Z194" i="1" a="1"/>
  <c r="Z194" i="1" s="1"/>
  <c r="W202" i="1"/>
  <c r="CS269" i="1"/>
  <c r="C433" i="1" l="1"/>
  <c r="D251" i="4" s="1"/>
  <c r="AS248" i="1"/>
  <c r="S249" i="1"/>
  <c r="AT249" i="1" s="1"/>
  <c r="DY248" i="1"/>
  <c r="CW248" i="1"/>
  <c r="AZ194" i="1" a="1"/>
  <c r="AZ194" i="1" s="1"/>
  <c r="BA194" i="1" s="1" a="1"/>
  <c r="BA194" i="1" s="1"/>
  <c r="F252" i="4"/>
  <c r="AZ200" i="1" a="1"/>
  <c r="AZ200" i="1" s="1"/>
  <c r="BA200" i="1" s="1" a="1"/>
  <c r="BA200" i="1" s="1"/>
  <c r="AX200" i="1"/>
  <c r="F262" i="4"/>
  <c r="C444" i="1"/>
  <c r="D262" i="4" s="1"/>
  <c r="BZ201" i="1"/>
  <c r="AX198" i="1"/>
  <c r="AZ199" i="1" a="1"/>
  <c r="AZ199" i="1" s="1"/>
  <c r="BA199" i="1" s="1" a="1"/>
  <c r="BA199" i="1" s="1"/>
  <c r="Y213" i="1" a="1"/>
  <c r="Y213" i="1" s="1"/>
  <c r="CD193" i="1" a="1"/>
  <c r="CD193" i="1" s="1"/>
  <c r="E446" i="1" s="1"/>
  <c r="F264" i="4" s="1"/>
  <c r="CB208" i="1" a="1"/>
  <c r="CB208" i="1" s="1"/>
  <c r="CC208" i="1" s="1" a="1"/>
  <c r="CC208" i="1" s="1"/>
  <c r="D461" i="1" s="1"/>
  <c r="E279" i="4" s="1"/>
  <c r="BB200" i="1" a="1"/>
  <c r="BB200" i="1" s="1"/>
  <c r="CC181" i="1" a="1"/>
  <c r="CC181" i="1" s="1"/>
  <c r="D434" i="1" s="1"/>
  <c r="E252" i="4" s="1"/>
  <c r="BB194" i="1" a="1"/>
  <c r="BB194" i="1" s="1"/>
  <c r="AY199" i="1"/>
  <c r="CD201" i="1" a="1"/>
  <c r="CD201" i="1" s="1"/>
  <c r="E454" i="1" s="1"/>
  <c r="F454" i="1" s="1"/>
  <c r="G272" i="4" s="1"/>
  <c r="CB202" i="1" a="1"/>
  <c r="CB202" i="1" s="1"/>
  <c r="CC202" i="1" s="1" a="1"/>
  <c r="CC202" i="1" s="1"/>
  <c r="D455" i="1" s="1"/>
  <c r="E273" i="4" s="1"/>
  <c r="BB198" i="1" a="1"/>
  <c r="BB198" i="1" s="1"/>
  <c r="BB199" i="1" a="1"/>
  <c r="BB199" i="1" s="1"/>
  <c r="CA201" i="1"/>
  <c r="CD202" i="1" a="1"/>
  <c r="CD202" i="1" s="1"/>
  <c r="E455" i="1" s="1"/>
  <c r="F273" i="4" s="1"/>
  <c r="AY194" i="1"/>
  <c r="C435" i="1"/>
  <c r="D253" i="4" s="1"/>
  <c r="AY198" i="1"/>
  <c r="CA202" i="1"/>
  <c r="CB201" i="1" a="1"/>
  <c r="CB201" i="1" s="1"/>
  <c r="C454" i="1" s="1"/>
  <c r="AZ203" i="1" a="1"/>
  <c r="AZ203" i="1" s="1"/>
  <c r="BA203" i="1" s="1" a="1"/>
  <c r="BA203" i="1" s="1"/>
  <c r="BZ193" i="1"/>
  <c r="AT242" i="1"/>
  <c r="BY213" i="1"/>
  <c r="CA213" i="1" s="1"/>
  <c r="DY256" i="1"/>
  <c r="BZ208" i="1"/>
  <c r="BY206" i="1"/>
  <c r="CA206" i="1" s="1"/>
  <c r="AT248" i="1"/>
  <c r="AS260" i="1"/>
  <c r="F437" i="1"/>
  <c r="G255" i="4" s="1"/>
  <c r="F255" i="4"/>
  <c r="C437" i="1"/>
  <c r="D255" i="4" s="1"/>
  <c r="CC184" i="1" a="1"/>
  <c r="CC184" i="1" s="1"/>
  <c r="D437" i="1" s="1"/>
  <c r="E255" i="4" s="1"/>
  <c r="AY215" i="1"/>
  <c r="AX215" i="1"/>
  <c r="BY212" i="1"/>
  <c r="DA212" i="1" s="1"/>
  <c r="DC188" i="1"/>
  <c r="O320" i="1" s="1"/>
  <c r="P127" i="4" s="1"/>
  <c r="AS257" i="1"/>
  <c r="Z208" i="1" a="1"/>
  <c r="Z208" i="1" s="1"/>
  <c r="Y216" i="1" a="1"/>
  <c r="Y216" i="1" s="1"/>
  <c r="AS255" i="1"/>
  <c r="BS276" i="1"/>
  <c r="CU276" i="1" s="1"/>
  <c r="AR269" i="1"/>
  <c r="DA208" i="1"/>
  <c r="CD208" i="1" a="1"/>
  <c r="CD208" i="1" s="1"/>
  <c r="E461" i="1" s="1"/>
  <c r="F279" i="4" s="1"/>
  <c r="DV293" i="1"/>
  <c r="DA202" i="1"/>
  <c r="CV260" i="1"/>
  <c r="Y208" i="1" a="1"/>
  <c r="Y208" i="1" s="1"/>
  <c r="CA208" i="1"/>
  <c r="X208" i="1"/>
  <c r="BU250" i="1"/>
  <c r="CW250" i="1" s="1"/>
  <c r="AP281" i="1"/>
  <c r="DX261" i="1"/>
  <c r="DZ244" i="1"/>
  <c r="BB212" i="1" a="1"/>
  <c r="BB212" i="1" s="1"/>
  <c r="AP289" i="1"/>
  <c r="BV237" i="1"/>
  <c r="CX237" i="1" s="1"/>
  <c r="EA235" i="1"/>
  <c r="AZ211" i="1" a="1"/>
  <c r="AZ211" i="1" s="1"/>
  <c r="BA211" i="1" s="1" a="1"/>
  <c r="BA211" i="1" s="1"/>
  <c r="BB211" i="1" a="1"/>
  <c r="BB211" i="1" s="1"/>
  <c r="AT243" i="1"/>
  <c r="Z213" i="1" a="1"/>
  <c r="Z213" i="1" s="1"/>
  <c r="AR265" i="1"/>
  <c r="BS280" i="1"/>
  <c r="CU280" i="1" s="1"/>
  <c r="BX216" i="1"/>
  <c r="CZ216" i="1" s="1"/>
  <c r="BT262" i="1"/>
  <c r="CV262" i="1" s="1"/>
  <c r="EB224" i="1"/>
  <c r="DZ245" i="1"/>
  <c r="EC211" i="1"/>
  <c r="AW208" i="1"/>
  <c r="AX208" i="1" s="1"/>
  <c r="BW233" i="1"/>
  <c r="CY233" i="1" s="1"/>
  <c r="CB200" i="1" a="1"/>
  <c r="CB200" i="1" s="1"/>
  <c r="BZ205" i="1"/>
  <c r="X215" i="1"/>
  <c r="AQ281" i="1"/>
  <c r="BV241" i="1"/>
  <c r="CX241" i="1" s="1"/>
  <c r="BY215" i="1"/>
  <c r="CA215" i="1" s="1"/>
  <c r="AU232" i="1"/>
  <c r="DZ240" i="1"/>
  <c r="BW228" i="1"/>
  <c r="CY228" i="1" s="1"/>
  <c r="BW234" i="1"/>
  <c r="CY234" i="1" s="1"/>
  <c r="BV239" i="1"/>
  <c r="CX239" i="1" s="1"/>
  <c r="BW231" i="1"/>
  <c r="CY231" i="1" s="1"/>
  <c r="BY204" i="1"/>
  <c r="CD204" i="1" s="1" a="1"/>
  <c r="CD204" i="1" s="1"/>
  <c r="E457" i="1" s="1"/>
  <c r="AR267" i="1"/>
  <c r="DW281" i="1"/>
  <c r="DU296" i="1"/>
  <c r="DV292" i="1"/>
  <c r="DW278" i="1"/>
  <c r="BZ209" i="1"/>
  <c r="CA209" i="1"/>
  <c r="CD209" i="1" a="1"/>
  <c r="CD209" i="1" s="1"/>
  <c r="E462" i="1" s="1"/>
  <c r="F462" i="1" s="1"/>
  <c r="G280" i="4" s="1"/>
  <c r="CB209" i="1" a="1"/>
  <c r="CB209" i="1" s="1"/>
  <c r="C462" i="1" s="1"/>
  <c r="D280" i="4" s="1"/>
  <c r="BZ195" i="1"/>
  <c r="Q319" i="1" a="1"/>
  <c r="Q319" i="1" s="1"/>
  <c r="R126" i="4" s="1"/>
  <c r="R141" i="4" s="1"/>
  <c r="EC212" i="1"/>
  <c r="AZ215" i="1" a="1"/>
  <c r="AZ215" i="1" s="1"/>
  <c r="BA215" i="1" s="1" a="1"/>
  <c r="BA215" i="1" s="1"/>
  <c r="DX263" i="1"/>
  <c r="AX211" i="1"/>
  <c r="CB193" i="1" a="1"/>
  <c r="CB193" i="1" s="1"/>
  <c r="C446" i="1" s="1"/>
  <c r="D264" i="4" s="1"/>
  <c r="DW277" i="1"/>
  <c r="AQ280" i="1"/>
  <c r="DX260" i="1"/>
  <c r="DW273" i="1"/>
  <c r="DX262" i="1"/>
  <c r="BS274" i="1"/>
  <c r="CU274" i="1" s="1"/>
  <c r="BU249" i="1"/>
  <c r="CW249" i="1" s="1"/>
  <c r="BQ296" i="1"/>
  <c r="CS296" i="1" s="1"/>
  <c r="DD188" i="1"/>
  <c r="P320" i="1" s="1"/>
  <c r="Q127" i="4" s="1"/>
  <c r="EC208" i="1"/>
  <c r="BR292" i="1"/>
  <c r="CT292" i="1" s="1"/>
  <c r="EA236" i="1"/>
  <c r="CD200" i="1" a="1"/>
  <c r="CD200" i="1" s="1"/>
  <c r="E453" i="1" s="1"/>
  <c r="EB225" i="1"/>
  <c r="BB215" i="1" a="1"/>
  <c r="BB215" i="1" s="1"/>
  <c r="DV270" i="1"/>
  <c r="BR282" i="1"/>
  <c r="CT282" i="1" s="1"/>
  <c r="BT264" i="1"/>
  <c r="CV264" i="1" s="1"/>
  <c r="BT270" i="1"/>
  <c r="CV270" i="1" s="1"/>
  <c r="AY211" i="1"/>
  <c r="DA193" i="1"/>
  <c r="AP285" i="1"/>
  <c r="DY249" i="1"/>
  <c r="BR287" i="1"/>
  <c r="CT287" i="1" s="1"/>
  <c r="BR290" i="1"/>
  <c r="CT290" i="1" s="1"/>
  <c r="AY193" i="1"/>
  <c r="AU229" i="1"/>
  <c r="AU237" i="1"/>
  <c r="CW260" i="1"/>
  <c r="AU230" i="1"/>
  <c r="DA200" i="1"/>
  <c r="BZ200" i="1"/>
  <c r="F256" i="4"/>
  <c r="F438" i="1"/>
  <c r="G256" i="4" s="1"/>
  <c r="BZ199" i="1"/>
  <c r="CB199" i="1" a="1"/>
  <c r="CB199" i="1" s="1"/>
  <c r="CA199" i="1"/>
  <c r="CD199" i="1" a="1"/>
  <c r="CD199" i="1" s="1"/>
  <c r="E452" i="1" s="1"/>
  <c r="CB207" i="1" a="1"/>
  <c r="CB207" i="1" s="1"/>
  <c r="BZ207" i="1"/>
  <c r="CA207" i="1"/>
  <c r="CD207" i="1" a="1"/>
  <c r="CD207" i="1" s="1"/>
  <c r="E460" i="1" s="1"/>
  <c r="CX247" i="1"/>
  <c r="CU272" i="1"/>
  <c r="DA205" i="1"/>
  <c r="CB205" i="1" a="1"/>
  <c r="CB205" i="1" s="1"/>
  <c r="CV266" i="1"/>
  <c r="CY229" i="1"/>
  <c r="CY237" i="1"/>
  <c r="CS293" i="1"/>
  <c r="CW257" i="1"/>
  <c r="BT271" i="1"/>
  <c r="CV271" i="1" s="1"/>
  <c r="R272" i="1"/>
  <c r="BU272" i="1" s="1"/>
  <c r="AT246" i="1"/>
  <c r="T247" i="1"/>
  <c r="BW247" i="1" s="1"/>
  <c r="CW236" i="1"/>
  <c r="BX226" i="1"/>
  <c r="V227" i="1"/>
  <c r="BY227" i="1" s="1"/>
  <c r="CX240" i="1"/>
  <c r="DX268" i="1"/>
  <c r="CY218" i="1"/>
  <c r="F447" i="1"/>
  <c r="G265" i="4" s="1"/>
  <c r="F265" i="4"/>
  <c r="F440" i="1"/>
  <c r="G258" i="4" s="1"/>
  <c r="F258" i="4"/>
  <c r="CX232" i="1"/>
  <c r="CA205" i="1"/>
  <c r="CX229" i="1"/>
  <c r="AZ193" i="1" a="1"/>
  <c r="AZ193" i="1" s="1"/>
  <c r="BA193" i="1" s="1" a="1"/>
  <c r="BA193" i="1" s="1"/>
  <c r="CV253" i="1"/>
  <c r="S251" i="1"/>
  <c r="AT251" i="1" s="1"/>
  <c r="AP282" i="1"/>
  <c r="P283" i="1"/>
  <c r="BS283" i="1" s="1"/>
  <c r="AR264" i="1"/>
  <c r="R265" i="1"/>
  <c r="AS265" i="1" s="1"/>
  <c r="AR270" i="1"/>
  <c r="R271" i="1"/>
  <c r="DY271" i="1" s="1"/>
  <c r="BT265" i="1"/>
  <c r="CV265" i="1" s="1"/>
  <c r="R266" i="1"/>
  <c r="AS266" i="1" s="1"/>
  <c r="AW216" i="1"/>
  <c r="BB216" i="1" s="1" a="1"/>
  <c r="BB216" i="1" s="1"/>
  <c r="DA207" i="1"/>
  <c r="X216" i="1"/>
  <c r="AV217" i="1"/>
  <c r="EB222" i="1"/>
  <c r="AT239" i="1"/>
  <c r="T240" i="1"/>
  <c r="BW240" i="1" s="1"/>
  <c r="BT261" i="1"/>
  <c r="R262" i="1"/>
  <c r="AS262" i="1" s="1"/>
  <c r="EA231" i="1"/>
  <c r="U232" i="1"/>
  <c r="BX232" i="1" s="1"/>
  <c r="DZ242" i="1"/>
  <c r="T243" i="1"/>
  <c r="BW243" i="1" s="1"/>
  <c r="EC213" i="1"/>
  <c r="F260" i="4"/>
  <c r="F442" i="1"/>
  <c r="G260" i="4" s="1"/>
  <c r="EC204" i="1"/>
  <c r="AZ204" i="1" a="1"/>
  <c r="AZ204" i="1" s="1"/>
  <c r="BA204" i="1" s="1" a="1"/>
  <c r="BA204" i="1" s="1"/>
  <c r="CV257" i="1"/>
  <c r="CW240" i="1"/>
  <c r="EB216" i="1"/>
  <c r="V217" i="1"/>
  <c r="AW217" i="1" s="1"/>
  <c r="AQ276" i="1"/>
  <c r="Q277" i="1"/>
  <c r="DX277" i="1" s="1"/>
  <c r="N318" i="1"/>
  <c r="O125" i="4" s="1"/>
  <c r="L125" i="4"/>
  <c r="R263" i="1"/>
  <c r="DY263" i="1" s="1"/>
  <c r="AZ196" i="1" a="1"/>
  <c r="AZ196" i="1" s="1"/>
  <c r="BA196" i="1" s="1" a="1"/>
  <c r="BA196" i="1" s="1"/>
  <c r="AX196" i="1"/>
  <c r="AY196" i="1"/>
  <c r="CY226" i="1"/>
  <c r="CZ227" i="1"/>
  <c r="CY223" i="1"/>
  <c r="BR285" i="1"/>
  <c r="CT285" i="1" s="1"/>
  <c r="P286" i="1"/>
  <c r="DW286" i="1" s="1"/>
  <c r="S250" i="1"/>
  <c r="DZ250" i="1" s="1"/>
  <c r="AV218" i="1"/>
  <c r="V219" i="1"/>
  <c r="BY219" i="1" s="1"/>
  <c r="DA219" i="1" s="1"/>
  <c r="AW209" i="1"/>
  <c r="W209" i="1"/>
  <c r="Y209" i="1" a="1"/>
  <c r="Y209" i="1" s="1"/>
  <c r="X209" i="1"/>
  <c r="Z209" i="1" a="1"/>
  <c r="Z209" i="1" s="1"/>
  <c r="DZ238" i="1"/>
  <c r="T239" i="1"/>
  <c r="AX203" i="1"/>
  <c r="CS288" i="1"/>
  <c r="CA198" i="1"/>
  <c r="X213" i="1"/>
  <c r="S260" i="1"/>
  <c r="DZ260" i="1" s="1"/>
  <c r="X211" i="1"/>
  <c r="Y211" i="1" a="1"/>
  <c r="Y211" i="1" s="1"/>
  <c r="Z211" i="1" a="1"/>
  <c r="Z211" i="1" s="1"/>
  <c r="W211" i="1"/>
  <c r="AW214" i="1"/>
  <c r="AY214" i="1" s="1"/>
  <c r="W214" i="1"/>
  <c r="Y214" i="1" a="1"/>
  <c r="Y214" i="1" s="1"/>
  <c r="Z214" i="1" a="1"/>
  <c r="Z214" i="1" s="1"/>
  <c r="X214" i="1"/>
  <c r="AX212" i="1"/>
  <c r="C447" i="1"/>
  <c r="D265" i="4" s="1"/>
  <c r="CC194" i="1" a="1"/>
  <c r="CC194" i="1" s="1"/>
  <c r="D447" i="1" s="1"/>
  <c r="E265" i="4" s="1"/>
  <c r="BB204" i="1" a="1"/>
  <c r="BB204" i="1" s="1"/>
  <c r="CB197" i="1" a="1"/>
  <c r="CB197" i="1" s="1"/>
  <c r="BS279" i="1"/>
  <c r="Q280" i="1"/>
  <c r="AS252" i="1"/>
  <c r="S253" i="1"/>
  <c r="P293" i="1"/>
  <c r="AQ293" i="1" s="1"/>
  <c r="BW235" i="1"/>
  <c r="CY235" i="1" s="1"/>
  <c r="U236" i="1"/>
  <c r="BX236" i="1" s="1"/>
  <c r="EA233" i="1"/>
  <c r="U234" i="1"/>
  <c r="EB234" i="1" s="1"/>
  <c r="Y204" i="1" a="1"/>
  <c r="Y204" i="1" s="1"/>
  <c r="AP293" i="1"/>
  <c r="P294" i="1"/>
  <c r="DW294" i="1" s="1"/>
  <c r="CZ205" i="1"/>
  <c r="BB206" i="1" a="1"/>
  <c r="BB206" i="1" s="1"/>
  <c r="AW210" i="1"/>
  <c r="X206" i="1"/>
  <c r="W206" i="1"/>
  <c r="Y206" i="1" a="1"/>
  <c r="Y206" i="1" s="1"/>
  <c r="Z206" i="1" a="1"/>
  <c r="Z206" i="1" s="1"/>
  <c r="AT240" i="1"/>
  <c r="T241" i="1"/>
  <c r="AZ213" i="1" a="1"/>
  <c r="AZ213" i="1" s="1"/>
  <c r="BA213" i="1" s="1" a="1"/>
  <c r="BA213" i="1" s="1"/>
  <c r="AY213" i="1"/>
  <c r="BB213" i="1" a="1"/>
  <c r="BB213" i="1" s="1"/>
  <c r="AX213" i="1"/>
  <c r="BV248" i="1"/>
  <c r="T249" i="1"/>
  <c r="AU249" i="1" s="1"/>
  <c r="AU234" i="1"/>
  <c r="U235" i="1"/>
  <c r="CW238" i="1"/>
  <c r="DZ243" i="1"/>
  <c r="T244" i="1"/>
  <c r="BW244" i="1" s="1"/>
  <c r="BT268" i="1"/>
  <c r="BX219" i="1"/>
  <c r="CZ219" i="1" s="1"/>
  <c r="EB220" i="1"/>
  <c r="AO295" i="1"/>
  <c r="CD205" i="1" a="1"/>
  <c r="CD205" i="1" s="1"/>
  <c r="E458" i="1" s="1"/>
  <c r="CS284" i="1"/>
  <c r="BR270" i="1"/>
  <c r="P271" i="1"/>
  <c r="BS271" i="1" s="1"/>
  <c r="X207" i="1"/>
  <c r="BB193" i="1" a="1"/>
  <c r="BB193" i="1" s="1"/>
  <c r="AV221" i="1"/>
  <c r="BU254" i="1"/>
  <c r="CW254" i="1" s="1"/>
  <c r="BT263" i="1"/>
  <c r="R264" i="1"/>
  <c r="BU264" i="1" s="1"/>
  <c r="DY257" i="1"/>
  <c r="S258" i="1"/>
  <c r="AT258" i="1" s="1"/>
  <c r="BW227" i="1"/>
  <c r="J320" i="1"/>
  <c r="CB195" i="1" a="1"/>
  <c r="CB195" i="1" s="1"/>
  <c r="K319" i="1"/>
  <c r="K126" i="4"/>
  <c r="K141" i="4" s="1"/>
  <c r="EC216" i="1"/>
  <c r="W216" i="1"/>
  <c r="BX217" i="1"/>
  <c r="CZ217" i="1" s="1"/>
  <c r="V218" i="1"/>
  <c r="AW218" i="1" s="1"/>
  <c r="AV222" i="1"/>
  <c r="P282" i="1"/>
  <c r="AQ282" i="1" s="1"/>
  <c r="EA237" i="1"/>
  <c r="U238" i="1"/>
  <c r="EB238" i="1" s="1"/>
  <c r="AQ277" i="1"/>
  <c r="Q278" i="1"/>
  <c r="AR278" i="1" s="1"/>
  <c r="BV244" i="1"/>
  <c r="T245" i="1"/>
  <c r="EA245" i="1" s="1"/>
  <c r="AS258" i="1"/>
  <c r="W213" i="1"/>
  <c r="EB223" i="1"/>
  <c r="AW207" i="1"/>
  <c r="AV227" i="1"/>
  <c r="AS253" i="1"/>
  <c r="BU251" i="1"/>
  <c r="F443" i="1"/>
  <c r="G261" i="4" s="1"/>
  <c r="F261" i="4"/>
  <c r="CZ224" i="1"/>
  <c r="DZ247" i="1"/>
  <c r="T248" i="1"/>
  <c r="EA248" i="1" s="1"/>
  <c r="DV291" i="1"/>
  <c r="P292" i="1"/>
  <c r="DW292" i="1" s="1"/>
  <c r="DV283" i="1"/>
  <c r="P284" i="1"/>
  <c r="AQ284" i="1" s="1"/>
  <c r="AY203" i="1"/>
  <c r="CU281" i="1"/>
  <c r="CD198" i="1" a="1"/>
  <c r="CD198" i="1" s="1"/>
  <c r="E451" i="1" s="1"/>
  <c r="BQ294" i="1"/>
  <c r="CS294" i="1" s="1"/>
  <c r="O295" i="1"/>
  <c r="BR295" i="1" s="1"/>
  <c r="DW275" i="1"/>
  <c r="Q276" i="1"/>
  <c r="AR276" i="1" s="1"/>
  <c r="AQ272" i="1"/>
  <c r="Q273" i="1"/>
  <c r="BT273" i="1" s="1"/>
  <c r="CV273" i="1" s="1"/>
  <c r="CU261" i="1"/>
  <c r="CD197" i="1" a="1"/>
  <c r="CD197" i="1" s="1"/>
  <c r="E450" i="1" s="1"/>
  <c r="CX234" i="1"/>
  <c r="CY222" i="1"/>
  <c r="DX266" i="1"/>
  <c r="R267" i="1"/>
  <c r="BU267" i="1" s="1"/>
  <c r="BR286" i="1"/>
  <c r="P287" i="1"/>
  <c r="AQ287" i="1" s="1"/>
  <c r="BR288" i="1"/>
  <c r="CT288" i="1" s="1"/>
  <c r="P289" i="1"/>
  <c r="DW289" i="1" s="1"/>
  <c r="DV284" i="1"/>
  <c r="P285" i="1"/>
  <c r="DW285" i="1" s="1"/>
  <c r="W204" i="1"/>
  <c r="EC205" i="1"/>
  <c r="Z205" i="1" a="1"/>
  <c r="Z205" i="1" s="1"/>
  <c r="W205" i="1"/>
  <c r="Y205" i="1" a="1"/>
  <c r="Y205" i="1" s="1"/>
  <c r="X205" i="1"/>
  <c r="DU293" i="1"/>
  <c r="O294" i="1"/>
  <c r="DV294" i="1" s="1"/>
  <c r="AX204" i="1"/>
  <c r="AY206" i="1"/>
  <c r="BB196" i="1" a="1"/>
  <c r="BB196" i="1" s="1"/>
  <c r="W208" i="1"/>
  <c r="AR271" i="1"/>
  <c r="BV246" i="1"/>
  <c r="EB226" i="1"/>
  <c r="EC206" i="1"/>
  <c r="EA228" i="1"/>
  <c r="U229" i="1"/>
  <c r="AV229" i="1" s="1"/>
  <c r="W212" i="1"/>
  <c r="CC188" i="1" a="1"/>
  <c r="CC188" i="1" s="1"/>
  <c r="D441" i="1" s="1"/>
  <c r="E259" i="4" s="1"/>
  <c r="C441" i="1"/>
  <c r="D259" i="4" s="1"/>
  <c r="CV252" i="1"/>
  <c r="CX243" i="1"/>
  <c r="CW242" i="1"/>
  <c r="AV219" i="1"/>
  <c r="AV225" i="1"/>
  <c r="V226" i="1"/>
  <c r="W226" i="1" s="1"/>
  <c r="BX220" i="1"/>
  <c r="CX227" i="1"/>
  <c r="C440" i="1"/>
  <c r="D258" i="4" s="1"/>
  <c r="CC187" i="1" a="1"/>
  <c r="CC187" i="1" s="1"/>
  <c r="D440" i="1" s="1"/>
  <c r="E258" i="4" s="1"/>
  <c r="CY236" i="1"/>
  <c r="CX235" i="1"/>
  <c r="CU268" i="1"/>
  <c r="EB221" i="1"/>
  <c r="AS250" i="1"/>
  <c r="BY216" i="1"/>
  <c r="BU255" i="1"/>
  <c r="S256" i="1"/>
  <c r="BV256" i="1" s="1"/>
  <c r="X212" i="1"/>
  <c r="Z216" i="1" a="1"/>
  <c r="Z216" i="1" s="1"/>
  <c r="EA229" i="1"/>
  <c r="U230" i="1"/>
  <c r="AV230" i="1" s="1"/>
  <c r="BX222" i="1"/>
  <c r="DV281" i="1"/>
  <c r="CT281" i="1"/>
  <c r="CS280" i="1"/>
  <c r="CB203" i="1" a="1"/>
  <c r="CB203" i="1" s="1"/>
  <c r="DA203" i="1"/>
  <c r="CZ203" i="1"/>
  <c r="CA203" i="1"/>
  <c r="BZ203" i="1"/>
  <c r="CD203" i="1" a="1"/>
  <c r="CD203" i="1" s="1"/>
  <c r="E456" i="1" s="1"/>
  <c r="CX238" i="1"/>
  <c r="Q281" i="1"/>
  <c r="AR281" i="1" s="1"/>
  <c r="AR260" i="1"/>
  <c r="R261" i="1"/>
  <c r="AS261" i="1" s="1"/>
  <c r="BS273" i="1"/>
  <c r="Q274" i="1"/>
  <c r="AR274" i="1" s="1"/>
  <c r="BT269" i="1"/>
  <c r="CV269" i="1" s="1"/>
  <c r="R270" i="1"/>
  <c r="DY270" i="1" s="1"/>
  <c r="AV223" i="1"/>
  <c r="DW274" i="1"/>
  <c r="Q275" i="1"/>
  <c r="BT275" i="1" s="1"/>
  <c r="BT267" i="1"/>
  <c r="CV267" i="1" s="1"/>
  <c r="R268" i="1"/>
  <c r="AS268" i="1" s="1"/>
  <c r="CA192" i="1"/>
  <c r="DA192" i="1"/>
  <c r="CD192" i="1" a="1"/>
  <c r="CD192" i="1" s="1"/>
  <c r="E445" i="1" s="1"/>
  <c r="CB192" i="1" a="1"/>
  <c r="CB192" i="1" s="1"/>
  <c r="BZ192" i="1"/>
  <c r="CS285" i="1"/>
  <c r="CZ218" i="1"/>
  <c r="CB198" i="1" a="1"/>
  <c r="CB198" i="1" s="1"/>
  <c r="AT241" i="1"/>
  <c r="T242" i="1"/>
  <c r="AU242" i="1" s="1"/>
  <c r="EC215" i="1"/>
  <c r="Z215" i="1" a="1"/>
  <c r="Z215" i="1" s="1"/>
  <c r="W215" i="1"/>
  <c r="Y215" i="1" a="1"/>
  <c r="Y215" i="1" s="1"/>
  <c r="AS259" i="1"/>
  <c r="Y212" i="1" a="1"/>
  <c r="Y212" i="1" s="1"/>
  <c r="CU264" i="1"/>
  <c r="CA197" i="1"/>
  <c r="DY260" i="1"/>
  <c r="S261" i="1"/>
  <c r="AT261" i="1" s="1"/>
  <c r="AU236" i="1"/>
  <c r="U237" i="1"/>
  <c r="EB237" i="1" s="1"/>
  <c r="BS278" i="1"/>
  <c r="Q279" i="1"/>
  <c r="AR279" i="1" s="1"/>
  <c r="BW230" i="1"/>
  <c r="U231" i="1"/>
  <c r="BX231" i="1" s="1"/>
  <c r="BW232" i="1"/>
  <c r="U233" i="1"/>
  <c r="BX233" i="1" s="1"/>
  <c r="Z204" i="1" a="1"/>
  <c r="Z204" i="1" s="1"/>
  <c r="DV287" i="1"/>
  <c r="P288" i="1"/>
  <c r="AQ288" i="1" s="1"/>
  <c r="DV290" i="1"/>
  <c r="P291" i="1"/>
  <c r="AQ291" i="1" s="1"/>
  <c r="AZ212" i="1" a="1"/>
  <c r="AZ212" i="1" s="1"/>
  <c r="BA212" i="1" s="1" a="1"/>
  <c r="BA212" i="1" s="1"/>
  <c r="CA195" i="1"/>
  <c r="AX206" i="1"/>
  <c r="BY210" i="1"/>
  <c r="DA210" i="1" s="1"/>
  <c r="X210" i="1"/>
  <c r="W210" i="1"/>
  <c r="Z210" i="1" a="1"/>
  <c r="Z210" i="1" s="1"/>
  <c r="Y210" i="1" a="1"/>
  <c r="Y210" i="1" s="1"/>
  <c r="F441" i="1"/>
  <c r="G259" i="4" s="1"/>
  <c r="F259" i="4"/>
  <c r="BZ196" i="1"/>
  <c r="CD196" i="1" a="1"/>
  <c r="CD196" i="1" s="1"/>
  <c r="E449" i="1" s="1"/>
  <c r="CB196" i="1" a="1"/>
  <c r="CB196" i="1" s="1"/>
  <c r="CA196" i="1"/>
  <c r="R269" i="1"/>
  <c r="DY269" i="1" s="1"/>
  <c r="EB219" i="1"/>
  <c r="V220" i="1"/>
  <c r="EC220" i="1" s="1"/>
  <c r="CZ225" i="1"/>
  <c r="CY224" i="1"/>
  <c r="AV220" i="1"/>
  <c r="V221" i="1"/>
  <c r="BY221" i="1" s="1"/>
  <c r="BQ295" i="1"/>
  <c r="CS295" i="1" s="1"/>
  <c r="O296" i="1"/>
  <c r="DV296" i="1" s="1"/>
  <c r="CY217" i="1"/>
  <c r="CX231" i="1"/>
  <c r="CT293" i="1"/>
  <c r="CS292" i="1"/>
  <c r="BX221" i="1"/>
  <c r="V222" i="1"/>
  <c r="EC222" i="1" s="1"/>
  <c r="DY254" i="1"/>
  <c r="S255" i="1"/>
  <c r="AT255" i="1" s="1"/>
  <c r="EA227" i="1"/>
  <c r="U228" i="1"/>
  <c r="AV228" i="1" s="1"/>
  <c r="V223" i="1"/>
  <c r="BY223" i="1" s="1"/>
  <c r="CC189" i="1" a="1"/>
  <c r="CC189" i="1" s="1"/>
  <c r="D442" i="1" s="1"/>
  <c r="E260" i="4" s="1"/>
  <c r="C442" i="1"/>
  <c r="BU258" i="1"/>
  <c r="CW258" i="1" s="1"/>
  <c r="S259" i="1"/>
  <c r="BV259" i="1" s="1"/>
  <c r="BX223" i="1"/>
  <c r="CZ223" i="1" s="1"/>
  <c r="V224" i="1"/>
  <c r="BY224" i="1" s="1"/>
  <c r="EC207" i="1"/>
  <c r="Y207" i="1" a="1"/>
  <c r="Y207" i="1" s="1"/>
  <c r="Z207" i="1" a="1"/>
  <c r="Z207" i="1" s="1"/>
  <c r="W207" i="1"/>
  <c r="EB227" i="1"/>
  <c r="V228" i="1"/>
  <c r="EC228" i="1" s="1"/>
  <c r="BU253" i="1"/>
  <c r="S254" i="1"/>
  <c r="DZ254" i="1" s="1"/>
  <c r="DY251" i="1"/>
  <c r="S252" i="1"/>
  <c r="DZ252" i="1" s="1"/>
  <c r="CC190" i="1" a="1"/>
  <c r="CC190" i="1" s="1"/>
  <c r="D443" i="1" s="1"/>
  <c r="E261" i="4" s="1"/>
  <c r="C443" i="1"/>
  <c r="D261" i="4" s="1"/>
  <c r="AV224" i="1"/>
  <c r="V225" i="1"/>
  <c r="BY225" i="1" s="1"/>
  <c r="CA225" i="1" s="1"/>
  <c r="AT247" i="1"/>
  <c r="EB218" i="1"/>
  <c r="EC209" i="1"/>
  <c r="AT238" i="1"/>
  <c r="BR291" i="1"/>
  <c r="BR283" i="1"/>
  <c r="CT283" i="1" s="1"/>
  <c r="BB203" i="1" a="1"/>
  <c r="BB203" i="1" s="1"/>
  <c r="Q282" i="1"/>
  <c r="DX282" i="1" s="1"/>
  <c r="BR289" i="1"/>
  <c r="CT289" i="1" s="1"/>
  <c r="P290" i="1"/>
  <c r="BS290" i="1" s="1"/>
  <c r="BZ198" i="1"/>
  <c r="DY259" i="1"/>
  <c r="CD195" i="1" a="1"/>
  <c r="CD195" i="1" s="1"/>
  <c r="E448" i="1" s="1"/>
  <c r="BU256" i="1"/>
  <c r="S257" i="1"/>
  <c r="DZ257" i="1" s="1"/>
  <c r="BV245" i="1"/>
  <c r="T246" i="1"/>
  <c r="BW246" i="1" s="1"/>
  <c r="AT237" i="1"/>
  <c r="T238" i="1"/>
  <c r="EA238" i="1" s="1"/>
  <c r="DU294" i="1"/>
  <c r="BS275" i="1"/>
  <c r="I319" i="1"/>
  <c r="J126" i="4" s="1"/>
  <c r="J141" i="4" s="1"/>
  <c r="BY211" i="1"/>
  <c r="CD211" i="1" s="1" a="1"/>
  <c r="CD211" i="1" s="1"/>
  <c r="E464" i="1" s="1"/>
  <c r="BY214" i="1"/>
  <c r="DW272" i="1"/>
  <c r="CZ211" i="1"/>
  <c r="BZ197" i="1"/>
  <c r="CZ212" i="1"/>
  <c r="AQ279" i="1"/>
  <c r="BU252" i="1"/>
  <c r="CW252" i="1" s="1"/>
  <c r="AR266" i="1"/>
  <c r="AP286" i="1"/>
  <c r="AP288" i="1"/>
  <c r="BR284" i="1"/>
  <c r="DA209" i="1"/>
  <c r="CZ208" i="1"/>
  <c r="X204" i="1"/>
  <c r="AW205" i="1"/>
  <c r="AO293" i="1"/>
  <c r="Z212" i="1" a="1"/>
  <c r="Z212" i="1" s="1"/>
  <c r="CB206" i="1" l="1" a="1"/>
  <c r="CB206" i="1" s="1"/>
  <c r="T250" i="1"/>
  <c r="EA250" i="1" s="1"/>
  <c r="DZ249" i="1"/>
  <c r="BV249" i="1"/>
  <c r="CX249" i="1" s="1"/>
  <c r="F455" i="1"/>
  <c r="G273" i="4" s="1"/>
  <c r="F446" i="1"/>
  <c r="G264" i="4" s="1"/>
  <c r="DA206" i="1"/>
  <c r="BZ206" i="1"/>
  <c r="C455" i="1"/>
  <c r="D273" i="4" s="1"/>
  <c r="CD212" i="1" a="1"/>
  <c r="CD212" i="1" s="1"/>
  <c r="E465" i="1" s="1"/>
  <c r="F465" i="1" s="1"/>
  <c r="G283" i="4" s="1"/>
  <c r="BZ212" i="1"/>
  <c r="DA213" i="1"/>
  <c r="CC201" i="1" a="1"/>
  <c r="CC201" i="1" s="1"/>
  <c r="D454" i="1" s="1"/>
  <c r="E272" i="4" s="1"/>
  <c r="BZ213" i="1"/>
  <c r="CB213" i="1" a="1"/>
  <c r="CB213" i="1" s="1"/>
  <c r="CC213" i="1" s="1" a="1"/>
  <c r="CC213" i="1" s="1"/>
  <c r="D466" i="1" s="1"/>
  <c r="E284" i="4" s="1"/>
  <c r="BB214" i="1" a="1"/>
  <c r="BB214" i="1" s="1"/>
  <c r="CB215" i="1" a="1"/>
  <c r="CB215" i="1" s="1"/>
  <c r="CC215" i="1" s="1" a="1"/>
  <c r="CC215" i="1" s="1"/>
  <c r="D468" i="1" s="1"/>
  <c r="E286" i="4" s="1"/>
  <c r="C461" i="1"/>
  <c r="D279" i="4" s="1"/>
  <c r="CC193" i="1" a="1"/>
  <c r="CC193" i="1" s="1"/>
  <c r="D446" i="1" s="1"/>
  <c r="E264" i="4" s="1"/>
  <c r="CD215" i="1" a="1"/>
  <c r="CD215" i="1" s="1"/>
  <c r="E468" i="1" s="1"/>
  <c r="F286" i="4" s="1"/>
  <c r="Y227" i="1" a="1"/>
  <c r="Y227" i="1" s="1"/>
  <c r="F461" i="1"/>
  <c r="G279" i="4" s="1"/>
  <c r="BS292" i="1"/>
  <c r="CU292" i="1" s="1"/>
  <c r="BZ204" i="1"/>
  <c r="F272" i="4"/>
  <c r="F280" i="4"/>
  <c r="CV275" i="1"/>
  <c r="CA216" i="1"/>
  <c r="CA204" i="1"/>
  <c r="DA204" i="1"/>
  <c r="CB216" i="1" a="1"/>
  <c r="CB216" i="1" s="1"/>
  <c r="C469" i="1" s="1"/>
  <c r="D287" i="4" s="1"/>
  <c r="CC209" i="1" a="1"/>
  <c r="CC209" i="1" s="1"/>
  <c r="D462" i="1" s="1"/>
  <c r="E280" i="4" s="1"/>
  <c r="DA215" i="1"/>
  <c r="BZ215" i="1"/>
  <c r="CD206" i="1" a="1"/>
  <c r="CD206" i="1" s="1"/>
  <c r="E459" i="1" s="1"/>
  <c r="F459" i="1" s="1"/>
  <c r="G277" i="4" s="1"/>
  <c r="DY272" i="1"/>
  <c r="CB204" i="1" a="1"/>
  <c r="CB204" i="1" s="1"/>
  <c r="CC204" i="1" s="1" a="1"/>
  <c r="CC204" i="1" s="1"/>
  <c r="D457" i="1" s="1"/>
  <c r="E275" i="4" s="1"/>
  <c r="CA212" i="1"/>
  <c r="AW225" i="1"/>
  <c r="AX225" i="1" s="1"/>
  <c r="Z217" i="1" a="1"/>
  <c r="Z217" i="1" s="1"/>
  <c r="BX230" i="1"/>
  <c r="CZ230" i="1" s="1"/>
  <c r="CD213" i="1" a="1"/>
  <c r="CD213" i="1" s="1"/>
  <c r="E466" i="1" s="1"/>
  <c r="F466" i="1" s="1"/>
  <c r="G284" i="4" s="1"/>
  <c r="Z227" i="1" a="1"/>
  <c r="Z227" i="1" s="1"/>
  <c r="CB212" i="1" a="1"/>
  <c r="CB212" i="1" s="1"/>
  <c r="CC212" i="1" s="1" a="1"/>
  <c r="CC212" i="1" s="1"/>
  <c r="D465" i="1" s="1"/>
  <c r="E283" i="4" s="1"/>
  <c r="Y217" i="1" a="1"/>
  <c r="Y217" i="1" s="1"/>
  <c r="W217" i="1"/>
  <c r="CB227" i="1" a="1"/>
  <c r="CB227" i="1" s="1"/>
  <c r="CC227" i="1" s="1" a="1"/>
  <c r="CC227" i="1" s="1"/>
  <c r="D480" i="1" s="1"/>
  <c r="E298" i="4" s="1"/>
  <c r="DW282" i="1"/>
  <c r="Z219" i="1" a="1"/>
  <c r="Z219" i="1" s="1"/>
  <c r="BW238" i="1"/>
  <c r="CY238" i="1" s="1"/>
  <c r="BY217" i="1"/>
  <c r="BZ217" i="1" s="1"/>
  <c r="BV257" i="1"/>
  <c r="CX257" i="1" s="1"/>
  <c r="BV252" i="1"/>
  <c r="CX252" i="1" s="1"/>
  <c r="AS264" i="1"/>
  <c r="AU244" i="1"/>
  <c r="DW290" i="1"/>
  <c r="DX279" i="1"/>
  <c r="AQ292" i="1"/>
  <c r="BW248" i="1"/>
  <c r="CY248" i="1" s="1"/>
  <c r="X223" i="1"/>
  <c r="Y221" i="1" a="1"/>
  <c r="Y221" i="1" s="1"/>
  <c r="BV261" i="1"/>
  <c r="CX261" i="1" s="1"/>
  <c r="BY226" i="1"/>
  <c r="DA226" i="1" s="1"/>
  <c r="BT276" i="1"/>
  <c r="CV276" i="1" s="1"/>
  <c r="AX218" i="1"/>
  <c r="BV250" i="1"/>
  <c r="CX250" i="1" s="1"/>
  <c r="Z228" i="1" a="1"/>
  <c r="Z228" i="1" s="1"/>
  <c r="X222" i="1"/>
  <c r="AW223" i="1"/>
  <c r="AX223" i="1" s="1"/>
  <c r="EB228" i="1"/>
  <c r="BV255" i="1"/>
  <c r="CX255" i="1" s="1"/>
  <c r="AW222" i="1"/>
  <c r="AZ222" i="1" s="1" a="1"/>
  <c r="AZ222" i="1" s="1"/>
  <c r="BA222" i="1" s="1" a="1"/>
  <c r="BA222" i="1" s="1"/>
  <c r="BR294" i="1"/>
  <c r="CT294" i="1" s="1"/>
  <c r="AU246" i="1"/>
  <c r="DZ259" i="1"/>
  <c r="EC223" i="1"/>
  <c r="BY222" i="1"/>
  <c r="BZ222" i="1" s="1"/>
  <c r="AP296" i="1"/>
  <c r="AV233" i="1"/>
  <c r="DD200" i="1"/>
  <c r="P321" i="1" s="1"/>
  <c r="Q128" i="4" s="1"/>
  <c r="BT278" i="1"/>
  <c r="CV278" i="1" s="1"/>
  <c r="DW271" i="1"/>
  <c r="BX237" i="1"/>
  <c r="CZ237" i="1" s="1"/>
  <c r="CD216" i="1" a="1"/>
  <c r="CD216" i="1" s="1"/>
  <c r="E469" i="1" s="1"/>
  <c r="F469" i="1" s="1"/>
  <c r="G287" i="4" s="1"/>
  <c r="BB208" i="1" a="1"/>
  <c r="BB208" i="1" s="1"/>
  <c r="AV238" i="1"/>
  <c r="AZ208" i="1" a="1"/>
  <c r="AZ208" i="1" s="1"/>
  <c r="BA208" i="1" s="1" a="1"/>
  <c r="BA208" i="1" s="1"/>
  <c r="EC227" i="1"/>
  <c r="AY208" i="1"/>
  <c r="EB229" i="1"/>
  <c r="CZ232" i="1"/>
  <c r="EA240" i="1"/>
  <c r="CC200" i="1" a="1"/>
  <c r="CC200" i="1" s="1"/>
  <c r="D453" i="1" s="1"/>
  <c r="E271" i="4" s="1"/>
  <c r="C453" i="1"/>
  <c r="D271" i="4" s="1"/>
  <c r="AW228" i="1"/>
  <c r="AX228" i="1" s="1"/>
  <c r="W219" i="1"/>
  <c r="BS288" i="1"/>
  <c r="CU288" i="1" s="1"/>
  <c r="AV231" i="1"/>
  <c r="AX214" i="1"/>
  <c r="BS284" i="1"/>
  <c r="CU284" i="1" s="1"/>
  <c r="BW245" i="1"/>
  <c r="CY245" i="1" s="1"/>
  <c r="EC219" i="1"/>
  <c r="AR277" i="1"/>
  <c r="AW221" i="1"/>
  <c r="BB221" i="1" s="1" a="1"/>
  <c r="BB221" i="1" s="1"/>
  <c r="Z226" i="1" a="1"/>
  <c r="Z226" i="1" s="1"/>
  <c r="AW226" i="1"/>
  <c r="AZ226" i="1" s="1" a="1"/>
  <c r="AZ226" i="1" s="1"/>
  <c r="BA226" i="1" s="1" a="1"/>
  <c r="BA226" i="1" s="1"/>
  <c r="AU245" i="1"/>
  <c r="AY216" i="1"/>
  <c r="AT250" i="1"/>
  <c r="EC217" i="1"/>
  <c r="BV254" i="1"/>
  <c r="CX254" i="1" s="1"/>
  <c r="CZ233" i="1"/>
  <c r="DZ258" i="1"/>
  <c r="F452" i="1"/>
  <c r="G270" i="4" s="1"/>
  <c r="F270" i="4"/>
  <c r="F453" i="1"/>
  <c r="G271" i="4" s="1"/>
  <c r="F271" i="4"/>
  <c r="CC199" i="1" a="1"/>
  <c r="CC199" i="1" s="1"/>
  <c r="D452" i="1" s="1"/>
  <c r="E270" i="4" s="1"/>
  <c r="C452" i="1"/>
  <c r="D270" i="4" s="1"/>
  <c r="BT282" i="1"/>
  <c r="CV282" i="1" s="1"/>
  <c r="BY228" i="1"/>
  <c r="DA228" i="1" s="1"/>
  <c r="CY232" i="1"/>
  <c r="DW291" i="1"/>
  <c r="AX216" i="1"/>
  <c r="AP295" i="1"/>
  <c r="BV258" i="1"/>
  <c r="CX258" i="1" s="1"/>
  <c r="BS286" i="1"/>
  <c r="CU286" i="1" s="1"/>
  <c r="EA247" i="1"/>
  <c r="BB217" i="1" a="1"/>
  <c r="BB217" i="1" s="1"/>
  <c r="AX217" i="1"/>
  <c r="AZ217" i="1" a="1"/>
  <c r="AZ217" i="1" s="1"/>
  <c r="BA217" i="1" s="1" a="1"/>
  <c r="BA217" i="1" s="1"/>
  <c r="AY217" i="1"/>
  <c r="CU283" i="1"/>
  <c r="CA224" i="1"/>
  <c r="BZ224" i="1"/>
  <c r="CB224" i="1" a="1"/>
  <c r="CB224" i="1" s="1"/>
  <c r="CD224" i="1" a="1"/>
  <c r="CD224" i="1" s="1"/>
  <c r="E477" i="1" s="1"/>
  <c r="CY243" i="1"/>
  <c r="DA227" i="1"/>
  <c r="BZ227" i="1"/>
  <c r="CA227" i="1"/>
  <c r="CD227" i="1" a="1"/>
  <c r="CD227" i="1" s="1"/>
  <c r="E480" i="1" s="1"/>
  <c r="CW272" i="1"/>
  <c r="CT295" i="1"/>
  <c r="CY247" i="1"/>
  <c r="CU290" i="1"/>
  <c r="CW267" i="1"/>
  <c r="F282" i="4"/>
  <c r="F464" i="1"/>
  <c r="G282" i="4" s="1"/>
  <c r="AU238" i="1"/>
  <c r="CY246" i="1"/>
  <c r="CX245" i="1"/>
  <c r="CW256" i="1"/>
  <c r="D260" i="4"/>
  <c r="BZ223" i="1"/>
  <c r="BX228" i="1"/>
  <c r="CZ228" i="1" s="1"/>
  <c r="V229" i="1"/>
  <c r="AW229" i="1" s="1"/>
  <c r="DZ255" i="1"/>
  <c r="T256" i="1"/>
  <c r="BW256" i="1" s="1"/>
  <c r="BR296" i="1"/>
  <c r="CT296" i="1" s="1"/>
  <c r="EC221" i="1"/>
  <c r="AW220" i="1"/>
  <c r="AZ220" i="1" s="1" a="1"/>
  <c r="AZ220" i="1" s="1"/>
  <c r="BA220" i="1" s="1" a="1"/>
  <c r="BA220" i="1" s="1"/>
  <c r="F267" i="4"/>
  <c r="F449" i="1"/>
  <c r="G267" i="4" s="1"/>
  <c r="F275" i="4"/>
  <c r="F457" i="1"/>
  <c r="G275" i="4" s="1"/>
  <c r="EB233" i="1"/>
  <c r="V234" i="1"/>
  <c r="AW234" i="1" s="1"/>
  <c r="CZ231" i="1"/>
  <c r="CU278" i="1"/>
  <c r="F445" i="1"/>
  <c r="G263" i="4" s="1"/>
  <c r="F263" i="4"/>
  <c r="CZ220" i="1"/>
  <c r="DA221" i="1"/>
  <c r="CW253" i="1"/>
  <c r="CB211" i="1" a="1"/>
  <c r="CB211" i="1" s="1"/>
  <c r="X228" i="1"/>
  <c r="BZ210" i="1"/>
  <c r="DX276" i="1"/>
  <c r="Q293" i="1"/>
  <c r="AR293" i="1" s="1"/>
  <c r="W223" i="1"/>
  <c r="CX244" i="1"/>
  <c r="BS282" i="1"/>
  <c r="Q283" i="1"/>
  <c r="BT283" i="1" s="1"/>
  <c r="K127" i="4"/>
  <c r="K320" i="1"/>
  <c r="CU271" i="1"/>
  <c r="CT270" i="1"/>
  <c r="BZ225" i="1"/>
  <c r="CY244" i="1"/>
  <c r="EB235" i="1"/>
  <c r="EA241" i="1"/>
  <c r="U242" i="1"/>
  <c r="EB242" i="1" s="1"/>
  <c r="DC200" i="1"/>
  <c r="O321" i="1" s="1"/>
  <c r="P128" i="4" s="1"/>
  <c r="AQ294" i="1"/>
  <c r="Q295" i="1"/>
  <c r="AR295" i="1" s="1"/>
  <c r="AT253" i="1"/>
  <c r="T254" i="1"/>
  <c r="EA254" i="1" s="1"/>
  <c r="BT280" i="1"/>
  <c r="CV280" i="1" s="1"/>
  <c r="R281" i="1"/>
  <c r="DY281" i="1" s="1"/>
  <c r="AT260" i="1"/>
  <c r="T261" i="1"/>
  <c r="BW261" i="1" s="1"/>
  <c r="EA239" i="1"/>
  <c r="AW219" i="1"/>
  <c r="BB219" i="1" s="1" a="1"/>
  <c r="BB219" i="1" s="1"/>
  <c r="Z223" i="1" a="1"/>
  <c r="Z223" i="1" s="1"/>
  <c r="AS263" i="1"/>
  <c r="S264" i="1"/>
  <c r="DZ264" i="1" s="1"/>
  <c r="AV232" i="1"/>
  <c r="DY262" i="1"/>
  <c r="AZ214" i="1" a="1"/>
  <c r="AZ214" i="1" s="1"/>
  <c r="BA214" i="1" s="1" a="1"/>
  <c r="BA214" i="1" s="1"/>
  <c r="BU266" i="1"/>
  <c r="CW266" i="1" s="1"/>
  <c r="S267" i="1"/>
  <c r="BV267" i="1" s="1"/>
  <c r="AS271" i="1"/>
  <c r="S272" i="1"/>
  <c r="BV272" i="1" s="1"/>
  <c r="BU265" i="1"/>
  <c r="CW265" i="1" s="1"/>
  <c r="S266" i="1"/>
  <c r="DZ266" i="1" s="1"/>
  <c r="Z220" i="1" a="1"/>
  <c r="Z220" i="1" s="1"/>
  <c r="W227" i="1"/>
  <c r="Y220" i="1" a="1"/>
  <c r="Y220" i="1" s="1"/>
  <c r="F266" i="4"/>
  <c r="F448" i="1"/>
  <c r="G266" i="4" s="1"/>
  <c r="Z224" i="1" a="1"/>
  <c r="Z224" i="1" s="1"/>
  <c r="W224" i="1"/>
  <c r="Y224" i="1" a="1"/>
  <c r="Y224" i="1" s="1"/>
  <c r="X224" i="1"/>
  <c r="CA221" i="1"/>
  <c r="CD221" i="1" a="1"/>
  <c r="CD221" i="1" s="1"/>
  <c r="E474" i="1" s="1"/>
  <c r="CZ221" i="1"/>
  <c r="BZ221" i="1"/>
  <c r="BU269" i="1"/>
  <c r="CW269" i="1" s="1"/>
  <c r="S270" i="1"/>
  <c r="DZ270" i="1" s="1"/>
  <c r="BW242" i="1"/>
  <c r="U243" i="1"/>
  <c r="AV243" i="1" s="1"/>
  <c r="DY268" i="1"/>
  <c r="S269" i="1"/>
  <c r="BV269" i="1" s="1"/>
  <c r="DX275" i="1"/>
  <c r="R276" i="1"/>
  <c r="BU276" i="1" s="1"/>
  <c r="BU270" i="1"/>
  <c r="CW270" i="1" s="1"/>
  <c r="S271" i="1"/>
  <c r="BV271" i="1" s="1"/>
  <c r="R275" i="1"/>
  <c r="DY275" i="1" s="1"/>
  <c r="DY261" i="1"/>
  <c r="S262" i="1"/>
  <c r="BV262" i="1" s="1"/>
  <c r="DX281" i="1"/>
  <c r="R282" i="1"/>
  <c r="AS282" i="1" s="1"/>
  <c r="C456" i="1"/>
  <c r="D274" i="4" s="1"/>
  <c r="CC203" i="1" a="1"/>
  <c r="CC203" i="1" s="1"/>
  <c r="D456" i="1" s="1"/>
  <c r="E274" i="4" s="1"/>
  <c r="CZ222" i="1"/>
  <c r="DA223" i="1"/>
  <c r="AT256" i="1"/>
  <c r="T257" i="1"/>
  <c r="AU257" i="1" s="1"/>
  <c r="BS285" i="1"/>
  <c r="CU285" i="1" s="1"/>
  <c r="Q286" i="1"/>
  <c r="BT286" i="1" s="1"/>
  <c r="AQ289" i="1"/>
  <c r="Q290" i="1"/>
  <c r="DX290" i="1" s="1"/>
  <c r="DW287" i="1"/>
  <c r="Q288" i="1"/>
  <c r="BT288" i="1" s="1"/>
  <c r="AS267" i="1"/>
  <c r="S268" i="1"/>
  <c r="DZ268" i="1" s="1"/>
  <c r="AR273" i="1"/>
  <c r="R274" i="1"/>
  <c r="BU274" i="1" s="1"/>
  <c r="CD210" i="1" a="1"/>
  <c r="CD210" i="1" s="1"/>
  <c r="E463" i="1" s="1"/>
  <c r="Y222" i="1" a="1"/>
  <c r="Y222" i="1" s="1"/>
  <c r="EC218" i="1"/>
  <c r="X218" i="1"/>
  <c r="Y218" i="1" a="1"/>
  <c r="Y218" i="1" s="1"/>
  <c r="W218" i="1"/>
  <c r="Z218" i="1" a="1"/>
  <c r="Z218" i="1" s="1"/>
  <c r="CD225" i="1" a="1"/>
  <c r="CD225" i="1" s="1"/>
  <c r="E478" i="1" s="1"/>
  <c r="AV235" i="1"/>
  <c r="V236" i="1"/>
  <c r="AW236" i="1" s="1"/>
  <c r="BW249" i="1"/>
  <c r="CY249" i="1" s="1"/>
  <c r="U250" i="1"/>
  <c r="BX250" i="1" s="1"/>
  <c r="CX246" i="1"/>
  <c r="I320" i="1"/>
  <c r="J127" i="4" s="1"/>
  <c r="V235" i="1"/>
  <c r="EC235" i="1" s="1"/>
  <c r="EB236" i="1"/>
  <c r="V237" i="1"/>
  <c r="AW237" i="1" s="1"/>
  <c r="BS293" i="1"/>
  <c r="Q294" i="1"/>
  <c r="AR294" i="1" s="1"/>
  <c r="CU279" i="1"/>
  <c r="AU239" i="1"/>
  <c r="U240" i="1"/>
  <c r="BX240" i="1" s="1"/>
  <c r="CA223" i="1"/>
  <c r="AU243" i="1"/>
  <c r="U244" i="1"/>
  <c r="AV244" i="1" s="1"/>
  <c r="CY227" i="1"/>
  <c r="AQ283" i="1"/>
  <c r="Q284" i="1"/>
  <c r="AR284" i="1" s="1"/>
  <c r="DZ251" i="1"/>
  <c r="T252" i="1"/>
  <c r="BW252" i="1" s="1"/>
  <c r="Y219" i="1" a="1"/>
  <c r="Y219" i="1" s="1"/>
  <c r="AW227" i="1"/>
  <c r="BB227" i="1" s="1" a="1"/>
  <c r="BB227" i="1" s="1"/>
  <c r="X227" i="1"/>
  <c r="Y223" i="1" a="1"/>
  <c r="Y223" i="1" s="1"/>
  <c r="X217" i="1"/>
  <c r="C458" i="1"/>
  <c r="D276" i="4" s="1"/>
  <c r="CC205" i="1" a="1"/>
  <c r="CC205" i="1" s="1"/>
  <c r="D458" i="1" s="1"/>
  <c r="E276" i="4" s="1"/>
  <c r="AX205" i="1"/>
  <c r="BB205" i="1" a="1"/>
  <c r="BB205" i="1" s="1"/>
  <c r="AZ205" i="1" a="1"/>
  <c r="AZ205" i="1" s="1"/>
  <c r="BA205" i="1" s="1" a="1"/>
  <c r="BA205" i="1" s="1"/>
  <c r="AY205" i="1"/>
  <c r="CT284" i="1"/>
  <c r="CU275" i="1"/>
  <c r="AQ290" i="1"/>
  <c r="Q291" i="1"/>
  <c r="AR291" i="1" s="1"/>
  <c r="AR282" i="1"/>
  <c r="R283" i="1"/>
  <c r="DY283" i="1" s="1"/>
  <c r="AT252" i="1"/>
  <c r="T253" i="1"/>
  <c r="BW253" i="1" s="1"/>
  <c r="EC224" i="1"/>
  <c r="DA224" i="1"/>
  <c r="AT259" i="1"/>
  <c r="T260" i="1"/>
  <c r="AU260" i="1" s="1"/>
  <c r="W220" i="1"/>
  <c r="CB221" i="1" a="1"/>
  <c r="CB221" i="1" s="1"/>
  <c r="Q292" i="1"/>
  <c r="BT292" i="1" s="1"/>
  <c r="DW288" i="1"/>
  <c r="Q289" i="1"/>
  <c r="BT289" i="1" s="1"/>
  <c r="BT274" i="1"/>
  <c r="CV274" i="1" s="1"/>
  <c r="CU273" i="1"/>
  <c r="CX256" i="1"/>
  <c r="CW255" i="1"/>
  <c r="CA211" i="1"/>
  <c r="W228" i="1"/>
  <c r="CA210" i="1"/>
  <c r="AU248" i="1"/>
  <c r="U249" i="1"/>
  <c r="DA225" i="1"/>
  <c r="W221" i="1"/>
  <c r="N319" i="1"/>
  <c r="O126" i="4" s="1"/>
  <c r="O141" i="4" s="1"/>
  <c r="L126" i="4"/>
  <c r="L141" i="4" s="1"/>
  <c r="Y226" i="1" a="1"/>
  <c r="Y226" i="1" s="1"/>
  <c r="T259" i="1"/>
  <c r="EA259" i="1" s="1"/>
  <c r="DY264" i="1"/>
  <c r="S265" i="1"/>
  <c r="BV265" i="1" s="1"/>
  <c r="X220" i="1"/>
  <c r="CA219" i="1"/>
  <c r="CD219" i="1" a="1"/>
  <c r="CD219" i="1" s="1"/>
  <c r="E472" i="1" s="1"/>
  <c r="CB219" i="1" a="1"/>
  <c r="CB219" i="1" s="1"/>
  <c r="BZ219" i="1"/>
  <c r="EA244" i="1"/>
  <c r="U245" i="1"/>
  <c r="AV245" i="1" s="1"/>
  <c r="CX248" i="1"/>
  <c r="AU241" i="1"/>
  <c r="BB210" i="1" a="1"/>
  <c r="BB210" i="1" s="1"/>
  <c r="AZ210" i="1" a="1"/>
  <c r="AZ210" i="1" s="1"/>
  <c r="BA210" i="1" s="1" a="1"/>
  <c r="BA210" i="1" s="1"/>
  <c r="AY210" i="1"/>
  <c r="AX210" i="1"/>
  <c r="BS294" i="1"/>
  <c r="CU294" i="1" s="1"/>
  <c r="AV234" i="1"/>
  <c r="CZ236" i="1"/>
  <c r="BV253" i="1"/>
  <c r="DX280" i="1"/>
  <c r="CC197" i="1" a="1"/>
  <c r="CC197" i="1" s="1"/>
  <c r="D450" i="1" s="1"/>
  <c r="E268" i="4" s="1"/>
  <c r="C450" i="1"/>
  <c r="D268" i="4" s="1"/>
  <c r="BW239" i="1"/>
  <c r="AQ286" i="1"/>
  <c r="Q287" i="1"/>
  <c r="BT287" i="1" s="1"/>
  <c r="CD223" i="1" a="1"/>
  <c r="CD223" i="1" s="1"/>
  <c r="E476" i="1" s="1"/>
  <c r="W222" i="1"/>
  <c r="V233" i="1"/>
  <c r="EC233" i="1" s="1"/>
  <c r="BU262" i="1"/>
  <c r="CW262" i="1" s="1"/>
  <c r="S263" i="1"/>
  <c r="DZ263" i="1" s="1"/>
  <c r="CY240" i="1"/>
  <c r="X221" i="1"/>
  <c r="CT286" i="1"/>
  <c r="CZ226" i="1"/>
  <c r="AZ216" i="1" a="1"/>
  <c r="AZ216" i="1" s="1"/>
  <c r="BA216" i="1" s="1" a="1"/>
  <c r="BA216" i="1" s="1"/>
  <c r="Z221" i="1" a="1"/>
  <c r="Z221" i="1" s="1"/>
  <c r="CC207" i="1" a="1"/>
  <c r="CC207" i="1" s="1"/>
  <c r="D460" i="1" s="1"/>
  <c r="E278" i="4" s="1"/>
  <c r="C460" i="1"/>
  <c r="D278" i="4" s="1"/>
  <c r="CD214" i="1" a="1"/>
  <c r="CD214" i="1" s="1"/>
  <c r="E467" i="1" s="1"/>
  <c r="CB214" i="1" a="1"/>
  <c r="CB214" i="1" s="1"/>
  <c r="BZ214" i="1"/>
  <c r="CA214" i="1"/>
  <c r="DA214" i="1"/>
  <c r="U239" i="1"/>
  <c r="BX239" i="1" s="1"/>
  <c r="EA246" i="1"/>
  <c r="U247" i="1"/>
  <c r="AV247" i="1" s="1"/>
  <c r="AT257" i="1"/>
  <c r="T258" i="1"/>
  <c r="BW258" i="1" s="1"/>
  <c r="CT291" i="1"/>
  <c r="EC225" i="1"/>
  <c r="X225" i="1"/>
  <c r="W225" i="1"/>
  <c r="Z225" i="1" a="1"/>
  <c r="Z225" i="1" s="1"/>
  <c r="Y225" i="1" a="1"/>
  <c r="Y225" i="1" s="1"/>
  <c r="AT254" i="1"/>
  <c r="T255" i="1"/>
  <c r="BW255" i="1" s="1"/>
  <c r="AW224" i="1"/>
  <c r="AX224" i="1" s="1"/>
  <c r="CX259" i="1"/>
  <c r="BY220" i="1"/>
  <c r="CD220" i="1" s="1" a="1"/>
  <c r="CD220" i="1" s="1"/>
  <c r="E473" i="1" s="1"/>
  <c r="AS269" i="1"/>
  <c r="C449" i="1"/>
  <c r="D267" i="4" s="1"/>
  <c r="CC196" i="1" a="1"/>
  <c r="CC196" i="1" s="1"/>
  <c r="D449" i="1" s="1"/>
  <c r="E267" i="4" s="1"/>
  <c r="D272" i="4"/>
  <c r="BS291" i="1"/>
  <c r="EB231" i="1"/>
  <c r="V232" i="1"/>
  <c r="AW232" i="1" s="1"/>
  <c r="BT279" i="1"/>
  <c r="R280" i="1"/>
  <c r="DY280" i="1" s="1"/>
  <c r="AV237" i="1"/>
  <c r="V238" i="1"/>
  <c r="BY238" i="1" s="1"/>
  <c r="DZ261" i="1"/>
  <c r="T262" i="1"/>
  <c r="EA262" i="1" s="1"/>
  <c r="EA242" i="1"/>
  <c r="CC198" i="1" a="1"/>
  <c r="CC198" i="1" s="1"/>
  <c r="D451" i="1" s="1"/>
  <c r="E269" i="4" s="1"/>
  <c r="C451" i="1"/>
  <c r="D269" i="4" s="1"/>
  <c r="C445" i="1"/>
  <c r="D263" i="4" s="1"/>
  <c r="CC192" i="1" a="1"/>
  <c r="CC192" i="1" s="1"/>
  <c r="D445" i="1" s="1"/>
  <c r="E263" i="4" s="1"/>
  <c r="BU268" i="1"/>
  <c r="CW268" i="1" s="1"/>
  <c r="AR275" i="1"/>
  <c r="AS270" i="1"/>
  <c r="DX274" i="1"/>
  <c r="BU261" i="1"/>
  <c r="BT281" i="1"/>
  <c r="CV281" i="1" s="1"/>
  <c r="F274" i="4"/>
  <c r="F456" i="1"/>
  <c r="G274" i="4" s="1"/>
  <c r="EB230" i="1"/>
  <c r="V231" i="1"/>
  <c r="EC231" i="1" s="1"/>
  <c r="DZ256" i="1"/>
  <c r="BZ216" i="1"/>
  <c r="DA216" i="1"/>
  <c r="EC226" i="1"/>
  <c r="X226" i="1"/>
  <c r="BZ211" i="1"/>
  <c r="Y228" i="1" a="1"/>
  <c r="Y228" i="1" s="1"/>
  <c r="BX229" i="1"/>
  <c r="V230" i="1"/>
  <c r="AW230" i="1" s="1"/>
  <c r="AP294" i="1"/>
  <c r="P295" i="1"/>
  <c r="BS295" i="1" s="1"/>
  <c r="AQ285" i="1"/>
  <c r="BS289" i="1"/>
  <c r="BS287" i="1"/>
  <c r="DY267" i="1"/>
  <c r="Q320" i="1" a="1"/>
  <c r="Q320" i="1" s="1"/>
  <c r="R127" i="4" s="1"/>
  <c r="F268" i="4"/>
  <c r="F450" i="1"/>
  <c r="G268" i="4" s="1"/>
  <c r="DX273" i="1"/>
  <c r="CB210" i="1" a="1"/>
  <c r="CB210" i="1" s="1"/>
  <c r="DA211" i="1"/>
  <c r="R277" i="1"/>
  <c r="DY277" i="1" s="1"/>
  <c r="DV295" i="1"/>
  <c r="P296" i="1"/>
  <c r="BS296" i="1" s="1"/>
  <c r="CU296" i="1" s="1"/>
  <c r="F451" i="1"/>
  <c r="G269" i="4" s="1"/>
  <c r="F269" i="4"/>
  <c r="DW284" i="1"/>
  <c r="Q285" i="1"/>
  <c r="DX285" i="1" s="1"/>
  <c r="CW251" i="1"/>
  <c r="AY207" i="1"/>
  <c r="AX207" i="1"/>
  <c r="AZ207" i="1" a="1"/>
  <c r="AZ207" i="1" s="1"/>
  <c r="BA207" i="1" s="1" a="1"/>
  <c r="BA207" i="1" s="1"/>
  <c r="BB207" i="1" a="1"/>
  <c r="BB207" i="1" s="1"/>
  <c r="U246" i="1"/>
  <c r="DX278" i="1"/>
  <c r="R279" i="1"/>
  <c r="BU279" i="1" s="1"/>
  <c r="BX238" i="1"/>
  <c r="CZ238" i="1" s="1"/>
  <c r="V239" i="1"/>
  <c r="AW239" i="1" s="1"/>
  <c r="BY218" i="1"/>
  <c r="C448" i="1"/>
  <c r="D266" i="4" s="1"/>
  <c r="CC195" i="1" a="1"/>
  <c r="CC195" i="1" s="1"/>
  <c r="D448" i="1" s="1"/>
  <c r="E266" i="4" s="1"/>
  <c r="CW264" i="1"/>
  <c r="CV263" i="1"/>
  <c r="AQ271" i="1"/>
  <c r="Q272" i="1"/>
  <c r="DX272" i="1" s="1"/>
  <c r="F458" i="1"/>
  <c r="G276" i="4" s="1"/>
  <c r="F276" i="4"/>
  <c r="CB225" i="1" a="1"/>
  <c r="CB225" i="1" s="1"/>
  <c r="CV268" i="1"/>
  <c r="BX235" i="1"/>
  <c r="CZ235" i="1" s="1"/>
  <c r="EA249" i="1"/>
  <c r="BW241" i="1"/>
  <c r="BX234" i="1"/>
  <c r="AV236" i="1"/>
  <c r="DW293" i="1"/>
  <c r="DZ253" i="1"/>
  <c r="AR280" i="1"/>
  <c r="BV260" i="1"/>
  <c r="CX260" i="1" s="1"/>
  <c r="BB209" i="1" a="1"/>
  <c r="BB209" i="1" s="1"/>
  <c r="AX209" i="1"/>
  <c r="AY209" i="1"/>
  <c r="AZ209" i="1" a="1"/>
  <c r="AZ209" i="1" s="1"/>
  <c r="BA209" i="1" s="1" a="1"/>
  <c r="BA209" i="1" s="1"/>
  <c r="BB218" i="1" a="1"/>
  <c r="BB218" i="1" s="1"/>
  <c r="AY218" i="1"/>
  <c r="AZ218" i="1" a="1"/>
  <c r="AZ218" i="1" s="1"/>
  <c r="BA218" i="1" s="1" a="1"/>
  <c r="BA218" i="1" s="1"/>
  <c r="T251" i="1"/>
  <c r="AU251" i="1" s="1"/>
  <c r="CB223" i="1" a="1"/>
  <c r="CB223" i="1" s="1"/>
  <c r="AU250" i="1"/>
  <c r="BU263" i="1"/>
  <c r="BT277" i="1"/>
  <c r="R278" i="1"/>
  <c r="BU278" i="1" s="1"/>
  <c r="J321" i="1"/>
  <c r="EA243" i="1"/>
  <c r="EB232" i="1"/>
  <c r="CV261" i="1"/>
  <c r="AU240" i="1"/>
  <c r="U241" i="1"/>
  <c r="BX241" i="1" s="1"/>
  <c r="CZ241" i="1" s="1"/>
  <c r="CC206" i="1" a="1"/>
  <c r="CC206" i="1" s="1"/>
  <c r="D459" i="1" s="1"/>
  <c r="E277" i="4" s="1"/>
  <c r="C459" i="1"/>
  <c r="D277" i="4" s="1"/>
  <c r="DY266" i="1"/>
  <c r="BU271" i="1"/>
  <c r="DY265" i="1"/>
  <c r="DW283" i="1"/>
  <c r="BV251" i="1"/>
  <c r="CY230" i="1"/>
  <c r="AU247" i="1"/>
  <c r="U248" i="1"/>
  <c r="EB248" i="1" s="1"/>
  <c r="AS272" i="1"/>
  <c r="S273" i="1"/>
  <c r="DZ273" i="1" s="1"/>
  <c r="X219" i="1"/>
  <c r="F278" i="4"/>
  <c r="F460" i="1"/>
  <c r="G278" i="4" s="1"/>
  <c r="Z222" i="1" a="1"/>
  <c r="Z222" i="1" s="1"/>
  <c r="BB225" i="1" l="1" a="1"/>
  <c r="BB225" i="1" s="1"/>
  <c r="U251" i="1"/>
  <c r="BX251" i="1" s="1"/>
  <c r="BW250" i="1"/>
  <c r="CY250" i="1" s="1"/>
  <c r="C468" i="1"/>
  <c r="D286" i="4" s="1"/>
  <c r="C466" i="1"/>
  <c r="D284" i="4" s="1"/>
  <c r="F283" i="4"/>
  <c r="CC216" i="1" a="1"/>
  <c r="CC216" i="1" s="1"/>
  <c r="D469" i="1" s="1"/>
  <c r="E287" i="4" s="1"/>
  <c r="X235" i="1"/>
  <c r="DA238" i="1"/>
  <c r="AY228" i="1"/>
  <c r="AY221" i="1"/>
  <c r="DD212" i="1"/>
  <c r="P322" i="1" s="1"/>
  <c r="Q129" i="4" s="1"/>
  <c r="BB228" i="1" a="1"/>
  <c r="BB228" i="1" s="1"/>
  <c r="AZ228" i="1" a="1"/>
  <c r="AZ228" i="1" s="1"/>
  <c r="BA228" i="1" s="1" a="1"/>
  <c r="BA228" i="1" s="1"/>
  <c r="F277" i="4"/>
  <c r="C480" i="1"/>
  <c r="D298" i="4" s="1"/>
  <c r="AY222" i="1"/>
  <c r="F287" i="4"/>
  <c r="AX222" i="1"/>
  <c r="CB217" i="1" a="1"/>
  <c r="CB217" i="1" s="1"/>
  <c r="C470" i="1" s="1"/>
  <c r="D288" i="4" s="1"/>
  <c r="AZ225" i="1" a="1"/>
  <c r="AZ225" i="1" s="1"/>
  <c r="BA225" i="1" s="1" a="1"/>
  <c r="BA225" i="1" s="1"/>
  <c r="F468" i="1"/>
  <c r="G286" i="4" s="1"/>
  <c r="C465" i="1"/>
  <c r="D283" i="4" s="1"/>
  <c r="BB222" i="1" a="1"/>
  <c r="BB222" i="1" s="1"/>
  <c r="CZ239" i="1"/>
  <c r="AZ221" i="1" a="1"/>
  <c r="AZ221" i="1" s="1"/>
  <c r="BA221" i="1" s="1" a="1"/>
  <c r="BA221" i="1" s="1"/>
  <c r="F284" i="4"/>
  <c r="AX221" i="1"/>
  <c r="EC230" i="1"/>
  <c r="AZ223" i="1" a="1"/>
  <c r="AZ223" i="1" s="1"/>
  <c r="BA223" i="1" s="1" a="1"/>
  <c r="BA223" i="1" s="1"/>
  <c r="CB222" i="1" a="1"/>
  <c r="CB222" i="1" s="1"/>
  <c r="C475" i="1" s="1"/>
  <c r="D293" i="4" s="1"/>
  <c r="CD222" i="1" a="1"/>
  <c r="CD222" i="1" s="1"/>
  <c r="E475" i="1" s="1"/>
  <c r="F293" i="4" s="1"/>
  <c r="CA222" i="1"/>
  <c r="X233" i="1"/>
  <c r="C457" i="1"/>
  <c r="D275" i="4" s="1"/>
  <c r="AY223" i="1"/>
  <c r="DA222" i="1"/>
  <c r="AY225" i="1"/>
  <c r="BB223" i="1" a="1"/>
  <c r="BB223" i="1" s="1"/>
  <c r="CA226" i="1"/>
  <c r="DY278" i="1"/>
  <c r="AX232" i="1"/>
  <c r="CD217" i="1" a="1"/>
  <c r="CD217" i="1" s="1"/>
  <c r="E470" i="1" s="1"/>
  <c r="AS280" i="1"/>
  <c r="BZ226" i="1"/>
  <c r="AS276" i="1"/>
  <c r="DA217" i="1"/>
  <c r="CA217" i="1"/>
  <c r="AU258" i="1"/>
  <c r="BT272" i="1"/>
  <c r="CV272" i="1" s="1"/>
  <c r="AV248" i="1"/>
  <c r="BU277" i="1"/>
  <c r="CW277" i="1" s="1"/>
  <c r="W235" i="1"/>
  <c r="AU259" i="1"/>
  <c r="AW235" i="1"/>
  <c r="AZ235" i="1" s="1" a="1"/>
  <c r="AZ235" i="1" s="1"/>
  <c r="BA235" i="1" s="1" a="1"/>
  <c r="BA235" i="1" s="1"/>
  <c r="DX288" i="1"/>
  <c r="BX243" i="1"/>
  <c r="CZ243" i="1" s="1"/>
  <c r="BT285" i="1"/>
  <c r="CV285" i="1" s="1"/>
  <c r="BU282" i="1"/>
  <c r="CW282" i="1" s="1"/>
  <c r="Z231" i="1" a="1"/>
  <c r="Z231" i="1" s="1"/>
  <c r="AZ236" i="1" a="1"/>
  <c r="AZ236" i="1" s="1"/>
  <c r="BA236" i="1" s="1" a="1"/>
  <c r="BA236" i="1" s="1"/>
  <c r="DW296" i="1"/>
  <c r="AW238" i="1"/>
  <c r="AX238" i="1" s="1"/>
  <c r="EB247" i="1"/>
  <c r="DX287" i="1"/>
  <c r="BX245" i="1"/>
  <c r="CZ245" i="1" s="1"/>
  <c r="DZ265" i="1"/>
  <c r="EB244" i="1"/>
  <c r="AX219" i="1"/>
  <c r="EB241" i="1"/>
  <c r="W239" i="1"/>
  <c r="CB226" i="1" a="1"/>
  <c r="CB226" i="1" s="1"/>
  <c r="CC226" i="1" s="1" a="1"/>
  <c r="CC226" i="1" s="1"/>
  <c r="D479" i="1" s="1"/>
  <c r="E297" i="4" s="1"/>
  <c r="AV250" i="1"/>
  <c r="BY236" i="1"/>
  <c r="BZ236" i="1" s="1"/>
  <c r="AY219" i="1"/>
  <c r="CD226" i="1" a="1"/>
  <c r="CD226" i="1" s="1"/>
  <c r="E479" i="1" s="1"/>
  <c r="F479" i="1" s="1"/>
  <c r="G297" i="4" s="1"/>
  <c r="AV241" i="1"/>
  <c r="BB237" i="1" a="1"/>
  <c r="BB237" i="1" s="1"/>
  <c r="EC232" i="1"/>
  <c r="EA260" i="1"/>
  <c r="EA252" i="1"/>
  <c r="AZ219" i="1" a="1"/>
  <c r="AZ219" i="1" s="1"/>
  <c r="BA219" i="1" s="1" a="1"/>
  <c r="BA219" i="1" s="1"/>
  <c r="AT269" i="1"/>
  <c r="DZ267" i="1"/>
  <c r="Y234" i="1" a="1"/>
  <c r="Y234" i="1" s="1"/>
  <c r="X234" i="1"/>
  <c r="EA251" i="1"/>
  <c r="AU255" i="1"/>
  <c r="AS278" i="1"/>
  <c r="BW262" i="1"/>
  <c r="CY262" i="1" s="1"/>
  <c r="AY234" i="1"/>
  <c r="AT268" i="1"/>
  <c r="AS275" i="1"/>
  <c r="AT271" i="1"/>
  <c r="AY226" i="1"/>
  <c r="BT295" i="1"/>
  <c r="CV295" i="1" s="1"/>
  <c r="W234" i="1"/>
  <c r="DX293" i="1"/>
  <c r="BY234" i="1"/>
  <c r="DA234" i="1" s="1"/>
  <c r="CV288" i="1"/>
  <c r="Y238" i="1" a="1"/>
  <c r="Y238" i="1" s="1"/>
  <c r="AX220" i="1"/>
  <c r="BT291" i="1"/>
  <c r="CV291" i="1" s="1"/>
  <c r="AX226" i="1"/>
  <c r="EB240" i="1"/>
  <c r="DZ271" i="1"/>
  <c r="AT272" i="1"/>
  <c r="AS281" i="1"/>
  <c r="BW254" i="1"/>
  <c r="CY254" i="1" s="1"/>
  <c r="EC229" i="1"/>
  <c r="BB226" i="1" a="1"/>
  <c r="BB226" i="1" s="1"/>
  <c r="BB220" i="1" a="1"/>
  <c r="BB220" i="1" s="1"/>
  <c r="Y239" i="1" a="1"/>
  <c r="Y239" i="1" s="1"/>
  <c r="X238" i="1"/>
  <c r="AQ296" i="1"/>
  <c r="EC238" i="1"/>
  <c r="AY220" i="1"/>
  <c r="BX247" i="1"/>
  <c r="CZ247" i="1" s="1"/>
  <c r="EB239" i="1"/>
  <c r="AY227" i="1"/>
  <c r="AR292" i="1"/>
  <c r="BU283" i="1"/>
  <c r="CW283" i="1" s="1"/>
  <c r="DX291" i="1"/>
  <c r="DX284" i="1"/>
  <c r="DZ262" i="1"/>
  <c r="AT266" i="1"/>
  <c r="BU281" i="1"/>
  <c r="CW281" i="1" s="1"/>
  <c r="EA256" i="1"/>
  <c r="CW279" i="1"/>
  <c r="AX234" i="1"/>
  <c r="AZ234" i="1" a="1"/>
  <c r="AZ234" i="1" s="1"/>
  <c r="BA234" i="1" s="1" a="1"/>
  <c r="BA234" i="1" s="1"/>
  <c r="BB234" i="1" a="1"/>
  <c r="BB234" i="1" s="1"/>
  <c r="AZ230" i="1" a="1"/>
  <c r="AZ230" i="1" s="1"/>
  <c r="BA230" i="1" s="1" a="1"/>
  <c r="BA230" i="1" s="1"/>
  <c r="AY230" i="1"/>
  <c r="AX230" i="1"/>
  <c r="BB230" i="1" a="1"/>
  <c r="BB230" i="1" s="1"/>
  <c r="CW274" i="1"/>
  <c r="AY229" i="1"/>
  <c r="AX229" i="1"/>
  <c r="AZ229" i="1" a="1"/>
  <c r="AZ229" i="1" s="1"/>
  <c r="BA229" i="1" s="1" a="1"/>
  <c r="BA229" i="1" s="1"/>
  <c r="BB229" i="1" a="1"/>
  <c r="BB229" i="1" s="1"/>
  <c r="CU295" i="1"/>
  <c r="F291" i="4"/>
  <c r="F473" i="1"/>
  <c r="G291" i="4" s="1"/>
  <c r="CX262" i="1"/>
  <c r="CY261" i="1"/>
  <c r="CY256" i="1"/>
  <c r="CY258" i="1"/>
  <c r="CV289" i="1"/>
  <c r="CY253" i="1"/>
  <c r="CY252" i="1"/>
  <c r="BX248" i="1"/>
  <c r="V249" i="1"/>
  <c r="Y249" i="1" s="1" a="1"/>
  <c r="Y249" i="1" s="1"/>
  <c r="V242" i="1"/>
  <c r="AW242" i="1" s="1"/>
  <c r="K321" i="1"/>
  <c r="K128" i="4"/>
  <c r="S279" i="1"/>
  <c r="BV279" i="1" s="1"/>
  <c r="CX279" i="1" s="1"/>
  <c r="CW263" i="1"/>
  <c r="BW251" i="1"/>
  <c r="U252" i="1"/>
  <c r="CZ234" i="1"/>
  <c r="CB238" i="1" a="1"/>
  <c r="CB238" i="1" s="1"/>
  <c r="AR272" i="1"/>
  <c r="R273" i="1"/>
  <c r="AS273" i="1" s="1"/>
  <c r="EC239" i="1"/>
  <c r="EB246" i="1"/>
  <c r="AS277" i="1"/>
  <c r="S278" i="1"/>
  <c r="AW231" i="1"/>
  <c r="F467" i="1"/>
  <c r="G285" i="4" s="1"/>
  <c r="F285" i="4"/>
  <c r="BY233" i="1"/>
  <c r="AR287" i="1"/>
  <c r="R288" i="1"/>
  <c r="DA220" i="1"/>
  <c r="AT265" i="1"/>
  <c r="T266" i="1"/>
  <c r="AU266" i="1" s="1"/>
  <c r="BW259" i="1"/>
  <c r="U260" i="1"/>
  <c r="BX260" i="1" s="1"/>
  <c r="AV249" i="1"/>
  <c r="BY235" i="1"/>
  <c r="BZ235" i="1" s="1"/>
  <c r="CZ250" i="1"/>
  <c r="BV268" i="1"/>
  <c r="T269" i="1"/>
  <c r="AR288" i="1"/>
  <c r="R289" i="1"/>
  <c r="T272" i="1"/>
  <c r="AU272" i="1" s="1"/>
  <c r="DY276" i="1"/>
  <c r="S277" i="1"/>
  <c r="AT277" i="1" s="1"/>
  <c r="DZ269" i="1"/>
  <c r="T270" i="1"/>
  <c r="AU270" i="1" s="1"/>
  <c r="EB243" i="1"/>
  <c r="V244" i="1"/>
  <c r="AW244" i="1" s="1"/>
  <c r="AY244" i="1" s="1"/>
  <c r="AT267" i="1"/>
  <c r="CX267" i="1"/>
  <c r="X231" i="1"/>
  <c r="Z233" i="1" a="1"/>
  <c r="Z233" i="1" s="1"/>
  <c r="CV283" i="1"/>
  <c r="CU282" i="1"/>
  <c r="CB220" i="1" a="1"/>
  <c r="CB220" i="1" s="1"/>
  <c r="BB236" i="1" a="1"/>
  <c r="BB236" i="1" s="1"/>
  <c r="BY229" i="1"/>
  <c r="BZ229" i="1" s="1"/>
  <c r="CB228" i="1" a="1"/>
  <c r="CB228" i="1" s="1"/>
  <c r="CA228" i="1"/>
  <c r="BZ228" i="1"/>
  <c r="CD228" i="1" a="1"/>
  <c r="CD228" i="1" s="1"/>
  <c r="E481" i="1" s="1"/>
  <c r="BB224" i="1" a="1"/>
  <c r="BB224" i="1" s="1"/>
  <c r="AY237" i="1"/>
  <c r="BV273" i="1"/>
  <c r="CX273" i="1" s="1"/>
  <c r="T274" i="1"/>
  <c r="BW274" i="1" s="1"/>
  <c r="CX251" i="1"/>
  <c r="CX272" i="1"/>
  <c r="CW271" i="1"/>
  <c r="CW278" i="1"/>
  <c r="CV277" i="1"/>
  <c r="C476" i="1"/>
  <c r="D294" i="4" s="1"/>
  <c r="CC223" i="1" a="1"/>
  <c r="CC223" i="1" s="1"/>
  <c r="D476" i="1" s="1"/>
  <c r="E294" i="4" s="1"/>
  <c r="AS279" i="1"/>
  <c r="S280" i="1"/>
  <c r="AV246" i="1"/>
  <c r="V247" i="1"/>
  <c r="CU289" i="1"/>
  <c r="AQ295" i="1"/>
  <c r="Q296" i="1"/>
  <c r="BT296" i="1" s="1"/>
  <c r="CV296" i="1" s="1"/>
  <c r="CV292" i="1"/>
  <c r="CU291" i="1"/>
  <c r="BV263" i="1"/>
  <c r="CX263" i="1" s="1"/>
  <c r="T264" i="1"/>
  <c r="F294" i="4"/>
  <c r="F476" i="1"/>
  <c r="G294" i="4" s="1"/>
  <c r="Y233" i="1" a="1"/>
  <c r="Y233" i="1" s="1"/>
  <c r="CC219" i="1" a="1"/>
  <c r="CC219" i="1" s="1"/>
  <c r="D472" i="1" s="1"/>
  <c r="E290" i="4" s="1"/>
  <c r="C472" i="1"/>
  <c r="D290" i="4" s="1"/>
  <c r="V250" i="1"/>
  <c r="BY250" i="1" s="1"/>
  <c r="DX289" i="1"/>
  <c r="R290" i="1"/>
  <c r="BU290" i="1" s="1"/>
  <c r="U254" i="1"/>
  <c r="DX294" i="1"/>
  <c r="R295" i="1"/>
  <c r="DY295" i="1" s="1"/>
  <c r="BY237" i="1"/>
  <c r="Y237" i="1" a="1"/>
  <c r="Y237" i="1" s="1"/>
  <c r="W237" i="1"/>
  <c r="X237" i="1"/>
  <c r="Z237" i="1" a="1"/>
  <c r="Z237" i="1" s="1"/>
  <c r="F478" i="1"/>
  <c r="G296" i="4" s="1"/>
  <c r="F296" i="4"/>
  <c r="F463" i="1"/>
  <c r="G281" i="4" s="1"/>
  <c r="F281" i="4"/>
  <c r="J322" i="1"/>
  <c r="S275" i="1"/>
  <c r="BV275" i="1" s="1"/>
  <c r="R291" i="1"/>
  <c r="DX286" i="1"/>
  <c r="R287" i="1"/>
  <c r="BU287" i="1" s="1"/>
  <c r="EA257" i="1"/>
  <c r="U258" i="1"/>
  <c r="EB258" i="1" s="1"/>
  <c r="CY242" i="1"/>
  <c r="AT270" i="1"/>
  <c r="T271" i="1"/>
  <c r="T265" i="1"/>
  <c r="AU265" i="1" s="1"/>
  <c r="W238" i="1"/>
  <c r="EA261" i="1"/>
  <c r="U262" i="1"/>
  <c r="BX242" i="1"/>
  <c r="V243" i="1"/>
  <c r="BY243" i="1" s="1"/>
  <c r="CA238" i="1"/>
  <c r="DX283" i="1"/>
  <c r="BZ220" i="1"/>
  <c r="AY236" i="1"/>
  <c r="AZ237" i="1" a="1"/>
  <c r="AZ237" i="1" s="1"/>
  <c r="BA237" i="1" s="1" a="1"/>
  <c r="BA237" i="1" s="1"/>
  <c r="F480" i="1"/>
  <c r="G298" i="4" s="1"/>
  <c r="F298" i="4"/>
  <c r="F295" i="4"/>
  <c r="F477" i="1"/>
  <c r="G295" i="4" s="1"/>
  <c r="Z238" i="1" a="1"/>
  <c r="Z238" i="1" s="1"/>
  <c r="AX227" i="1"/>
  <c r="CY241" i="1"/>
  <c r="DA218" i="1"/>
  <c r="CA218" i="1"/>
  <c r="CD218" i="1" a="1"/>
  <c r="CD218" i="1" s="1"/>
  <c r="E471" i="1" s="1"/>
  <c r="CB218" i="1" a="1"/>
  <c r="CB218" i="1" s="1"/>
  <c r="BZ218" i="1"/>
  <c r="AR285" i="1"/>
  <c r="R286" i="1"/>
  <c r="C463" i="1"/>
  <c r="D281" i="4" s="1"/>
  <c r="CC210" i="1" a="1"/>
  <c r="CC210" i="1" s="1"/>
  <c r="D463" i="1" s="1"/>
  <c r="E281" i="4" s="1"/>
  <c r="Y230" i="1" a="1"/>
  <c r="Y230" i="1" s="1"/>
  <c r="Z230" i="1" a="1"/>
  <c r="Z230" i="1" s="1"/>
  <c r="X230" i="1"/>
  <c r="W230" i="1"/>
  <c r="CY255" i="1"/>
  <c r="EA258" i="1"/>
  <c r="U259" i="1"/>
  <c r="AV259" i="1" s="1"/>
  <c r="X239" i="1"/>
  <c r="CY239" i="1"/>
  <c r="CX253" i="1"/>
  <c r="EB245" i="1"/>
  <c r="V246" i="1"/>
  <c r="EC246" i="1" s="1"/>
  <c r="F472" i="1"/>
  <c r="G290" i="4" s="1"/>
  <c r="F290" i="4"/>
  <c r="BX249" i="1"/>
  <c r="CZ249" i="1" s="1"/>
  <c r="CU287" i="1"/>
  <c r="R293" i="1"/>
  <c r="AS293" i="1" s="1"/>
  <c r="U261" i="1"/>
  <c r="BX261" i="1" s="1"/>
  <c r="EA253" i="1"/>
  <c r="S284" i="1"/>
  <c r="BV284" i="1" s="1"/>
  <c r="AU252" i="1"/>
  <c r="U253" i="1"/>
  <c r="BT284" i="1"/>
  <c r="CV284" i="1" s="1"/>
  <c r="R285" i="1"/>
  <c r="BX244" i="1"/>
  <c r="V245" i="1"/>
  <c r="CV287" i="1"/>
  <c r="CZ240" i="1"/>
  <c r="CU293" i="1"/>
  <c r="AX236" i="1"/>
  <c r="AS274" i="1"/>
  <c r="AR290" i="1"/>
  <c r="CV286" i="1"/>
  <c r="DY282" i="1"/>
  <c r="S283" i="1"/>
  <c r="AT283" i="1" s="1"/>
  <c r="AT262" i="1"/>
  <c r="T263" i="1"/>
  <c r="BW263" i="1" s="1"/>
  <c r="BU275" i="1"/>
  <c r="CW275" i="1" s="1"/>
  <c r="S276" i="1"/>
  <c r="BV276" i="1" s="1"/>
  <c r="CX271" i="1"/>
  <c r="CW276" i="1"/>
  <c r="CX269" i="1"/>
  <c r="BV266" i="1"/>
  <c r="T267" i="1"/>
  <c r="EA267" i="1" s="1"/>
  <c r="DZ272" i="1"/>
  <c r="T273" i="1"/>
  <c r="BW273" i="1" s="1"/>
  <c r="AT264" i="1"/>
  <c r="S282" i="1"/>
  <c r="DZ282" i="1" s="1"/>
  <c r="AU254" i="1"/>
  <c r="U255" i="1"/>
  <c r="AV255" i="1" s="1"/>
  <c r="BT293" i="1"/>
  <c r="CV293" i="1" s="1"/>
  <c r="R294" i="1"/>
  <c r="BU294" i="1" s="1"/>
  <c r="CC211" i="1" a="1"/>
  <c r="CC211" i="1" s="1"/>
  <c r="D464" i="1" s="1"/>
  <c r="E282" i="4" s="1"/>
  <c r="C464" i="1"/>
  <c r="D282" i="4" s="1"/>
  <c r="CA220" i="1"/>
  <c r="AU256" i="1"/>
  <c r="U257" i="1"/>
  <c r="BX257" i="1" s="1"/>
  <c r="CZ257" i="1" s="1"/>
  <c r="I321" i="1"/>
  <c r="J128" i="4" s="1"/>
  <c r="AY224" i="1"/>
  <c r="AX237" i="1"/>
  <c r="Y235" i="1" a="1"/>
  <c r="Y235" i="1" s="1"/>
  <c r="CC224" i="1" a="1"/>
  <c r="CC224" i="1" s="1"/>
  <c r="D477" i="1" s="1"/>
  <c r="E295" i="4" s="1"/>
  <c r="C477" i="1"/>
  <c r="D295" i="4" s="1"/>
  <c r="DC212" i="1"/>
  <c r="O322" i="1" s="1"/>
  <c r="P129" i="4" s="1"/>
  <c r="BZ238" i="1"/>
  <c r="AT273" i="1"/>
  <c r="EB251" i="1"/>
  <c r="C478" i="1"/>
  <c r="CC225" i="1" a="1"/>
  <c r="CC225" i="1" s="1"/>
  <c r="D478" i="1" s="1"/>
  <c r="E296" i="4" s="1"/>
  <c r="BY239" i="1"/>
  <c r="DA239" i="1" s="1"/>
  <c r="DY279" i="1"/>
  <c r="BX246" i="1"/>
  <c r="DW295" i="1"/>
  <c r="BY230" i="1"/>
  <c r="CZ229" i="1"/>
  <c r="BY231" i="1"/>
  <c r="CW261" i="1"/>
  <c r="AU262" i="1"/>
  <c r="U263" i="1"/>
  <c r="EB263" i="1" s="1"/>
  <c r="BU280" i="1"/>
  <c r="S281" i="1"/>
  <c r="DZ281" i="1" s="1"/>
  <c r="BY232" i="1"/>
  <c r="X232" i="1"/>
  <c r="Y232" i="1" a="1"/>
  <c r="Y232" i="1" s="1"/>
  <c r="Z232" i="1" a="1"/>
  <c r="Z232" i="1" s="1"/>
  <c r="W232" i="1"/>
  <c r="EA255" i="1"/>
  <c r="U256" i="1"/>
  <c r="AV256" i="1" s="1"/>
  <c r="V248" i="1"/>
  <c r="Z248" i="1" s="1" a="1"/>
  <c r="Z248" i="1" s="1"/>
  <c r="AV239" i="1"/>
  <c r="AZ239" i="1" s="1" a="1"/>
  <c r="AZ239" i="1" s="1"/>
  <c r="BA239" i="1" s="1" a="1"/>
  <c r="BA239" i="1" s="1"/>
  <c r="V240" i="1"/>
  <c r="BY240" i="1" s="1"/>
  <c r="DA240" i="1" s="1"/>
  <c r="C467" i="1"/>
  <c r="D285" i="4" s="1"/>
  <c r="CC214" i="1" a="1"/>
  <c r="CC214" i="1" s="1"/>
  <c r="D467" i="1" s="1"/>
  <c r="E285" i="4" s="1"/>
  <c r="AT263" i="1"/>
  <c r="AW233" i="1"/>
  <c r="CD238" i="1" a="1"/>
  <c r="CD238" i="1" s="1"/>
  <c r="E491" i="1" s="1"/>
  <c r="CX265" i="1"/>
  <c r="EB249" i="1"/>
  <c r="AR289" i="1"/>
  <c r="DX292" i="1"/>
  <c r="CC221" i="1" a="1"/>
  <c r="CC221" i="1" s="1"/>
  <c r="D474" i="1" s="1"/>
  <c r="E292" i="4" s="1"/>
  <c r="C474" i="1"/>
  <c r="D292" i="4" s="1"/>
  <c r="BW260" i="1"/>
  <c r="AU253" i="1"/>
  <c r="AS283" i="1"/>
  <c r="R292" i="1"/>
  <c r="DY292" i="1" s="1"/>
  <c r="AZ227" i="1" a="1"/>
  <c r="AZ227" i="1" s="1"/>
  <c r="BA227" i="1" s="1" a="1"/>
  <c r="BA227" i="1" s="1"/>
  <c r="Y231" i="1" a="1"/>
  <c r="Y231" i="1" s="1"/>
  <c r="AV240" i="1"/>
  <c r="V241" i="1"/>
  <c r="AW241" i="1" s="1"/>
  <c r="BT294" i="1"/>
  <c r="EC237" i="1"/>
  <c r="Z235" i="1" a="1"/>
  <c r="Z235" i="1" s="1"/>
  <c r="W233" i="1"/>
  <c r="EB250" i="1"/>
  <c r="V251" i="1"/>
  <c r="AW251" i="1" s="1"/>
  <c r="EC236" i="1"/>
  <c r="Z236" i="1" a="1"/>
  <c r="Z236" i="1" s="1"/>
  <c r="X236" i="1"/>
  <c r="Y236" i="1" a="1"/>
  <c r="Y236" i="1" s="1"/>
  <c r="W236" i="1"/>
  <c r="DY274" i="1"/>
  <c r="BT290" i="1"/>
  <c r="AR286" i="1"/>
  <c r="BW257" i="1"/>
  <c r="BV270" i="1"/>
  <c r="F474" i="1"/>
  <c r="G292" i="4" s="1"/>
  <c r="F292" i="4"/>
  <c r="T268" i="1"/>
  <c r="EA268" i="1" s="1"/>
  <c r="BB232" i="1" a="1"/>
  <c r="BB232" i="1" s="1"/>
  <c r="AZ232" i="1" a="1"/>
  <c r="AZ232" i="1" s="1"/>
  <c r="BA232" i="1" s="1" a="1"/>
  <c r="BA232" i="1" s="1"/>
  <c r="AY232" i="1"/>
  <c r="BV264" i="1"/>
  <c r="AU261" i="1"/>
  <c r="DX295" i="1"/>
  <c r="R296" i="1"/>
  <c r="BU296" i="1" s="1"/>
  <c r="AV242" i="1"/>
  <c r="L127" i="4"/>
  <c r="N320" i="1"/>
  <c r="O127" i="4" s="1"/>
  <c r="AR283" i="1"/>
  <c r="R284" i="1"/>
  <c r="BU284" i="1" s="1"/>
  <c r="CV279" i="1"/>
  <c r="EC234" i="1"/>
  <c r="Z234" i="1" a="1"/>
  <c r="Z234" i="1" s="1"/>
  <c r="X229" i="1"/>
  <c r="W229" i="1"/>
  <c r="Y229" i="1" a="1"/>
  <c r="Y229" i="1" s="1"/>
  <c r="Z229" i="1" a="1"/>
  <c r="Z229" i="1" s="1"/>
  <c r="Q321" i="1" a="1"/>
  <c r="Q321" i="1" s="1"/>
  <c r="R128" i="4" s="1"/>
  <c r="AZ224" i="1" a="1"/>
  <c r="AZ224" i="1" s="1"/>
  <c r="BA224" i="1" s="1" a="1"/>
  <c r="BA224" i="1" s="1"/>
  <c r="Z239" i="1" a="1"/>
  <c r="Z239" i="1" s="1"/>
  <c r="W231" i="1"/>
  <c r="C479" i="1" l="1"/>
  <c r="D297" i="4" s="1"/>
  <c r="V252" i="1"/>
  <c r="EC252" i="1" s="1"/>
  <c r="AV251" i="1"/>
  <c r="AY251" i="1" s="1"/>
  <c r="CZ251" i="1"/>
  <c r="F475" i="1"/>
  <c r="G293" i="4" s="1"/>
  <c r="AY235" i="1"/>
  <c r="BB235" i="1" a="1"/>
  <c r="BB235" i="1" s="1"/>
  <c r="DA229" i="1"/>
  <c r="CC217" i="1" a="1"/>
  <c r="CC217" i="1" s="1"/>
  <c r="D470" i="1" s="1"/>
  <c r="E288" i="4" s="1"/>
  <c r="CB229" i="1" a="1"/>
  <c r="CB229" i="1" s="1"/>
  <c r="CC229" i="1" s="1" a="1"/>
  <c r="CC229" i="1" s="1"/>
  <c r="D482" i="1" s="1"/>
  <c r="E300" i="4" s="1"/>
  <c r="CB235" i="1" a="1"/>
  <c r="CB235" i="1" s="1"/>
  <c r="C488" i="1" s="1"/>
  <c r="D306" i="4" s="1"/>
  <c r="CD235" i="1" a="1"/>
  <c r="CD235" i="1" s="1"/>
  <c r="E488" i="1" s="1"/>
  <c r="F306" i="4" s="1"/>
  <c r="CC222" i="1" a="1"/>
  <c r="CC222" i="1" s="1"/>
  <c r="D475" i="1" s="1"/>
  <c r="E293" i="4" s="1"/>
  <c r="CB236" i="1" a="1"/>
  <c r="CB236" i="1" s="1"/>
  <c r="C489" i="1" s="1"/>
  <c r="D307" i="4" s="1"/>
  <c r="CD234" i="1" a="1"/>
  <c r="CD234" i="1" s="1"/>
  <c r="E487" i="1" s="1"/>
  <c r="F487" i="1" s="1"/>
  <c r="G305" i="4" s="1"/>
  <c r="AX235" i="1"/>
  <c r="BZ234" i="1"/>
  <c r="AY238" i="1"/>
  <c r="J323" i="1"/>
  <c r="K130" i="4" s="1"/>
  <c r="AR296" i="1"/>
  <c r="F297" i="4"/>
  <c r="CW296" i="1"/>
  <c r="AZ238" i="1" a="1"/>
  <c r="AZ238" i="1" s="1"/>
  <c r="BA238" i="1" s="1" a="1"/>
  <c r="BA238" i="1" s="1"/>
  <c r="BB238" i="1" a="1"/>
  <c r="BB238" i="1" s="1"/>
  <c r="BZ243" i="1"/>
  <c r="EC241" i="1"/>
  <c r="X246" i="1"/>
  <c r="AT281" i="1"/>
  <c r="AU267" i="1"/>
  <c r="F288" i="4"/>
  <c r="F470" i="1"/>
  <c r="G288" i="4" s="1"/>
  <c r="DY287" i="1"/>
  <c r="AT275" i="1"/>
  <c r="CA234" i="1"/>
  <c r="DZ276" i="1"/>
  <c r="BY246" i="1"/>
  <c r="BZ246" i="1" s="1"/>
  <c r="EB260" i="1"/>
  <c r="CB234" i="1" a="1"/>
  <c r="CB234" i="1" s="1"/>
  <c r="CC234" i="1" s="1" a="1"/>
  <c r="CC234" i="1" s="1"/>
  <c r="D487" i="1" s="1"/>
  <c r="E305" i="4" s="1"/>
  <c r="X248" i="1"/>
  <c r="BY251" i="1"/>
  <c r="CB251" i="1" s="1" a="1"/>
  <c r="CB251" i="1" s="1"/>
  <c r="CC251" i="1" s="1" a="1"/>
  <c r="CC251" i="1" s="1"/>
  <c r="D504" i="1" s="1"/>
  <c r="E322" i="4" s="1"/>
  <c r="EC248" i="1"/>
  <c r="BX255" i="1"/>
  <c r="CZ255" i="1" s="1"/>
  <c r="CD236" i="1" a="1"/>
  <c r="CD236" i="1" s="1"/>
  <c r="E489" i="1" s="1"/>
  <c r="F307" i="4" s="1"/>
  <c r="BV282" i="1"/>
  <c r="CX282" i="1" s="1"/>
  <c r="DZ283" i="1"/>
  <c r="DA236" i="1"/>
  <c r="AY241" i="1"/>
  <c r="AV263" i="1"/>
  <c r="CW294" i="1"/>
  <c r="CA236" i="1"/>
  <c r="AU274" i="1"/>
  <c r="BY242" i="1"/>
  <c r="DA242" i="1" s="1"/>
  <c r="X249" i="1"/>
  <c r="CA229" i="1"/>
  <c r="AS295" i="1"/>
  <c r="W249" i="1"/>
  <c r="Q322" i="1" a="1"/>
  <c r="Q322" i="1" s="1"/>
  <c r="R129" i="4" s="1"/>
  <c r="CD229" i="1" a="1"/>
  <c r="CD229" i="1" s="1"/>
  <c r="E482" i="1" s="1"/>
  <c r="F300" i="4" s="1"/>
  <c r="AS294" i="1"/>
  <c r="AT282" i="1"/>
  <c r="AT276" i="1"/>
  <c r="EA263" i="1"/>
  <c r="DY290" i="1"/>
  <c r="EA266" i="1"/>
  <c r="BU273" i="1"/>
  <c r="CW273" i="1" s="1"/>
  <c r="EC249" i="1"/>
  <c r="DY296" i="1"/>
  <c r="BY241" i="1"/>
  <c r="CB241" i="1" s="1" a="1"/>
  <c r="CB241" i="1" s="1"/>
  <c r="EA273" i="1"/>
  <c r="DD224" i="1"/>
  <c r="P323" i="1" s="1"/>
  <c r="Q130" i="4" s="1"/>
  <c r="AV258" i="1"/>
  <c r="AW250" i="1"/>
  <c r="AX250" i="1" s="1"/>
  <c r="AW249" i="1"/>
  <c r="AY249" i="1" s="1"/>
  <c r="AS284" i="1"/>
  <c r="AU268" i="1"/>
  <c r="DA243" i="1"/>
  <c r="BY248" i="1"/>
  <c r="DA248" i="1" s="1"/>
  <c r="CZ242" i="1"/>
  <c r="CW290" i="1"/>
  <c r="CW287" i="1"/>
  <c r="CX275" i="1"/>
  <c r="CY273" i="1"/>
  <c r="DA250" i="1"/>
  <c r="CA250" i="1"/>
  <c r="CB250" i="1" a="1"/>
  <c r="CB250" i="1" s="1"/>
  <c r="BZ250" i="1"/>
  <c r="CD250" i="1" a="1"/>
  <c r="CD250" i="1" s="1"/>
  <c r="E503" i="1" s="1"/>
  <c r="CX270" i="1"/>
  <c r="CY260" i="1"/>
  <c r="BZ232" i="1"/>
  <c r="CB232" i="1" a="1"/>
  <c r="CB232" i="1" s="1"/>
  <c r="CD232" i="1" a="1"/>
  <c r="CD232" i="1" s="1"/>
  <c r="E485" i="1" s="1"/>
  <c r="DA232" i="1"/>
  <c r="CA232" i="1"/>
  <c r="CX266" i="1"/>
  <c r="CY263" i="1"/>
  <c r="BZ240" i="1"/>
  <c r="AW245" i="1"/>
  <c r="Z245" i="1" a="1"/>
  <c r="Z245" i="1" s="1"/>
  <c r="W245" i="1"/>
  <c r="X245" i="1"/>
  <c r="Y245" i="1" a="1"/>
  <c r="Y245" i="1" s="1"/>
  <c r="AS285" i="1"/>
  <c r="S286" i="1"/>
  <c r="AT286" i="1" s="1"/>
  <c r="EB253" i="1"/>
  <c r="V254" i="1"/>
  <c r="BY254" i="1" s="1"/>
  <c r="CX284" i="1"/>
  <c r="CZ261" i="1"/>
  <c r="Y248" i="1" a="1"/>
  <c r="Y248" i="1" s="1"/>
  <c r="CD239" i="1" a="1"/>
  <c r="CD239" i="1" s="1"/>
  <c r="E492" i="1" s="1"/>
  <c r="DY286" i="1"/>
  <c r="S287" i="1"/>
  <c r="BV287" i="1" s="1"/>
  <c r="C471" i="1"/>
  <c r="D289" i="4" s="1"/>
  <c r="CC218" i="1" a="1"/>
  <c r="CC218" i="1" s="1"/>
  <c r="D471" i="1" s="1"/>
  <c r="E289" i="4" s="1"/>
  <c r="AV262" i="1"/>
  <c r="V263" i="1"/>
  <c r="AW263" i="1" s="1"/>
  <c r="BW271" i="1"/>
  <c r="U272" i="1"/>
  <c r="AV272" i="1" s="1"/>
  <c r="S292" i="1"/>
  <c r="AT292" i="1" s="1"/>
  <c r="K322" i="1"/>
  <c r="K129" i="4"/>
  <c r="Y251" i="1" a="1"/>
  <c r="Y251" i="1" s="1"/>
  <c r="EB254" i="1"/>
  <c r="V255" i="1"/>
  <c r="EC255" i="1" s="1"/>
  <c r="W248" i="1"/>
  <c r="AU264" i="1"/>
  <c r="U265" i="1"/>
  <c r="EB265" i="1" s="1"/>
  <c r="Y246" i="1" a="1"/>
  <c r="Y246" i="1" s="1"/>
  <c r="Z247" i="1" a="1"/>
  <c r="Z247" i="1" s="1"/>
  <c r="X247" i="1"/>
  <c r="W247" i="1"/>
  <c r="Y247" i="1" a="1"/>
  <c r="Y247" i="1" s="1"/>
  <c r="BV280" i="1"/>
  <c r="T281" i="1"/>
  <c r="AU281" i="1" s="1"/>
  <c r="CY274" i="1"/>
  <c r="CD243" i="1" a="1"/>
  <c r="CD243" i="1" s="1"/>
  <c r="E496" i="1" s="1"/>
  <c r="C473" i="1"/>
  <c r="D291" i="4" s="1"/>
  <c r="CC220" i="1" a="1"/>
  <c r="CC220" i="1" s="1"/>
  <c r="D473" i="1" s="1"/>
  <c r="E291" i="4" s="1"/>
  <c r="AS289" i="1"/>
  <c r="S290" i="1"/>
  <c r="DZ290" i="1" s="1"/>
  <c r="BW269" i="1"/>
  <c r="CY269" i="1" s="1"/>
  <c r="U270" i="1"/>
  <c r="AV270" i="1" s="1"/>
  <c r="AY239" i="1"/>
  <c r="AX241" i="1"/>
  <c r="BU288" i="1"/>
  <c r="S289" i="1"/>
  <c r="DZ289" i="1" s="1"/>
  <c r="AY231" i="1"/>
  <c r="AZ231" i="1" a="1"/>
  <c r="AZ231" i="1" s="1"/>
  <c r="BA231" i="1" s="1" a="1"/>
  <c r="BA231" i="1" s="1"/>
  <c r="BB231" i="1" a="1"/>
  <c r="BB231" i="1" s="1"/>
  <c r="AX231" i="1"/>
  <c r="T279" i="1"/>
  <c r="BW279" i="1" s="1"/>
  <c r="CC238" i="1" a="1"/>
  <c r="CC238" i="1" s="1"/>
  <c r="D491" i="1" s="1"/>
  <c r="E309" i="4" s="1"/>
  <c r="C491" i="1"/>
  <c r="D309" i="4" s="1"/>
  <c r="EB252" i="1"/>
  <c r="V253" i="1"/>
  <c r="EC253" i="1" s="1"/>
  <c r="X252" i="1"/>
  <c r="Z252" i="1" a="1"/>
  <c r="Z252" i="1" s="1"/>
  <c r="Y252" i="1" a="1"/>
  <c r="Y252" i="1" s="1"/>
  <c r="Z241" i="1" a="1"/>
  <c r="Z241" i="1" s="1"/>
  <c r="AY242" i="1"/>
  <c r="AX244" i="1"/>
  <c r="CW284" i="1"/>
  <c r="CY257" i="1"/>
  <c r="X251" i="1"/>
  <c r="AS292" i="1"/>
  <c r="S293" i="1"/>
  <c r="DZ293" i="1" s="1"/>
  <c r="F309" i="4"/>
  <c r="F491" i="1"/>
  <c r="G309" i="4" s="1"/>
  <c r="EC240" i="1"/>
  <c r="Z240" i="1" a="1"/>
  <c r="Z240" i="1" s="1"/>
  <c r="X240" i="1"/>
  <c r="Y240" i="1" a="1"/>
  <c r="Y240" i="1" s="1"/>
  <c r="W240" i="1"/>
  <c r="BX256" i="1"/>
  <c r="V257" i="1"/>
  <c r="W257" i="1" s="1"/>
  <c r="D296" i="4"/>
  <c r="CA240" i="1"/>
  <c r="CZ244" i="1"/>
  <c r="AT284" i="1"/>
  <c r="T285" i="1"/>
  <c r="BW285" i="1" s="1"/>
  <c r="CY285" i="1" s="1"/>
  <c r="AV261" i="1"/>
  <c r="V262" i="1"/>
  <c r="BY262" i="1" s="1"/>
  <c r="DA262" i="1" s="1"/>
  <c r="S294" i="1"/>
  <c r="BV294" i="1" s="1"/>
  <c r="BZ239" i="1"/>
  <c r="EB259" i="1"/>
  <c r="V260" i="1"/>
  <c r="BY260" i="1" s="1"/>
  <c r="CD260" i="1" s="1" a="1"/>
  <c r="CD260" i="1" s="1"/>
  <c r="E513" i="1" s="1"/>
  <c r="I322" i="1"/>
  <c r="J129" i="4" s="1"/>
  <c r="F471" i="1"/>
  <c r="G289" i="4" s="1"/>
  <c r="F289" i="4"/>
  <c r="AW243" i="1"/>
  <c r="X243" i="1"/>
  <c r="Z243" i="1" a="1"/>
  <c r="Z243" i="1" s="1"/>
  <c r="W243" i="1"/>
  <c r="Y243" i="1" a="1"/>
  <c r="Y243" i="1" s="1"/>
  <c r="BW265" i="1"/>
  <c r="CY265" i="1" s="1"/>
  <c r="U266" i="1"/>
  <c r="AV266" i="1" s="1"/>
  <c r="BU291" i="1"/>
  <c r="CW291" i="1" s="1"/>
  <c r="DC224" i="1"/>
  <c r="O323" i="1" s="1"/>
  <c r="P130" i="4" s="1"/>
  <c r="EC247" i="1"/>
  <c r="F299" i="4"/>
  <c r="F481" i="1"/>
  <c r="G299" i="4" s="1"/>
  <c r="CC228" i="1" a="1"/>
  <c r="CC228" i="1" s="1"/>
  <c r="D481" i="1" s="1"/>
  <c r="E299" i="4" s="1"/>
  <c r="C481" i="1"/>
  <c r="D299" i="4" s="1"/>
  <c r="EC244" i="1"/>
  <c r="Y244" i="1" a="1"/>
  <c r="Y244" i="1" s="1"/>
  <c r="X244" i="1"/>
  <c r="Z244" i="1" a="1"/>
  <c r="Z244" i="1" s="1"/>
  <c r="W244" i="1"/>
  <c r="BW270" i="1"/>
  <c r="U271" i="1"/>
  <c r="EB271" i="1" s="1"/>
  <c r="BV277" i="1"/>
  <c r="CX277" i="1" s="1"/>
  <c r="T278" i="1"/>
  <c r="AU278" i="1" s="1"/>
  <c r="BW272" i="1"/>
  <c r="U273" i="1"/>
  <c r="EB273" i="1" s="1"/>
  <c r="CX268" i="1"/>
  <c r="BB239" i="1" a="1"/>
  <c r="BB239" i="1" s="1"/>
  <c r="W251" i="1"/>
  <c r="AZ241" i="1" a="1"/>
  <c r="AZ241" i="1" s="1"/>
  <c r="BA241" i="1" s="1" a="1"/>
  <c r="BA241" i="1" s="1"/>
  <c r="CA235" i="1"/>
  <c r="DZ278" i="1"/>
  <c r="CY251" i="1"/>
  <c r="AT279" i="1"/>
  <c r="T280" i="1"/>
  <c r="EA280" i="1" s="1"/>
  <c r="X241" i="1"/>
  <c r="BB244" i="1" a="1"/>
  <c r="BB244" i="1" s="1"/>
  <c r="DY284" i="1"/>
  <c r="S285" i="1"/>
  <c r="DZ285" i="1" s="1"/>
  <c r="AZ242" i="1" a="1"/>
  <c r="AZ242" i="1" s="1"/>
  <c r="BA242" i="1" s="1" a="1"/>
  <c r="BA242" i="1" s="1"/>
  <c r="BB242" i="1" a="1"/>
  <c r="BB242" i="1" s="1"/>
  <c r="AX242" i="1"/>
  <c r="CB231" i="1" a="1"/>
  <c r="CB231" i="1" s="1"/>
  <c r="BZ231" i="1"/>
  <c r="DA231" i="1"/>
  <c r="CD231" i="1" a="1"/>
  <c r="CD231" i="1" s="1"/>
  <c r="E484" i="1" s="1"/>
  <c r="CA231" i="1"/>
  <c r="BY252" i="1"/>
  <c r="DA252" i="1" s="1"/>
  <c r="EB257" i="1"/>
  <c r="DY294" i="1"/>
  <c r="S295" i="1"/>
  <c r="BV295" i="1" s="1"/>
  <c r="EB255" i="1"/>
  <c r="V256" i="1"/>
  <c r="Y256" i="1" s="1" a="1"/>
  <c r="Y256" i="1" s="1"/>
  <c r="T277" i="1"/>
  <c r="AU277" i="1" s="1"/>
  <c r="AU263" i="1"/>
  <c r="U264" i="1"/>
  <c r="BV283" i="1"/>
  <c r="T284" i="1"/>
  <c r="BW284" i="1" s="1"/>
  <c r="CB240" i="1" a="1"/>
  <c r="CB240" i="1" s="1"/>
  <c r="BY245" i="1"/>
  <c r="DY285" i="1"/>
  <c r="AV253" i="1"/>
  <c r="Z251" i="1" a="1"/>
  <c r="Z251" i="1" s="1"/>
  <c r="BU293" i="1"/>
  <c r="CA239" i="1"/>
  <c r="Z246" i="1" a="1"/>
  <c r="Z246" i="1" s="1"/>
  <c r="AS286" i="1"/>
  <c r="CA243" i="1"/>
  <c r="EB262" i="1"/>
  <c r="EA271" i="1"/>
  <c r="AS291" i="1"/>
  <c r="BU295" i="1"/>
  <c r="CW295" i="1" s="1"/>
  <c r="S296" i="1"/>
  <c r="AT296" i="1" s="1"/>
  <c r="AV254" i="1"/>
  <c r="BW264" i="1"/>
  <c r="AW247" i="1"/>
  <c r="DZ280" i="1"/>
  <c r="EA274" i="1"/>
  <c r="U275" i="1"/>
  <c r="AV275" i="1" s="1"/>
  <c r="BU289" i="1"/>
  <c r="EA269" i="1"/>
  <c r="AX239" i="1"/>
  <c r="W252" i="1"/>
  <c r="AV260" i="1"/>
  <c r="V261" i="1"/>
  <c r="BY261" i="1" s="1"/>
  <c r="DA261" i="1" s="1"/>
  <c r="BW266" i="1"/>
  <c r="U267" i="1"/>
  <c r="AV267" i="1" s="1"/>
  <c r="BB241" i="1" a="1"/>
  <c r="BB241" i="1" s="1"/>
  <c r="AS288" i="1"/>
  <c r="DA233" i="1"/>
  <c r="CA233" i="1"/>
  <c r="BZ233" i="1"/>
  <c r="CB233" i="1" a="1"/>
  <c r="CB233" i="1" s="1"/>
  <c r="CD233" i="1" a="1"/>
  <c r="CD233" i="1" s="1"/>
  <c r="E486" i="1" s="1"/>
  <c r="AT278" i="1"/>
  <c r="DY273" i="1"/>
  <c r="S274" i="1"/>
  <c r="BV274" i="1" s="1"/>
  <c r="AV252" i="1"/>
  <c r="CX264" i="1"/>
  <c r="Y241" i="1" a="1"/>
  <c r="Y241" i="1" s="1"/>
  <c r="EC242" i="1"/>
  <c r="W242" i="1"/>
  <c r="Y242" i="1" a="1"/>
  <c r="Y242" i="1" s="1"/>
  <c r="X242" i="1"/>
  <c r="Z242" i="1" a="1"/>
  <c r="Z242" i="1" s="1"/>
  <c r="AZ244" i="1" a="1"/>
  <c r="AZ244" i="1" s="1"/>
  <c r="BA244" i="1" s="1" a="1"/>
  <c r="BA244" i="1" s="1"/>
  <c r="Z249" i="1" a="1"/>
  <c r="Z249" i="1" s="1"/>
  <c r="AS296" i="1"/>
  <c r="BW268" i="1"/>
  <c r="U269" i="1"/>
  <c r="EB269" i="1" s="1"/>
  <c r="EC251" i="1"/>
  <c r="BU292" i="1"/>
  <c r="AY233" i="1"/>
  <c r="AX233" i="1"/>
  <c r="AZ233" i="1" a="1"/>
  <c r="AZ233" i="1" s="1"/>
  <c r="BA233" i="1" s="1" a="1"/>
  <c r="BA233" i="1" s="1"/>
  <c r="BB233" i="1" a="1"/>
  <c r="BB233" i="1" s="1"/>
  <c r="AW240" i="1"/>
  <c r="AZ240" i="1" s="1" a="1"/>
  <c r="AZ240" i="1" s="1"/>
  <c r="BA240" i="1" s="1" a="1"/>
  <c r="BA240" i="1" s="1"/>
  <c r="AW248" i="1"/>
  <c r="EB256" i="1"/>
  <c r="BV281" i="1"/>
  <c r="T282" i="1"/>
  <c r="EA282" i="1" s="1"/>
  <c r="BX263" i="1"/>
  <c r="V264" i="1"/>
  <c r="AW264" i="1" s="1"/>
  <c r="DA230" i="1"/>
  <c r="CB230" i="1" a="1"/>
  <c r="CB230" i="1" s="1"/>
  <c r="BZ230" i="1"/>
  <c r="CA230" i="1"/>
  <c r="CD230" i="1" a="1"/>
  <c r="CD230" i="1" s="1"/>
  <c r="E483" i="1" s="1"/>
  <c r="CZ246" i="1"/>
  <c r="AW252" i="1"/>
  <c r="AV257" i="1"/>
  <c r="V258" i="1"/>
  <c r="BY258" i="1" s="1"/>
  <c r="T283" i="1"/>
  <c r="BW283" i="1" s="1"/>
  <c r="AU273" i="1"/>
  <c r="U274" i="1"/>
  <c r="AV274" i="1" s="1"/>
  <c r="BW267" i="1"/>
  <c r="U268" i="1"/>
  <c r="BX268" i="1" s="1"/>
  <c r="CX276" i="1"/>
  <c r="CV294" i="1"/>
  <c r="CD240" i="1" a="1"/>
  <c r="CD240" i="1" s="1"/>
  <c r="E493" i="1" s="1"/>
  <c r="EC245" i="1"/>
  <c r="BU285" i="1"/>
  <c r="BX253" i="1"/>
  <c r="DZ284" i="1"/>
  <c r="EB261" i="1"/>
  <c r="DY293" i="1"/>
  <c r="AW246" i="1"/>
  <c r="AY246" i="1" s="1"/>
  <c r="CB239" i="1" a="1"/>
  <c r="CB239" i="1" s="1"/>
  <c r="BX259" i="1"/>
  <c r="BU286" i="1"/>
  <c r="BB251" i="1" a="1"/>
  <c r="BB251" i="1" s="1"/>
  <c r="EC243" i="1"/>
  <c r="BX262" i="1"/>
  <c r="EA265" i="1"/>
  <c r="AU271" i="1"/>
  <c r="BX258" i="1"/>
  <c r="CZ258" i="1" s="1"/>
  <c r="V259" i="1"/>
  <c r="AW259" i="1" s="1"/>
  <c r="AS287" i="1"/>
  <c r="S288" i="1"/>
  <c r="DZ288" i="1" s="1"/>
  <c r="DY291" i="1"/>
  <c r="DZ275" i="1"/>
  <c r="T276" i="1"/>
  <c r="AU276" i="1" s="1"/>
  <c r="CB237" i="1" a="1"/>
  <c r="CB237" i="1" s="1"/>
  <c r="DA237" i="1"/>
  <c r="CA237" i="1"/>
  <c r="CD237" i="1" a="1"/>
  <c r="CD237" i="1" s="1"/>
  <c r="E490" i="1" s="1"/>
  <c r="BZ237" i="1"/>
  <c r="BX254" i="1"/>
  <c r="AS290" i="1"/>
  <c r="S291" i="1"/>
  <c r="AT291" i="1" s="1"/>
  <c r="EC250" i="1"/>
  <c r="X250" i="1"/>
  <c r="W250" i="1"/>
  <c r="Z250" i="1" a="1"/>
  <c r="Z250" i="1" s="1"/>
  <c r="Y250" i="1" a="1"/>
  <c r="Y250" i="1" s="1"/>
  <c r="EA264" i="1"/>
  <c r="DX296" i="1"/>
  <c r="CV290" i="1"/>
  <c r="BY247" i="1"/>
  <c r="AT280" i="1"/>
  <c r="BY244" i="1"/>
  <c r="DA244" i="1" s="1"/>
  <c r="EA270" i="1"/>
  <c r="DZ277" i="1"/>
  <c r="EA272" i="1"/>
  <c r="DY289" i="1"/>
  <c r="AU269" i="1"/>
  <c r="CZ260" i="1"/>
  <c r="CY259" i="1"/>
  <c r="DY288" i="1"/>
  <c r="CW280" i="1"/>
  <c r="BV278" i="1"/>
  <c r="DA235" i="1"/>
  <c r="BX252" i="1"/>
  <c r="DZ279" i="1"/>
  <c r="N321" i="1"/>
  <c r="O128" i="4" s="1"/>
  <c r="L128" i="4"/>
  <c r="W241" i="1"/>
  <c r="BY249" i="1"/>
  <c r="CD249" i="1" s="1" a="1"/>
  <c r="CD249" i="1" s="1"/>
  <c r="E502" i="1" s="1"/>
  <c r="CZ248" i="1"/>
  <c r="CB243" i="1" a="1"/>
  <c r="CB243" i="1" s="1"/>
  <c r="W246" i="1"/>
  <c r="AZ251" i="1" l="1" a="1"/>
  <c r="AZ251" i="1" s="1"/>
  <c r="BA251" i="1" s="1" a="1"/>
  <c r="BA251" i="1" s="1"/>
  <c r="AX251" i="1"/>
  <c r="C482" i="1"/>
  <c r="D300" i="4" s="1"/>
  <c r="F488" i="1"/>
  <c r="G306" i="4" s="1"/>
  <c r="K323" i="1"/>
  <c r="N323" i="1" s="1"/>
  <c r="O130" i="4" s="1"/>
  <c r="CC235" i="1" a="1"/>
  <c r="CC235" i="1" s="1"/>
  <c r="D488" i="1" s="1"/>
  <c r="E306" i="4" s="1"/>
  <c r="F305" i="4"/>
  <c r="CD246" i="1" a="1"/>
  <c r="CD246" i="1" s="1"/>
  <c r="E499" i="1" s="1"/>
  <c r="F499" i="1" s="1"/>
  <c r="G317" i="4" s="1"/>
  <c r="CA251" i="1"/>
  <c r="CC236" i="1" a="1"/>
  <c r="CC236" i="1" s="1"/>
  <c r="D489" i="1" s="1"/>
  <c r="E307" i="4" s="1"/>
  <c r="DA246" i="1"/>
  <c r="CD242" i="1" a="1"/>
  <c r="CD242" i="1" s="1"/>
  <c r="E495" i="1" s="1"/>
  <c r="F313" i="4" s="1"/>
  <c r="CA246" i="1"/>
  <c r="BZ242" i="1"/>
  <c r="CA242" i="1"/>
  <c r="C504" i="1"/>
  <c r="D322" i="4" s="1"/>
  <c r="CB246" i="1" a="1"/>
  <c r="CB246" i="1" s="1"/>
  <c r="BZ251" i="1"/>
  <c r="CD251" i="1" a="1"/>
  <c r="CD251" i="1" s="1"/>
  <c r="E504" i="1" s="1"/>
  <c r="F504" i="1" s="1"/>
  <c r="G322" i="4" s="1"/>
  <c r="CA248" i="1"/>
  <c r="DA251" i="1"/>
  <c r="F482" i="1"/>
  <c r="G300" i="4" s="1"/>
  <c r="X263" i="1"/>
  <c r="W256" i="1"/>
  <c r="BZ261" i="1"/>
  <c r="W263" i="1"/>
  <c r="AY250" i="1"/>
  <c r="BB263" i="1" a="1"/>
  <c r="BB263" i="1" s="1"/>
  <c r="BZ241" i="1"/>
  <c r="F489" i="1"/>
  <c r="G307" i="4" s="1"/>
  <c r="X257" i="1"/>
  <c r="AZ249" i="1" a="1"/>
  <c r="AZ249" i="1" s="1"/>
  <c r="BA249" i="1" s="1" a="1"/>
  <c r="BA249" i="1" s="1"/>
  <c r="C487" i="1"/>
  <c r="D305" i="4" s="1"/>
  <c r="BB249" i="1" a="1"/>
  <c r="BB249" i="1" s="1"/>
  <c r="CX274" i="1"/>
  <c r="AX249" i="1"/>
  <c r="EB272" i="1"/>
  <c r="AU279" i="1"/>
  <c r="CB242" i="1" a="1"/>
  <c r="CB242" i="1" s="1"/>
  <c r="BX267" i="1"/>
  <c r="CZ267" i="1" s="1"/>
  <c r="AV273" i="1"/>
  <c r="AT289" i="1"/>
  <c r="EC263" i="1"/>
  <c r="BZ248" i="1"/>
  <c r="BB250" i="1" a="1"/>
  <c r="BB250" i="1" s="1"/>
  <c r="Z259" i="1" a="1"/>
  <c r="Z259" i="1" s="1"/>
  <c r="AT274" i="1"/>
  <c r="BX273" i="1"/>
  <c r="CZ273" i="1" s="1"/>
  <c r="CD241" i="1" a="1"/>
  <c r="CD241" i="1" s="1"/>
  <c r="E494" i="1" s="1"/>
  <c r="F312" i="4" s="1"/>
  <c r="BY263" i="1"/>
  <c r="CD263" i="1" s="1" a="1"/>
  <c r="CD263" i="1" s="1"/>
  <c r="E516" i="1" s="1"/>
  <c r="CB248" i="1" a="1"/>
  <c r="CB248" i="1" s="1"/>
  <c r="CC248" i="1" s="1" a="1"/>
  <c r="CC248" i="1" s="1"/>
  <c r="D501" i="1" s="1"/>
  <c r="E319" i="4" s="1"/>
  <c r="I323" i="1"/>
  <c r="J130" i="4" s="1"/>
  <c r="CA241" i="1"/>
  <c r="DA241" i="1"/>
  <c r="CD248" i="1" a="1"/>
  <c r="CD248" i="1" s="1"/>
  <c r="E501" i="1" s="1"/>
  <c r="F501" i="1" s="1"/>
  <c r="G319" i="4" s="1"/>
  <c r="AZ250" i="1" a="1"/>
  <c r="AZ250" i="1" s="1"/>
  <c r="BA250" i="1" s="1" a="1"/>
  <c r="BA250" i="1" s="1"/>
  <c r="EC261" i="1"/>
  <c r="AT285" i="1"/>
  <c r="EC262" i="1"/>
  <c r="EA281" i="1"/>
  <c r="Z253" i="1" a="1"/>
  <c r="Z253" i="1" s="1"/>
  <c r="J324" i="1"/>
  <c r="K131" i="4" s="1"/>
  <c r="DD236" i="1"/>
  <c r="P324" i="1" s="1"/>
  <c r="Q131" i="4" s="1"/>
  <c r="EB267" i="1"/>
  <c r="AW261" i="1"/>
  <c r="BB261" i="1" s="1" a="1"/>
  <c r="BB261" i="1" s="1"/>
  <c r="W253" i="1"/>
  <c r="Y257" i="1" a="1"/>
  <c r="Y257" i="1" s="1"/>
  <c r="AU285" i="1"/>
  <c r="BW281" i="1"/>
  <c r="CY281" i="1" s="1"/>
  <c r="AV265" i="1"/>
  <c r="EB274" i="1"/>
  <c r="EA283" i="1"/>
  <c r="X253" i="1"/>
  <c r="Q323" i="1" a="1"/>
  <c r="Q323" i="1" s="1"/>
  <c r="R130" i="4" s="1"/>
  <c r="DZ292" i="1"/>
  <c r="X261" i="1"/>
  <c r="AW254" i="1"/>
  <c r="AY254" i="1" s="1"/>
  <c r="EA278" i="1"/>
  <c r="EC257" i="1"/>
  <c r="AW255" i="1"/>
  <c r="AX255" i="1" s="1"/>
  <c r="CB249" i="1" a="1"/>
  <c r="CB249" i="1" s="1"/>
  <c r="C502" i="1" s="1"/>
  <c r="BV288" i="1"/>
  <c r="CX288" i="1" s="1"/>
  <c r="BY259" i="1"/>
  <c r="CD259" i="1" s="1" a="1"/>
  <c r="CD259" i="1" s="1"/>
  <c r="E512" i="1" s="1"/>
  <c r="F512" i="1" s="1"/>
  <c r="G330" i="4" s="1"/>
  <c r="EC264" i="1"/>
  <c r="BW282" i="1"/>
  <c r="CY282" i="1" s="1"/>
  <c r="AW260" i="1"/>
  <c r="AZ260" i="1" s="1" a="1"/>
  <c r="AZ260" i="1" s="1"/>
  <c r="BA260" i="1" s="1" a="1"/>
  <c r="BA260" i="1" s="1"/>
  <c r="EB270" i="1"/>
  <c r="AT290" i="1"/>
  <c r="BY255" i="1"/>
  <c r="DA255" i="1" s="1"/>
  <c r="W264" i="1"/>
  <c r="DA249" i="1"/>
  <c r="EC259" i="1"/>
  <c r="BY264" i="1"/>
  <c r="DA264" i="1" s="1"/>
  <c r="AT294" i="1"/>
  <c r="AT293" i="1"/>
  <c r="BV290" i="1"/>
  <c r="CX290" i="1" s="1"/>
  <c r="Z263" i="1" a="1"/>
  <c r="Z263" i="1" s="1"/>
  <c r="CA254" i="1"/>
  <c r="CX295" i="1"/>
  <c r="CY284" i="1"/>
  <c r="CY279" i="1"/>
  <c r="BZ258" i="1"/>
  <c r="DA258" i="1"/>
  <c r="CD252" i="1" a="1"/>
  <c r="CD252" i="1" s="1"/>
  <c r="E505" i="1" s="1"/>
  <c r="CA252" i="1"/>
  <c r="BZ252" i="1"/>
  <c r="CB252" i="1" a="1"/>
  <c r="CB252" i="1" s="1"/>
  <c r="DZ291" i="1"/>
  <c r="T292" i="1"/>
  <c r="EA292" i="1" s="1"/>
  <c r="CC237" i="1" a="1"/>
  <c r="CC237" i="1" s="1"/>
  <c r="D490" i="1" s="1"/>
  <c r="E308" i="4" s="1"/>
  <c r="C490" i="1"/>
  <c r="BW276" i="1"/>
  <c r="U277" i="1"/>
  <c r="AV277" i="1" s="1"/>
  <c r="CC239" i="1" a="1"/>
  <c r="CC239" i="1" s="1"/>
  <c r="D492" i="1" s="1"/>
  <c r="E310" i="4" s="1"/>
  <c r="C492" i="1"/>
  <c r="D310" i="4" s="1"/>
  <c r="F311" i="4"/>
  <c r="F493" i="1"/>
  <c r="G311" i="4" s="1"/>
  <c r="EB268" i="1"/>
  <c r="V269" i="1"/>
  <c r="BY269" i="1" s="1"/>
  <c r="DA269" i="1" s="1"/>
  <c r="CY283" i="1"/>
  <c r="C483" i="1"/>
  <c r="D301" i="4" s="1"/>
  <c r="CC230" i="1" a="1"/>
  <c r="CC230" i="1" s="1"/>
  <c r="D483" i="1" s="1"/>
  <c r="E301" i="4" s="1"/>
  <c r="BB248" i="1" a="1"/>
  <c r="BB248" i="1" s="1"/>
  <c r="AZ248" i="1" a="1"/>
  <c r="AZ248" i="1" s="1"/>
  <c r="BA248" i="1" s="1" a="1"/>
  <c r="BA248" i="1" s="1"/>
  <c r="AY248" i="1"/>
  <c r="AX248" i="1"/>
  <c r="BX269" i="1"/>
  <c r="V270" i="1"/>
  <c r="EC270" i="1" s="1"/>
  <c r="DZ274" i="1"/>
  <c r="T275" i="1"/>
  <c r="BW275" i="1" s="1"/>
  <c r="C486" i="1"/>
  <c r="D304" i="4" s="1"/>
  <c r="CC233" i="1" a="1"/>
  <c r="CC233" i="1" s="1"/>
  <c r="D486" i="1" s="1"/>
  <c r="E304" i="4" s="1"/>
  <c r="CY264" i="1"/>
  <c r="CX283" i="1"/>
  <c r="BY256" i="1"/>
  <c r="CD256" i="1" s="1" a="1"/>
  <c r="CD256" i="1" s="1"/>
  <c r="E509" i="1" s="1"/>
  <c r="AT295" i="1"/>
  <c r="F302" i="4"/>
  <c r="F484" i="1"/>
  <c r="G302" i="4" s="1"/>
  <c r="CD261" i="1" a="1"/>
  <c r="CD261" i="1" s="1"/>
  <c r="E514" i="1" s="1"/>
  <c r="BV285" i="1"/>
  <c r="T286" i="1"/>
  <c r="BW286" i="1" s="1"/>
  <c r="AU280" i="1"/>
  <c r="AV271" i="1"/>
  <c r="AZ246" i="1" a="1"/>
  <c r="AZ246" i="1" s="1"/>
  <c r="BA246" i="1" s="1" a="1"/>
  <c r="BA246" i="1" s="1"/>
  <c r="BX266" i="1"/>
  <c r="CZ266" i="1" s="1"/>
  <c r="W261" i="1"/>
  <c r="EC260" i="1"/>
  <c r="Y260" i="1" a="1"/>
  <c r="Y260" i="1" s="1"/>
  <c r="W260" i="1"/>
  <c r="Z260" i="1" a="1"/>
  <c r="Z260" i="1" s="1"/>
  <c r="X260" i="1"/>
  <c r="AW262" i="1"/>
  <c r="W262" i="1"/>
  <c r="Z262" i="1" a="1"/>
  <c r="Z262" i="1" s="1"/>
  <c r="X262" i="1"/>
  <c r="Y262" i="1" a="1"/>
  <c r="Y262" i="1" s="1"/>
  <c r="CD244" i="1" a="1"/>
  <c r="CD244" i="1" s="1"/>
  <c r="E497" i="1" s="1"/>
  <c r="Z256" i="1" a="1"/>
  <c r="Z256" i="1" s="1"/>
  <c r="AW257" i="1"/>
  <c r="AY257" i="1" s="1"/>
  <c r="BV289" i="1"/>
  <c r="CX289" i="1" s="1"/>
  <c r="T290" i="1"/>
  <c r="EA290" i="1" s="1"/>
  <c r="BX270" i="1"/>
  <c r="CZ270" i="1" s="1"/>
  <c r="V271" i="1"/>
  <c r="AW271" i="1" s="1"/>
  <c r="AX240" i="1"/>
  <c r="U282" i="1"/>
  <c r="AV282" i="1" s="1"/>
  <c r="Z264" i="1" a="1"/>
  <c r="Z264" i="1" s="1"/>
  <c r="Y255" i="1" a="1"/>
  <c r="Y255" i="1" s="1"/>
  <c r="X255" i="1"/>
  <c r="W255" i="1"/>
  <c r="Z255" i="1" a="1"/>
  <c r="Z255" i="1" s="1"/>
  <c r="BV292" i="1"/>
  <c r="CX292" i="1" s="1"/>
  <c r="T293" i="1"/>
  <c r="AU293" i="1" s="1"/>
  <c r="BX272" i="1"/>
  <c r="CZ272" i="1" s="1"/>
  <c r="V273" i="1"/>
  <c r="BY273" i="1" s="1"/>
  <c r="AT287" i="1"/>
  <c r="F492" i="1"/>
  <c r="G310" i="4" s="1"/>
  <c r="F310" i="4"/>
  <c r="EC254" i="1"/>
  <c r="DZ286" i="1"/>
  <c r="AY245" i="1"/>
  <c r="AX245" i="1"/>
  <c r="AZ245" i="1" a="1"/>
  <c r="AZ245" i="1" s="1"/>
  <c r="BA245" i="1" s="1" a="1"/>
  <c r="BA245" i="1" s="1"/>
  <c r="BB245" i="1" a="1"/>
  <c r="BB245" i="1" s="1"/>
  <c r="F308" i="4"/>
  <c r="F490" i="1"/>
  <c r="G308" i="4" s="1"/>
  <c r="AT288" i="1"/>
  <c r="T289" i="1"/>
  <c r="BW289" i="1" s="1"/>
  <c r="BB259" i="1" a="1"/>
  <c r="BB259" i="1" s="1"/>
  <c r="AZ259" i="1" a="1"/>
  <c r="AZ259" i="1" s="1"/>
  <c r="BA259" i="1" s="1" a="1"/>
  <c r="BA259" i="1" s="1"/>
  <c r="AX259" i="1"/>
  <c r="AY259" i="1"/>
  <c r="CZ253" i="1"/>
  <c r="DA254" i="1"/>
  <c r="CZ268" i="1"/>
  <c r="V275" i="1"/>
  <c r="EC275" i="1" s="1"/>
  <c r="AU283" i="1"/>
  <c r="U284" i="1"/>
  <c r="EC258" i="1"/>
  <c r="F301" i="4"/>
  <c r="F483" i="1"/>
  <c r="G301" i="4" s="1"/>
  <c r="AU282" i="1"/>
  <c r="U283" i="1"/>
  <c r="CY268" i="1"/>
  <c r="AY252" i="1"/>
  <c r="V268" i="1"/>
  <c r="Y268" i="1" s="1" a="1"/>
  <c r="Y268" i="1" s="1"/>
  <c r="CB261" i="1" a="1"/>
  <c r="CB261" i="1" s="1"/>
  <c r="CA261" i="1"/>
  <c r="CA249" i="1"/>
  <c r="EB275" i="1"/>
  <c r="BV296" i="1"/>
  <c r="CX296" i="1" s="1"/>
  <c r="Z261" i="1" a="1"/>
  <c r="Z261" i="1" s="1"/>
  <c r="CX294" i="1"/>
  <c r="CW293" i="1"/>
  <c r="AU284" i="1"/>
  <c r="EB264" i="1"/>
  <c r="EA277" i="1"/>
  <c r="EC256" i="1"/>
  <c r="CZ252" i="1"/>
  <c r="W259" i="1"/>
  <c r="V274" i="1"/>
  <c r="BY274" i="1" s="1"/>
  <c r="BW278" i="1"/>
  <c r="U279" i="1"/>
  <c r="EB279" i="1" s="1"/>
  <c r="BX271" i="1"/>
  <c r="V272" i="1"/>
  <c r="EC272" i="1" s="1"/>
  <c r="BB240" i="1" a="1"/>
  <c r="BB240" i="1" s="1"/>
  <c r="DC236" i="1"/>
  <c r="O324" i="1" s="1"/>
  <c r="P131" i="4" s="1"/>
  <c r="DZ294" i="1"/>
  <c r="T295" i="1"/>
  <c r="BW295" i="1" s="1"/>
  <c r="EA285" i="1"/>
  <c r="U286" i="1"/>
  <c r="BX286" i="1" s="1"/>
  <c r="BZ244" i="1"/>
  <c r="BY257" i="1"/>
  <c r="DA257" i="1" s="1"/>
  <c r="BV293" i="1"/>
  <c r="CX293" i="1" s="1"/>
  <c r="T294" i="1"/>
  <c r="CC241" i="1" a="1"/>
  <c r="CC241" i="1" s="1"/>
  <c r="D494" i="1" s="1"/>
  <c r="E312" i="4" s="1"/>
  <c r="C494" i="1"/>
  <c r="D312" i="4" s="1"/>
  <c r="AW253" i="1"/>
  <c r="EA279" i="1"/>
  <c r="U280" i="1"/>
  <c r="EB280" i="1" s="1"/>
  <c r="CW288" i="1"/>
  <c r="BZ249" i="1"/>
  <c r="T291" i="1"/>
  <c r="AU291" i="1" s="1"/>
  <c r="F496" i="1"/>
  <c r="G314" i="4" s="1"/>
  <c r="F314" i="4"/>
  <c r="CX280" i="1"/>
  <c r="X264" i="1"/>
  <c r="BX265" i="1"/>
  <c r="V266" i="1"/>
  <c r="BY266" i="1" s="1"/>
  <c r="N322" i="1"/>
  <c r="O129" i="4" s="1"/>
  <c r="L129" i="4"/>
  <c r="Z257" i="1" a="1"/>
  <c r="Z257" i="1" s="1"/>
  <c r="AX263" i="1"/>
  <c r="BZ260" i="1"/>
  <c r="F321" i="4"/>
  <c r="F503" i="1"/>
  <c r="G321" i="4" s="1"/>
  <c r="Y259" i="1" a="1"/>
  <c r="Y259" i="1" s="1"/>
  <c r="F502" i="1"/>
  <c r="G320" i="4" s="1"/>
  <c r="F320" i="4"/>
  <c r="CX278" i="1"/>
  <c r="BZ247" i="1"/>
  <c r="CA247" i="1"/>
  <c r="CB247" i="1" a="1"/>
  <c r="CB247" i="1" s="1"/>
  <c r="CD247" i="1" a="1"/>
  <c r="CD247" i="1" s="1"/>
  <c r="E500" i="1" s="1"/>
  <c r="BV291" i="1"/>
  <c r="BZ254" i="1"/>
  <c r="CD254" i="1" a="1"/>
  <c r="CD254" i="1" s="1"/>
  <c r="E507" i="1" s="1"/>
  <c r="CB254" i="1" a="1"/>
  <c r="CB254" i="1" s="1"/>
  <c r="CZ254" i="1"/>
  <c r="EA276" i="1"/>
  <c r="CD258" i="1" a="1"/>
  <c r="CD258" i="1" s="1"/>
  <c r="E511" i="1" s="1"/>
  <c r="CB258" i="1" a="1"/>
  <c r="CB258" i="1" s="1"/>
  <c r="CA258" i="1"/>
  <c r="BZ262" i="1"/>
  <c r="CB262" i="1" a="1"/>
  <c r="CB262" i="1" s="1"/>
  <c r="CA262" i="1"/>
  <c r="CZ262" i="1"/>
  <c r="CD262" i="1" a="1"/>
  <c r="CD262" i="1" s="1"/>
  <c r="E515" i="1" s="1"/>
  <c r="CW286" i="1"/>
  <c r="CX287" i="1"/>
  <c r="CW285" i="1"/>
  <c r="AV268" i="1"/>
  <c r="BX274" i="1"/>
  <c r="CZ274" i="1" s="1"/>
  <c r="DA247" i="1"/>
  <c r="CZ263" i="1"/>
  <c r="CW292" i="1"/>
  <c r="AV269" i="1"/>
  <c r="CY266" i="1"/>
  <c r="DZ296" i="1"/>
  <c r="BB252" i="1" a="1"/>
  <c r="BB252" i="1" s="1"/>
  <c r="DA245" i="1"/>
  <c r="CB245" i="1" a="1"/>
  <c r="CB245" i="1" s="1"/>
  <c r="CA245" i="1"/>
  <c r="CD245" i="1" a="1"/>
  <c r="CD245" i="1" s="1"/>
  <c r="E498" i="1" s="1"/>
  <c r="BZ245" i="1"/>
  <c r="AV264" i="1"/>
  <c r="AY264" i="1" s="1"/>
  <c r="AW256" i="1"/>
  <c r="X256" i="1"/>
  <c r="DZ295" i="1"/>
  <c r="T296" i="1"/>
  <c r="AU296" i="1" s="1"/>
  <c r="BW280" i="1"/>
  <c r="U281" i="1"/>
  <c r="EB281" i="1" s="1"/>
  <c r="CY272" i="1"/>
  <c r="CY270" i="1"/>
  <c r="BB246" i="1" a="1"/>
  <c r="BB246" i="1" s="1"/>
  <c r="EB266" i="1"/>
  <c r="V267" i="1"/>
  <c r="EC267" i="1" s="1"/>
  <c r="AY243" i="1"/>
  <c r="AX243" i="1"/>
  <c r="BB243" i="1" a="1"/>
  <c r="BB243" i="1" s="1"/>
  <c r="AZ243" i="1" a="1"/>
  <c r="AZ243" i="1" s="1"/>
  <c r="BA243" i="1" s="1" a="1"/>
  <c r="BA243" i="1" s="1"/>
  <c r="AZ252" i="1" a="1"/>
  <c r="AZ252" i="1" s="1"/>
  <c r="BA252" i="1" s="1" a="1"/>
  <c r="BA252" i="1" s="1"/>
  <c r="CA244" i="1"/>
  <c r="AZ263" i="1" a="1"/>
  <c r="AZ263" i="1" s="1"/>
  <c r="BA263" i="1" s="1" a="1"/>
  <c r="BA263" i="1" s="1"/>
  <c r="BY253" i="1"/>
  <c r="CD253" i="1" s="1" a="1"/>
  <c r="CD253" i="1" s="1"/>
  <c r="E506" i="1" s="1"/>
  <c r="Y253" i="1" a="1"/>
  <c r="Y253" i="1" s="1"/>
  <c r="DZ287" i="1"/>
  <c r="T288" i="1"/>
  <c r="EA288" i="1" s="1"/>
  <c r="X254" i="1"/>
  <c r="Z254" i="1" a="1"/>
  <c r="Z254" i="1" s="1"/>
  <c r="Y254" i="1" a="1"/>
  <c r="Y254" i="1" s="1"/>
  <c r="W254" i="1"/>
  <c r="BV286" i="1"/>
  <c r="CX286" i="1" s="1"/>
  <c r="T287" i="1"/>
  <c r="EA287" i="1" s="1"/>
  <c r="CY267" i="1"/>
  <c r="F303" i="4"/>
  <c r="F485" i="1"/>
  <c r="G303" i="4" s="1"/>
  <c r="AY263" i="1"/>
  <c r="CA260" i="1"/>
  <c r="Y261" i="1" a="1"/>
  <c r="Y261" i="1" s="1"/>
  <c r="AX252" i="1"/>
  <c r="CC243" i="1" a="1"/>
  <c r="CC243" i="1" s="1"/>
  <c r="D496" i="1" s="1"/>
  <c r="E314" i="4" s="1"/>
  <c r="C496" i="1"/>
  <c r="D314" i="4" s="1"/>
  <c r="CZ259" i="1"/>
  <c r="DA260" i="1"/>
  <c r="AW258" i="1"/>
  <c r="Y258" i="1" a="1"/>
  <c r="Y258" i="1" s="1"/>
  <c r="Z258" i="1" a="1"/>
  <c r="Z258" i="1" s="1"/>
  <c r="W258" i="1"/>
  <c r="X258" i="1"/>
  <c r="F486" i="1"/>
  <c r="G304" i="4" s="1"/>
  <c r="F304" i="4"/>
  <c r="X259" i="1"/>
  <c r="CW289" i="1"/>
  <c r="BX275" i="1"/>
  <c r="CZ275" i="1" s="1"/>
  <c r="V276" i="1"/>
  <c r="AW276" i="1" s="1"/>
  <c r="AZ247" i="1" a="1"/>
  <c r="AZ247" i="1" s="1"/>
  <c r="BA247" i="1" s="1" a="1"/>
  <c r="BA247" i="1" s="1"/>
  <c r="BB247" i="1" a="1"/>
  <c r="BB247" i="1" s="1"/>
  <c r="AX247" i="1"/>
  <c r="AY247" i="1"/>
  <c r="C493" i="1"/>
  <c r="D311" i="4" s="1"/>
  <c r="CC240" i="1" a="1"/>
  <c r="CC240" i="1" s="1"/>
  <c r="D493" i="1" s="1"/>
  <c r="E311" i="4" s="1"/>
  <c r="EA284" i="1"/>
  <c r="U285" i="1"/>
  <c r="BX285" i="1" s="1"/>
  <c r="BX264" i="1"/>
  <c r="CZ264" i="1" s="1"/>
  <c r="V265" i="1"/>
  <c r="BY265" i="1" s="1"/>
  <c r="BW277" i="1"/>
  <c r="CY277" i="1" s="1"/>
  <c r="U278" i="1"/>
  <c r="CC231" i="1" a="1"/>
  <c r="CC231" i="1" s="1"/>
  <c r="D484" i="1" s="1"/>
  <c r="E302" i="4" s="1"/>
  <c r="C484" i="1"/>
  <c r="D302" i="4" s="1"/>
  <c r="AX246" i="1"/>
  <c r="F331" i="4"/>
  <c r="F513" i="1"/>
  <c r="G331" i="4" s="1"/>
  <c r="CB244" i="1" a="1"/>
  <c r="CB244" i="1" s="1"/>
  <c r="CZ256" i="1"/>
  <c r="Y264" i="1" a="1"/>
  <c r="Y264" i="1" s="1"/>
  <c r="CX281" i="1"/>
  <c r="CC232" i="1" a="1"/>
  <c r="CC232" i="1" s="1"/>
  <c r="D485" i="1" s="1"/>
  <c r="E303" i="4" s="1"/>
  <c r="C485" i="1"/>
  <c r="D303" i="4" s="1"/>
  <c r="CB260" i="1" a="1"/>
  <c r="CB260" i="1" s="1"/>
  <c r="CY271" i="1"/>
  <c r="C503" i="1"/>
  <c r="D321" i="4" s="1"/>
  <c r="CC250" i="1" a="1"/>
  <c r="CC250" i="1" s="1"/>
  <c r="D503" i="1" s="1"/>
  <c r="E321" i="4" s="1"/>
  <c r="Y263" i="1" a="1"/>
  <c r="Y263" i="1" s="1"/>
  <c r="AY240" i="1"/>
  <c r="W269" i="1" l="1"/>
  <c r="BZ263" i="1"/>
  <c r="DA274" i="1"/>
  <c r="F317" i="4"/>
  <c r="F495" i="1"/>
  <c r="G313" i="4" s="1"/>
  <c r="L130" i="4"/>
  <c r="CA256" i="1"/>
  <c r="F322" i="4"/>
  <c r="K324" i="1"/>
  <c r="L131" i="4" s="1"/>
  <c r="CC249" i="1" a="1"/>
  <c r="CC249" i="1" s="1"/>
  <c r="D502" i="1" s="1"/>
  <c r="E320" i="4" s="1"/>
  <c r="C499" i="1"/>
  <c r="D317" i="4" s="1"/>
  <c r="CC246" i="1" a="1"/>
  <c r="CC246" i="1" s="1"/>
  <c r="D499" i="1" s="1"/>
  <c r="E317" i="4" s="1"/>
  <c r="BB254" i="1" a="1"/>
  <c r="BB254" i="1" s="1"/>
  <c r="CB256" i="1" a="1"/>
  <c r="CB256" i="1" s="1"/>
  <c r="CC256" i="1" s="1" a="1"/>
  <c r="CC256" i="1" s="1"/>
  <c r="D509" i="1" s="1"/>
  <c r="E327" i="4" s="1"/>
  <c r="Z271" i="1" a="1"/>
  <c r="Z271" i="1" s="1"/>
  <c r="AX261" i="1"/>
  <c r="AZ261" i="1" a="1"/>
  <c r="AZ261" i="1" s="1"/>
  <c r="BA261" i="1" s="1" a="1"/>
  <c r="BA261" i="1" s="1"/>
  <c r="AY261" i="1"/>
  <c r="CA263" i="1"/>
  <c r="DA259" i="1"/>
  <c r="CB263" i="1" a="1"/>
  <c r="CB263" i="1" s="1"/>
  <c r="C516" i="1" s="1"/>
  <c r="D334" i="4" s="1"/>
  <c r="F494" i="1"/>
  <c r="G312" i="4" s="1"/>
  <c r="F319" i="4"/>
  <c r="AV286" i="1"/>
  <c r="BB260" i="1" a="1"/>
  <c r="BB260" i="1" s="1"/>
  <c r="DA263" i="1"/>
  <c r="BW293" i="1"/>
  <c r="CY293" i="1" s="1"/>
  <c r="EB282" i="1"/>
  <c r="EC271" i="1"/>
  <c r="Z269" i="1" a="1"/>
  <c r="Z269" i="1" s="1"/>
  <c r="AZ271" i="1" a="1"/>
  <c r="AZ271" i="1" s="1"/>
  <c r="BA271" i="1" s="1" a="1"/>
  <c r="BA271" i="1" s="1"/>
  <c r="CD269" i="1" a="1"/>
  <c r="CD269" i="1" s="1"/>
  <c r="E522" i="1" s="1"/>
  <c r="F522" i="1" s="1"/>
  <c r="G340" i="4" s="1"/>
  <c r="Y269" i="1" a="1"/>
  <c r="Y269" i="1" s="1"/>
  <c r="X271" i="1"/>
  <c r="AW273" i="1"/>
  <c r="AY273" i="1" s="1"/>
  <c r="BY271" i="1"/>
  <c r="CB271" i="1" s="1" a="1"/>
  <c r="CB271" i="1" s="1"/>
  <c r="W271" i="1"/>
  <c r="X269" i="1"/>
  <c r="F516" i="1"/>
  <c r="G334" i="4" s="1"/>
  <c r="F334" i="4"/>
  <c r="AU288" i="1"/>
  <c r="AW272" i="1"/>
  <c r="AX272" i="1" s="1"/>
  <c r="EB277" i="1"/>
  <c r="CC242" i="1" a="1"/>
  <c r="CC242" i="1" s="1"/>
  <c r="D495" i="1" s="1"/>
  <c r="E313" i="4" s="1"/>
  <c r="C495" i="1"/>
  <c r="D313" i="4" s="1"/>
  <c r="BY267" i="1"/>
  <c r="BZ267" i="1" s="1"/>
  <c r="BX281" i="1"/>
  <c r="CZ281" i="1" s="1"/>
  <c r="EC276" i="1"/>
  <c r="CB274" i="1" a="1"/>
  <c r="CB274" i="1" s="1"/>
  <c r="CC274" i="1" s="1" a="1"/>
  <c r="CC274" i="1" s="1"/>
  <c r="D527" i="1" s="1"/>
  <c r="E345" i="4" s="1"/>
  <c r="C501" i="1"/>
  <c r="D319" i="4" s="1"/>
  <c r="BY276" i="1"/>
  <c r="DA276" i="1" s="1"/>
  <c r="CA274" i="1"/>
  <c r="AV279" i="1"/>
  <c r="AX264" i="1"/>
  <c r="DD248" i="1"/>
  <c r="P325" i="1" s="1"/>
  <c r="Q132" i="4" s="1"/>
  <c r="AY260" i="1"/>
  <c r="CA269" i="1"/>
  <c r="BZ259" i="1"/>
  <c r="AZ254" i="1" a="1"/>
  <c r="AZ254" i="1" s="1"/>
  <c r="BA254" i="1" s="1" a="1"/>
  <c r="BA254" i="1" s="1"/>
  <c r="AX254" i="1"/>
  <c r="AX260" i="1"/>
  <c r="CD274" i="1" a="1"/>
  <c r="CD274" i="1" s="1"/>
  <c r="E527" i="1" s="1"/>
  <c r="F345" i="4" s="1"/>
  <c r="AW266" i="1"/>
  <c r="BB266" i="1" s="1" a="1"/>
  <c r="BB266" i="1" s="1"/>
  <c r="EA291" i="1"/>
  <c r="AU286" i="1"/>
  <c r="EA275" i="1"/>
  <c r="AW270" i="1"/>
  <c r="AV281" i="1"/>
  <c r="BW296" i="1"/>
  <c r="CY296" i="1" s="1"/>
  <c r="EC274" i="1"/>
  <c r="AU275" i="1"/>
  <c r="BZ266" i="1"/>
  <c r="CA266" i="1"/>
  <c r="CB266" i="1" a="1"/>
  <c r="CB266" i="1" s="1"/>
  <c r="CC266" i="1" s="1" a="1"/>
  <c r="CC266" i="1" s="1"/>
  <c r="D519" i="1" s="1"/>
  <c r="E337" i="4" s="1"/>
  <c r="CD266" i="1" a="1"/>
  <c r="CD266" i="1" s="1"/>
  <c r="E519" i="1" s="1"/>
  <c r="F519" i="1" s="1"/>
  <c r="G337" i="4" s="1"/>
  <c r="DA273" i="1"/>
  <c r="BZ273" i="1"/>
  <c r="CA273" i="1"/>
  <c r="CB273" i="1" a="1"/>
  <c r="CB273" i="1" s="1"/>
  <c r="C526" i="1" s="1"/>
  <c r="D344" i="4" s="1"/>
  <c r="J325" i="1"/>
  <c r="K132" i="4" s="1"/>
  <c r="CB269" i="1" a="1"/>
  <c r="CB269" i="1" s="1"/>
  <c r="CC269" i="1" s="1" a="1"/>
  <c r="CC269" i="1" s="1"/>
  <c r="D522" i="1" s="1"/>
  <c r="E340" i="4" s="1"/>
  <c r="CZ269" i="1"/>
  <c r="AY255" i="1"/>
  <c r="CA259" i="1"/>
  <c r="CB259" i="1" a="1"/>
  <c r="CB259" i="1" s="1"/>
  <c r="CZ271" i="1"/>
  <c r="AZ255" i="1" a="1"/>
  <c r="AZ255" i="1" s="1"/>
  <c r="BA255" i="1" s="1" a="1"/>
  <c r="BA255" i="1" s="1"/>
  <c r="AW274" i="1"/>
  <c r="AW269" i="1"/>
  <c r="AY269" i="1" s="1"/>
  <c r="F330" i="4"/>
  <c r="CB255" i="1" a="1"/>
  <c r="CB255" i="1" s="1"/>
  <c r="CA255" i="1"/>
  <c r="BZ255" i="1"/>
  <c r="CD255" i="1" a="1"/>
  <c r="CD255" i="1" s="1"/>
  <c r="E508" i="1" s="1"/>
  <c r="BB255" i="1" a="1"/>
  <c r="BB255" i="1" s="1"/>
  <c r="DA265" i="1"/>
  <c r="CA265" i="1"/>
  <c r="CB265" i="1" a="1"/>
  <c r="CB265" i="1" s="1"/>
  <c r="BZ265" i="1"/>
  <c r="CD265" i="1" a="1"/>
  <c r="CD265" i="1" s="1"/>
  <c r="E518" i="1" s="1"/>
  <c r="CY289" i="1"/>
  <c r="F509" i="1"/>
  <c r="G327" i="4" s="1"/>
  <c r="F327" i="4"/>
  <c r="EB278" i="1"/>
  <c r="EB285" i="1"/>
  <c r="V286" i="1"/>
  <c r="DC248" i="1"/>
  <c r="O325" i="1" s="1"/>
  <c r="P132" i="4" s="1"/>
  <c r="BW287" i="1"/>
  <c r="CC263" i="1" a="1"/>
  <c r="CC263" i="1" s="1"/>
  <c r="D516" i="1" s="1"/>
  <c r="E334" i="4" s="1"/>
  <c r="CY280" i="1"/>
  <c r="CC245" i="1" a="1"/>
  <c r="CC245" i="1" s="1"/>
  <c r="D498" i="1" s="1"/>
  <c r="E316" i="4" s="1"/>
  <c r="C498" i="1"/>
  <c r="D316" i="4" s="1"/>
  <c r="F318" i="4"/>
  <c r="F500" i="1"/>
  <c r="G318" i="4" s="1"/>
  <c r="EA294" i="1"/>
  <c r="U295" i="1"/>
  <c r="EB295" i="1" s="1"/>
  <c r="U296" i="1"/>
  <c r="BX296" i="1" s="1"/>
  <c r="CZ296" i="1" s="1"/>
  <c r="AW268" i="1"/>
  <c r="AY268" i="1" s="1"/>
  <c r="Z268" i="1" a="1"/>
  <c r="Z268" i="1" s="1"/>
  <c r="AV283" i="1"/>
  <c r="AV284" i="1"/>
  <c r="V285" i="1"/>
  <c r="AW285" i="1" s="1"/>
  <c r="BW290" i="1"/>
  <c r="CY290" i="1" s="1"/>
  <c r="U291" i="1"/>
  <c r="EB291" i="1" s="1"/>
  <c r="F497" i="1"/>
  <c r="G315" i="4" s="1"/>
  <c r="F315" i="4"/>
  <c r="CY286" i="1"/>
  <c r="CX285" i="1"/>
  <c r="BZ264" i="1"/>
  <c r="Y274" i="1" a="1"/>
  <c r="Y274" i="1" s="1"/>
  <c r="W274" i="1"/>
  <c r="AZ257" i="1" a="1"/>
  <c r="AZ257" i="1" s="1"/>
  <c r="BA257" i="1" s="1" a="1"/>
  <c r="BA257" i="1" s="1"/>
  <c r="EC269" i="1"/>
  <c r="BB271" i="1" a="1"/>
  <c r="BB271" i="1" s="1"/>
  <c r="D308" i="4"/>
  <c r="C513" i="1"/>
  <c r="D331" i="4" s="1"/>
  <c r="CC260" i="1" a="1"/>
  <c r="CC260" i="1" s="1"/>
  <c r="D513" i="1" s="1"/>
  <c r="E331" i="4" s="1"/>
  <c r="CC244" i="1" a="1"/>
  <c r="CC244" i="1" s="1"/>
  <c r="D497" i="1" s="1"/>
  <c r="E315" i="4" s="1"/>
  <c r="C497" i="1"/>
  <c r="D315" i="4" s="1"/>
  <c r="AV278" i="1"/>
  <c r="V279" i="1"/>
  <c r="EC279" i="1" s="1"/>
  <c r="AW265" i="1"/>
  <c r="Y265" i="1" a="1"/>
  <c r="Y265" i="1" s="1"/>
  <c r="X265" i="1"/>
  <c r="W265" i="1"/>
  <c r="Z265" i="1" a="1"/>
  <c r="Z265" i="1" s="1"/>
  <c r="F324" i="4"/>
  <c r="F506" i="1"/>
  <c r="G324" i="4" s="1"/>
  <c r="F325" i="4"/>
  <c r="F507" i="1"/>
  <c r="G325" i="4" s="1"/>
  <c r="C500" i="1"/>
  <c r="D318" i="4" s="1"/>
  <c r="CC247" i="1" a="1"/>
  <c r="CC247" i="1" s="1"/>
  <c r="D500" i="1" s="1"/>
  <c r="E318" i="4" s="1"/>
  <c r="BX280" i="1"/>
  <c r="CZ280" i="1" s="1"/>
  <c r="V281" i="1"/>
  <c r="BY281" i="1" s="1"/>
  <c r="CZ286" i="1"/>
  <c r="CY295" i="1"/>
  <c r="C514" i="1"/>
  <c r="CC261" i="1" a="1"/>
  <c r="CC261" i="1" s="1"/>
  <c r="D514" i="1" s="1"/>
  <c r="E332" i="4" s="1"/>
  <c r="EB283" i="1"/>
  <c r="V284" i="1"/>
  <c r="BY284" i="1" s="1"/>
  <c r="BZ253" i="1"/>
  <c r="U290" i="1"/>
  <c r="EB290" i="1" s="1"/>
  <c r="D320" i="4"/>
  <c r="AZ262" i="1" a="1"/>
  <c r="AZ262" i="1" s="1"/>
  <c r="BA262" i="1" s="1" a="1"/>
  <c r="BA262" i="1" s="1"/>
  <c r="AY262" i="1"/>
  <c r="AX262" i="1"/>
  <c r="BB262" i="1" a="1"/>
  <c r="BB262" i="1" s="1"/>
  <c r="F514" i="1"/>
  <c r="G332" i="4" s="1"/>
  <c r="F332" i="4"/>
  <c r="BZ256" i="1"/>
  <c r="DA256" i="1"/>
  <c r="CA264" i="1"/>
  <c r="Z274" i="1" a="1"/>
  <c r="Z274" i="1" s="1"/>
  <c r="CY275" i="1"/>
  <c r="X268" i="1"/>
  <c r="AX257" i="1"/>
  <c r="AY271" i="1"/>
  <c r="U293" i="1"/>
  <c r="EB293" i="1" s="1"/>
  <c r="BB258" i="1" a="1"/>
  <c r="BB258" i="1" s="1"/>
  <c r="AX258" i="1"/>
  <c r="AY258" i="1"/>
  <c r="AZ258" i="1" a="1"/>
  <c r="AZ258" i="1" s="1"/>
  <c r="BA258" i="1" s="1" a="1"/>
  <c r="BA258" i="1" s="1"/>
  <c r="AU287" i="1"/>
  <c r="U288" i="1"/>
  <c r="EB288" i="1" s="1"/>
  <c r="BW288" i="1"/>
  <c r="U289" i="1"/>
  <c r="BX289" i="1" s="1"/>
  <c r="AW267" i="1"/>
  <c r="X267" i="1"/>
  <c r="Z267" i="1" a="1"/>
  <c r="Z267" i="1" s="1"/>
  <c r="Y267" i="1" a="1"/>
  <c r="Y267" i="1" s="1"/>
  <c r="W267" i="1"/>
  <c r="F498" i="1"/>
  <c r="G316" i="4" s="1"/>
  <c r="F316" i="4"/>
  <c r="CC262" i="1" a="1"/>
  <c r="CC262" i="1" s="1"/>
  <c r="D515" i="1" s="1"/>
  <c r="E333" i="4" s="1"/>
  <c r="C515" i="1"/>
  <c r="D333" i="4" s="1"/>
  <c r="CC258" i="1" a="1"/>
  <c r="CC258" i="1" s="1"/>
  <c r="D511" i="1" s="1"/>
  <c r="E329" i="4" s="1"/>
  <c r="C511" i="1"/>
  <c r="D329" i="4" s="1"/>
  <c r="EC266" i="1"/>
  <c r="X266" i="1"/>
  <c r="W266" i="1"/>
  <c r="Z266" i="1" a="1"/>
  <c r="Z266" i="1" s="1"/>
  <c r="Y266" i="1" a="1"/>
  <c r="Y266" i="1" s="1"/>
  <c r="BW291" i="1"/>
  <c r="U292" i="1"/>
  <c r="EB292" i="1" s="1"/>
  <c r="BW294" i="1"/>
  <c r="CY294" i="1" s="1"/>
  <c r="CD257" i="1" a="1"/>
  <c r="CD257" i="1" s="1"/>
  <c r="E510" i="1" s="1"/>
  <c r="BZ257" i="1"/>
  <c r="CA257" i="1"/>
  <c r="CB257" i="1" a="1"/>
  <c r="CB257" i="1" s="1"/>
  <c r="AU295" i="1"/>
  <c r="BY272" i="1"/>
  <c r="DA272" i="1" s="1"/>
  <c r="X272" i="1"/>
  <c r="W272" i="1"/>
  <c r="Z272" i="1" a="1"/>
  <c r="Z272" i="1" s="1"/>
  <c r="Y272" i="1" a="1"/>
  <c r="Y272" i="1" s="1"/>
  <c r="BX279" i="1"/>
  <c r="CZ279" i="1" s="1"/>
  <c r="V280" i="1"/>
  <c r="EC280" i="1" s="1"/>
  <c r="BY268" i="1"/>
  <c r="EB284" i="1"/>
  <c r="BY275" i="1"/>
  <c r="DA275" i="1" s="1"/>
  <c r="CA253" i="1"/>
  <c r="AU289" i="1"/>
  <c r="BB264" i="1" a="1"/>
  <c r="BB264" i="1" s="1"/>
  <c r="EC273" i="1"/>
  <c r="X273" i="1"/>
  <c r="W273" i="1"/>
  <c r="Y273" i="1" a="1"/>
  <c r="Y273" i="1" s="1"/>
  <c r="Z273" i="1" a="1"/>
  <c r="Z273" i="1" s="1"/>
  <c r="EA293" i="1"/>
  <c r="U294" i="1"/>
  <c r="BX294" i="1" s="1"/>
  <c r="CB264" i="1" a="1"/>
  <c r="CB264" i="1" s="1"/>
  <c r="X274" i="1"/>
  <c r="BB257" i="1" a="1"/>
  <c r="BB257" i="1" s="1"/>
  <c r="BZ269" i="1"/>
  <c r="AX271" i="1"/>
  <c r="BX277" i="1"/>
  <c r="CZ277" i="1" s="1"/>
  <c r="V278" i="1"/>
  <c r="BY278" i="1" s="1"/>
  <c r="AU292" i="1"/>
  <c r="F323" i="4"/>
  <c r="F505" i="1"/>
  <c r="G323" i="4" s="1"/>
  <c r="BX278" i="1"/>
  <c r="EC265" i="1"/>
  <c r="AV285" i="1"/>
  <c r="I324" i="1"/>
  <c r="J131" i="4" s="1"/>
  <c r="V282" i="1"/>
  <c r="AW282" i="1" s="1"/>
  <c r="EA296" i="1"/>
  <c r="AX256" i="1"/>
  <c r="BB256" i="1" a="1"/>
  <c r="BB256" i="1" s="1"/>
  <c r="AY256" i="1"/>
  <c r="AZ256" i="1" a="1"/>
  <c r="AZ256" i="1" s="1"/>
  <c r="BA256" i="1" s="1" a="1"/>
  <c r="BA256" i="1" s="1"/>
  <c r="BZ274" i="1"/>
  <c r="F515" i="1"/>
  <c r="G333" i="4" s="1"/>
  <c r="F333" i="4"/>
  <c r="F329" i="4"/>
  <c r="F511" i="1"/>
  <c r="G329" i="4" s="1"/>
  <c r="CC254" i="1" a="1"/>
  <c r="CC254" i="1" s="1"/>
  <c r="D507" i="1" s="1"/>
  <c r="E325" i="4" s="1"/>
  <c r="C507" i="1"/>
  <c r="D325" i="4" s="1"/>
  <c r="CX291" i="1"/>
  <c r="AZ264" i="1" a="1"/>
  <c r="AZ264" i="1" s="1"/>
  <c r="BA264" i="1" s="1" a="1"/>
  <c r="BA264" i="1" s="1"/>
  <c r="DA266" i="1"/>
  <c r="AV280" i="1"/>
  <c r="AX253" i="1"/>
  <c r="AY253" i="1"/>
  <c r="AZ253" i="1" a="1"/>
  <c r="AZ253" i="1" s="1"/>
  <c r="BA253" i="1" s="1" a="1"/>
  <c r="BA253" i="1" s="1"/>
  <c r="BB253" i="1" a="1"/>
  <c r="BB253" i="1" s="1"/>
  <c r="AU294" i="1"/>
  <c r="Q324" i="1" a="1"/>
  <c r="Q324" i="1" s="1"/>
  <c r="R131" i="4" s="1"/>
  <c r="EB286" i="1"/>
  <c r="V287" i="1"/>
  <c r="AW287" i="1" s="1"/>
  <c r="EA295" i="1"/>
  <c r="CY278" i="1"/>
  <c r="EC268" i="1"/>
  <c r="W268" i="1"/>
  <c r="BX283" i="1"/>
  <c r="BX284" i="1"/>
  <c r="AW275" i="1"/>
  <c r="CB253" i="1" a="1"/>
  <c r="CB253" i="1" s="1"/>
  <c r="EA289" i="1"/>
  <c r="BX282" i="1"/>
  <c r="V283" i="1"/>
  <c r="BY283" i="1" s="1"/>
  <c r="AU290" i="1"/>
  <c r="EA286" i="1"/>
  <c r="U287" i="1"/>
  <c r="BX287" i="1" s="1"/>
  <c r="CD264" i="1" a="1"/>
  <c r="CD264" i="1" s="1"/>
  <c r="E517" i="1" s="1"/>
  <c r="CZ265" i="1"/>
  <c r="U276" i="1"/>
  <c r="AV276" i="1" s="1"/>
  <c r="W275" i="1"/>
  <c r="Z275" i="1" a="1"/>
  <c r="Z275" i="1" s="1"/>
  <c r="Y275" i="1" a="1"/>
  <c r="Y275" i="1" s="1"/>
  <c r="X275" i="1"/>
  <c r="BY270" i="1"/>
  <c r="W270" i="1"/>
  <c r="X270" i="1"/>
  <c r="Y270" i="1" a="1"/>
  <c r="Y270" i="1" s="1"/>
  <c r="Z270" i="1" a="1"/>
  <c r="Z270" i="1" s="1"/>
  <c r="CY276" i="1"/>
  <c r="BW292" i="1"/>
  <c r="CC252" i="1" a="1"/>
  <c r="CC252" i="1" s="1"/>
  <c r="D505" i="1" s="1"/>
  <c r="E323" i="4" s="1"/>
  <c r="C505" i="1"/>
  <c r="D323" i="4" s="1"/>
  <c r="DA253" i="1"/>
  <c r="CD273" i="1" a="1"/>
  <c r="CD273" i="1" s="1"/>
  <c r="E526" i="1" s="1"/>
  <c r="CZ285" i="1"/>
  <c r="Y271" i="1" a="1"/>
  <c r="Y271" i="1" s="1"/>
  <c r="CA267" i="1" l="1"/>
  <c r="N324" i="1"/>
  <c r="O131" i="4" s="1"/>
  <c r="AZ269" i="1" a="1"/>
  <c r="AZ269" i="1" s="1"/>
  <c r="BA269" i="1" s="1" a="1"/>
  <c r="BA269" i="1" s="1"/>
  <c r="AZ266" i="1" a="1"/>
  <c r="AZ266" i="1" s="1"/>
  <c r="BA266" i="1" s="1" a="1"/>
  <c r="BA266" i="1" s="1"/>
  <c r="AZ273" i="1" a="1"/>
  <c r="AZ273" i="1" s="1"/>
  <c r="BA273" i="1" s="1" a="1"/>
  <c r="BA273" i="1" s="1"/>
  <c r="AY266" i="1"/>
  <c r="C519" i="1"/>
  <c r="D337" i="4" s="1"/>
  <c r="BB269" i="1" a="1"/>
  <c r="BB269" i="1" s="1"/>
  <c r="BB275" i="1" a="1"/>
  <c r="BB275" i="1" s="1"/>
  <c r="C509" i="1"/>
  <c r="D327" i="4" s="1"/>
  <c r="CB267" i="1" a="1"/>
  <c r="CB267" i="1" s="1"/>
  <c r="CC267" i="1" s="1" a="1"/>
  <c r="CC267" i="1" s="1"/>
  <c r="D520" i="1" s="1"/>
  <c r="E338" i="4" s="1"/>
  <c r="DA267" i="1"/>
  <c r="CC273" i="1" a="1"/>
  <c r="CC273" i="1" s="1"/>
  <c r="D526" i="1" s="1"/>
  <c r="E344" i="4" s="1"/>
  <c r="BB272" i="1" a="1"/>
  <c r="BB272" i="1" s="1"/>
  <c r="CD267" i="1" a="1"/>
  <c r="CD267" i="1" s="1"/>
  <c r="E520" i="1" s="1"/>
  <c r="F520" i="1" s="1"/>
  <c r="G338" i="4" s="1"/>
  <c r="AX266" i="1"/>
  <c r="W281" i="1"/>
  <c r="K325" i="1"/>
  <c r="L132" i="4" s="1"/>
  <c r="CB281" i="1" a="1"/>
  <c r="CB281" i="1" s="1"/>
  <c r="CC281" i="1" s="1" a="1"/>
  <c r="CC281" i="1" s="1"/>
  <c r="D534" i="1" s="1"/>
  <c r="E352" i="4" s="1"/>
  <c r="F340" i="4"/>
  <c r="AX269" i="1"/>
  <c r="CD271" i="1" a="1"/>
  <c r="CD271" i="1" s="1"/>
  <c r="E524" i="1" s="1"/>
  <c r="F342" i="4" s="1"/>
  <c r="BY279" i="1"/>
  <c r="DA279" i="1" s="1"/>
  <c r="CA281" i="1"/>
  <c r="DA271" i="1"/>
  <c r="BZ271" i="1"/>
  <c r="DD260" i="1"/>
  <c r="P326" i="1" s="1"/>
  <c r="Q133" i="4" s="1"/>
  <c r="C522" i="1"/>
  <c r="D340" i="4" s="1"/>
  <c r="CA271" i="1"/>
  <c r="C524" i="1"/>
  <c r="D342" i="4" s="1"/>
  <c r="CC271" i="1" a="1"/>
  <c r="CC271" i="1" s="1"/>
  <c r="D524" i="1" s="1"/>
  <c r="E342" i="4" s="1"/>
  <c r="W278" i="1"/>
  <c r="F527" i="1"/>
  <c r="G345" i="4" s="1"/>
  <c r="BB273" i="1" a="1"/>
  <c r="BB273" i="1" s="1"/>
  <c r="AX273" i="1"/>
  <c r="EB294" i="1"/>
  <c r="AZ275" i="1" a="1"/>
  <c r="AZ275" i="1" s="1"/>
  <c r="BA275" i="1" s="1" a="1"/>
  <c r="BA275" i="1" s="1"/>
  <c r="AY272" i="1"/>
  <c r="AZ272" i="1" a="1"/>
  <c r="AZ272" i="1" s="1"/>
  <c r="BA272" i="1" s="1" a="1"/>
  <c r="BA272" i="1" s="1"/>
  <c r="BB268" i="1" a="1"/>
  <c r="BB268" i="1" s="1"/>
  <c r="AY275" i="1"/>
  <c r="C527" i="1"/>
  <c r="D345" i="4" s="1"/>
  <c r="AV295" i="1"/>
  <c r="AV290" i="1"/>
  <c r="F337" i="4"/>
  <c r="AW284" i="1"/>
  <c r="AZ284" i="1" s="1" a="1"/>
  <c r="AZ284" i="1" s="1"/>
  <c r="BA284" i="1" s="1" a="1"/>
  <c r="BA284" i="1" s="1"/>
  <c r="Z285" i="1" a="1"/>
  <c r="Z285" i="1" s="1"/>
  <c r="AX268" i="1"/>
  <c r="X285" i="1"/>
  <c r="W285" i="1"/>
  <c r="AZ268" i="1" a="1"/>
  <c r="AZ268" i="1" s="1"/>
  <c r="BA268" i="1" s="1" a="1"/>
  <c r="BA268" i="1" s="1"/>
  <c r="BB270" i="1" a="1"/>
  <c r="BB270" i="1" s="1"/>
  <c r="AY270" i="1"/>
  <c r="AX270" i="1"/>
  <c r="AZ270" i="1" a="1"/>
  <c r="AZ270" i="1" s="1"/>
  <c r="BA270" i="1" s="1" a="1"/>
  <c r="BA270" i="1" s="1"/>
  <c r="AX275" i="1"/>
  <c r="Y285" i="1" a="1"/>
  <c r="Y285" i="1" s="1"/>
  <c r="F508" i="1"/>
  <c r="G326" i="4" s="1"/>
  <c r="F326" i="4"/>
  <c r="BX276" i="1"/>
  <c r="BZ276" i="1" s="1"/>
  <c r="Z281" i="1" a="1"/>
  <c r="Z281" i="1" s="1"/>
  <c r="EC284" i="1"/>
  <c r="EC285" i="1"/>
  <c r="AW281" i="1"/>
  <c r="AZ281" i="1" s="1" a="1"/>
  <c r="AZ281" i="1" s="1"/>
  <c r="BA281" i="1" s="1" a="1"/>
  <c r="BA281" i="1" s="1"/>
  <c r="AX285" i="1"/>
  <c r="AX274" i="1"/>
  <c r="BB274" i="1" a="1"/>
  <c r="BB274" i="1" s="1"/>
  <c r="AY274" i="1"/>
  <c r="AZ274" i="1" a="1"/>
  <c r="AZ274" i="1" s="1"/>
  <c r="BA274" i="1" s="1" a="1"/>
  <c r="BA274" i="1" s="1"/>
  <c r="EC281" i="1"/>
  <c r="BZ281" i="1"/>
  <c r="C508" i="1"/>
  <c r="D326" i="4" s="1"/>
  <c r="CC255" i="1" a="1"/>
  <c r="CC255" i="1" s="1"/>
  <c r="D508" i="1" s="1"/>
  <c r="E326" i="4" s="1"/>
  <c r="C512" i="1"/>
  <c r="D330" i="4" s="1"/>
  <c r="CC259" i="1" a="1"/>
  <c r="CC259" i="1" s="1"/>
  <c r="D512" i="1" s="1"/>
  <c r="E330" i="4" s="1"/>
  <c r="AZ282" i="1" a="1"/>
  <c r="AZ282" i="1" s="1"/>
  <c r="BA282" i="1" s="1" a="1"/>
  <c r="BA282" i="1" s="1"/>
  <c r="AX282" i="1"/>
  <c r="AY282" i="1"/>
  <c r="BB282" i="1" a="1"/>
  <c r="BB282" i="1" s="1"/>
  <c r="F526" i="1"/>
  <c r="G344" i="4" s="1"/>
  <c r="F344" i="4"/>
  <c r="CD270" i="1" a="1"/>
  <c r="CD270" i="1" s="1"/>
  <c r="E523" i="1" s="1"/>
  <c r="CA270" i="1"/>
  <c r="CB270" i="1" a="1"/>
  <c r="CB270" i="1" s="1"/>
  <c r="EB287" i="1"/>
  <c r="V288" i="1"/>
  <c r="W288" i="1" s="1"/>
  <c r="Y287" i="1" a="1"/>
  <c r="Y287" i="1" s="1"/>
  <c r="AW283" i="1"/>
  <c r="EC287" i="1"/>
  <c r="BY282" i="1"/>
  <c r="DA282" i="1" s="1"/>
  <c r="Z287" i="1" a="1"/>
  <c r="Z287" i="1" s="1"/>
  <c r="AW278" i="1"/>
  <c r="AY278" i="1" s="1"/>
  <c r="V295" i="1"/>
  <c r="AW295" i="1" s="1"/>
  <c r="CD272" i="1" a="1"/>
  <c r="CD272" i="1" s="1"/>
  <c r="E525" i="1" s="1"/>
  <c r="CB272" i="1" a="1"/>
  <c r="CB272" i="1" s="1"/>
  <c r="CA272" i="1"/>
  <c r="BZ272" i="1"/>
  <c r="AV292" i="1"/>
  <c r="V293" i="1"/>
  <c r="BY293" i="1" s="1"/>
  <c r="AV289" i="1"/>
  <c r="AV288" i="1"/>
  <c r="CB275" i="1" a="1"/>
  <c r="CB275" i="1" s="1"/>
  <c r="V291" i="1"/>
  <c r="AW291" i="1" s="1"/>
  <c r="AY265" i="1"/>
  <c r="BB265" i="1" a="1"/>
  <c r="BB265" i="1" s="1"/>
  <c r="AX265" i="1"/>
  <c r="AZ265" i="1" a="1"/>
  <c r="AZ265" i="1" s="1"/>
  <c r="BA265" i="1" s="1" a="1"/>
  <c r="BA265" i="1" s="1"/>
  <c r="Q325" i="1" a="1"/>
  <c r="Q325" i="1" s="1"/>
  <c r="R132" i="4" s="1"/>
  <c r="BX291" i="1"/>
  <c r="V292" i="1"/>
  <c r="EC292" i="1" s="1"/>
  <c r="DC260" i="1"/>
  <c r="O326" i="1" s="1"/>
  <c r="P133" i="4" s="1"/>
  <c r="BY285" i="1"/>
  <c r="AV296" i="1"/>
  <c r="CY287" i="1"/>
  <c r="AW286" i="1"/>
  <c r="Y286" i="1" a="1"/>
  <c r="Y286" i="1" s="1"/>
  <c r="W286" i="1"/>
  <c r="X286" i="1"/>
  <c r="Z286" i="1" a="1"/>
  <c r="Z286" i="1" s="1"/>
  <c r="F336" i="4"/>
  <c r="F518" i="1"/>
  <c r="G336" i="4" s="1"/>
  <c r="F517" i="1"/>
  <c r="G335" i="4" s="1"/>
  <c r="F335" i="4"/>
  <c r="EC283" i="1"/>
  <c r="CD284" i="1" a="1"/>
  <c r="CD284" i="1" s="1"/>
  <c r="E537" i="1" s="1"/>
  <c r="CZ284" i="1"/>
  <c r="CA284" i="1"/>
  <c r="CB284" i="1" a="1"/>
  <c r="CB284" i="1" s="1"/>
  <c r="CZ278" i="1"/>
  <c r="CA278" i="1"/>
  <c r="BZ278" i="1"/>
  <c r="CD278" i="1" a="1"/>
  <c r="CD278" i="1" s="1"/>
  <c r="E531" i="1" s="1"/>
  <c r="CB278" i="1" a="1"/>
  <c r="CB278" i="1" s="1"/>
  <c r="W283" i="1"/>
  <c r="BY280" i="1"/>
  <c r="DA280" i="1" s="1"/>
  <c r="X280" i="1"/>
  <c r="W280" i="1"/>
  <c r="Y280" i="1" a="1"/>
  <c r="Y280" i="1" s="1"/>
  <c r="Z280" i="1" a="1"/>
  <c r="Z280" i="1" s="1"/>
  <c r="F328" i="4"/>
  <c r="F510" i="1"/>
  <c r="G328" i="4" s="1"/>
  <c r="CY291" i="1"/>
  <c r="V290" i="1"/>
  <c r="Z290" i="1" s="1" a="1"/>
  <c r="Z290" i="1" s="1"/>
  <c r="AV293" i="1"/>
  <c r="V294" i="1"/>
  <c r="W294" i="1" s="1"/>
  <c r="CD275" i="1" a="1"/>
  <c r="CD275" i="1" s="1"/>
  <c r="E528" i="1" s="1"/>
  <c r="CZ294" i="1"/>
  <c r="I325" i="1"/>
  <c r="J132" i="4" s="1"/>
  <c r="Y283" i="1" a="1"/>
  <c r="Y283" i="1" s="1"/>
  <c r="AX276" i="1"/>
  <c r="BB276" i="1" a="1"/>
  <c r="BB276" i="1" s="1"/>
  <c r="AZ276" i="1" a="1"/>
  <c r="AZ276" i="1" s="1"/>
  <c r="BA276" i="1" s="1" a="1"/>
  <c r="BA276" i="1" s="1"/>
  <c r="AY276" i="1"/>
  <c r="CZ287" i="1"/>
  <c r="C506" i="1"/>
  <c r="D324" i="4" s="1"/>
  <c r="CC253" i="1" a="1"/>
  <c r="CC253" i="1" s="1"/>
  <c r="D506" i="1" s="1"/>
  <c r="E324" i="4" s="1"/>
  <c r="X283" i="1"/>
  <c r="CY292" i="1"/>
  <c r="X282" i="1"/>
  <c r="Y282" i="1" a="1"/>
  <c r="Y282" i="1" s="1"/>
  <c r="Z282" i="1" a="1"/>
  <c r="Z282" i="1" s="1"/>
  <c r="W282" i="1"/>
  <c r="BZ270" i="1"/>
  <c r="DA278" i="1"/>
  <c r="CB268" i="1" a="1"/>
  <c r="CB268" i="1" s="1"/>
  <c r="BZ268" i="1"/>
  <c r="CD268" i="1" a="1"/>
  <c r="CD268" i="1" s="1"/>
  <c r="E521" i="1" s="1"/>
  <c r="CA268" i="1"/>
  <c r="DA268" i="1"/>
  <c r="C510" i="1"/>
  <c r="D328" i="4" s="1"/>
  <c r="CC257" i="1" a="1"/>
  <c r="CC257" i="1" s="1"/>
  <c r="D510" i="1" s="1"/>
  <c r="E328" i="4" s="1"/>
  <c r="AX267" i="1"/>
  <c r="AZ267" i="1" a="1"/>
  <c r="AZ267" i="1" s="1"/>
  <c r="BA267" i="1" s="1" a="1"/>
  <c r="BA267" i="1" s="1"/>
  <c r="BB267" i="1" a="1"/>
  <c r="BB267" i="1" s="1"/>
  <c r="AY267" i="1"/>
  <c r="CZ289" i="1"/>
  <c r="CY288" i="1"/>
  <c r="BX288" i="1"/>
  <c r="CZ288" i="1" s="1"/>
  <c r="V289" i="1"/>
  <c r="AW289" i="1" s="1"/>
  <c r="BZ275" i="1"/>
  <c r="BZ284" i="1"/>
  <c r="D332" i="4"/>
  <c r="DA270" i="1"/>
  <c r="CD281" i="1" a="1"/>
  <c r="CD281" i="1" s="1"/>
  <c r="E534" i="1" s="1"/>
  <c r="EC286" i="1"/>
  <c r="Z278" i="1" a="1"/>
  <c r="Z278" i="1" s="1"/>
  <c r="C518" i="1"/>
  <c r="D336" i="4" s="1"/>
  <c r="CC265" i="1" a="1"/>
  <c r="CC265" i="1" s="1"/>
  <c r="D518" i="1" s="1"/>
  <c r="E336" i="4" s="1"/>
  <c r="X281" i="1"/>
  <c r="EB276" i="1"/>
  <c r="V277" i="1"/>
  <c r="X276" i="1"/>
  <c r="Y276" i="1" a="1"/>
  <c r="Y276" i="1" s="1"/>
  <c r="W276" i="1"/>
  <c r="Z276" i="1" a="1"/>
  <c r="Z276" i="1" s="1"/>
  <c r="AV287" i="1"/>
  <c r="DA283" i="1"/>
  <c r="CZ282" i="1"/>
  <c r="CZ283" i="1"/>
  <c r="DA284" i="1"/>
  <c r="BZ283" i="1"/>
  <c r="CA283" i="1"/>
  <c r="CB283" i="1" a="1"/>
  <c r="CB283" i="1" s="1"/>
  <c r="CD283" i="1" a="1"/>
  <c r="CD283" i="1" s="1"/>
  <c r="E536" i="1" s="1"/>
  <c r="BY287" i="1"/>
  <c r="DA287" i="1" s="1"/>
  <c r="EC282" i="1"/>
  <c r="AY285" i="1"/>
  <c r="BB285" i="1" a="1"/>
  <c r="BB285" i="1" s="1"/>
  <c r="AZ285" i="1" a="1"/>
  <c r="AZ285" i="1" s="1"/>
  <c r="BA285" i="1" s="1" a="1"/>
  <c r="BA285" i="1" s="1"/>
  <c r="EC278" i="1"/>
  <c r="C517" i="1"/>
  <c r="D335" i="4" s="1"/>
  <c r="CC264" i="1" a="1"/>
  <c r="CC264" i="1" s="1"/>
  <c r="D517" i="1" s="1"/>
  <c r="E335" i="4" s="1"/>
  <c r="AV294" i="1"/>
  <c r="AW280" i="1"/>
  <c r="BB280" i="1" s="1" a="1"/>
  <c r="BB280" i="1" s="1"/>
  <c r="X278" i="1"/>
  <c r="BX292" i="1"/>
  <c r="EB289" i="1"/>
  <c r="W287" i="1"/>
  <c r="BX293" i="1"/>
  <c r="CA275" i="1"/>
  <c r="BX290" i="1"/>
  <c r="Z283" i="1" a="1"/>
  <c r="Z283" i="1" s="1"/>
  <c r="X284" i="1"/>
  <c r="W284" i="1"/>
  <c r="Z284" i="1" a="1"/>
  <c r="Z284" i="1" s="1"/>
  <c r="Y284" i="1" a="1"/>
  <c r="Y284" i="1" s="1"/>
  <c r="Y278" i="1" a="1"/>
  <c r="Y278" i="1" s="1"/>
  <c r="DA281" i="1"/>
  <c r="AW279" i="1"/>
  <c r="Y279" i="1" a="1"/>
  <c r="Y279" i="1" s="1"/>
  <c r="X279" i="1"/>
  <c r="Z279" i="1" a="1"/>
  <c r="Z279" i="1" s="1"/>
  <c r="W279" i="1"/>
  <c r="AV291" i="1"/>
  <c r="Y281" i="1" a="1"/>
  <c r="Y281" i="1" s="1"/>
  <c r="EB296" i="1"/>
  <c r="Y294" i="1" a="1"/>
  <c r="Y294" i="1" s="1"/>
  <c r="BX295" i="1"/>
  <c r="V296" i="1"/>
  <c r="AW296" i="1" s="1"/>
  <c r="BY286" i="1"/>
  <c r="J326" i="1"/>
  <c r="X287" i="1"/>
  <c r="C520" i="1" l="1"/>
  <c r="D338" i="4" s="1"/>
  <c r="N325" i="1"/>
  <c r="O132" i="4" s="1"/>
  <c r="AX284" i="1"/>
  <c r="X292" i="1"/>
  <c r="CD279" i="1" a="1"/>
  <c r="CD279" i="1" s="1"/>
  <c r="E532" i="1" s="1"/>
  <c r="F350" i="4" s="1"/>
  <c r="C534" i="1"/>
  <c r="D352" i="4" s="1"/>
  <c r="F338" i="4"/>
  <c r="CB279" i="1" a="1"/>
  <c r="CB279" i="1" s="1"/>
  <c r="C532" i="1" s="1"/>
  <c r="D350" i="4" s="1"/>
  <c r="Z292" i="1" a="1"/>
  <c r="Z292" i="1" s="1"/>
  <c r="CD282" i="1" a="1"/>
  <c r="CD282" i="1" s="1"/>
  <c r="E535" i="1" s="1"/>
  <c r="F535" i="1" s="1"/>
  <c r="G353" i="4" s="1"/>
  <c r="BZ279" i="1"/>
  <c r="CA279" i="1"/>
  <c r="F524" i="1"/>
  <c r="G342" i="4" s="1"/>
  <c r="X289" i="1"/>
  <c r="CB282" i="1" a="1"/>
  <c r="CB282" i="1" s="1"/>
  <c r="C535" i="1" s="1"/>
  <c r="D353" i="4" s="1"/>
  <c r="CD280" i="1" a="1"/>
  <c r="CD280" i="1" s="1"/>
  <c r="E533" i="1" s="1"/>
  <c r="F533" i="1" s="1"/>
  <c r="G351" i="4" s="1"/>
  <c r="BZ282" i="1"/>
  <c r="BB284" i="1" a="1"/>
  <c r="BB284" i="1" s="1"/>
  <c r="Z288" i="1" a="1"/>
  <c r="Z288" i="1" s="1"/>
  <c r="CA282" i="1"/>
  <c r="AY284" i="1"/>
  <c r="BB281" i="1" a="1"/>
  <c r="BB281" i="1" s="1"/>
  <c r="AX281" i="1"/>
  <c r="AY281" i="1"/>
  <c r="X294" i="1"/>
  <c r="W289" i="1"/>
  <c r="BY289" i="1"/>
  <c r="CB289" i="1" s="1" a="1"/>
  <c r="CB289" i="1" s="1"/>
  <c r="CC289" i="1" s="1" a="1"/>
  <c r="CC289" i="1" s="1"/>
  <c r="D542" i="1" s="1"/>
  <c r="E360" i="4" s="1"/>
  <c r="I326" i="1"/>
  <c r="J133" i="4" s="1"/>
  <c r="AZ278" i="1" a="1"/>
  <c r="AZ278" i="1" s="1"/>
  <c r="BA278" i="1" s="1" a="1"/>
  <c r="BA278" i="1" s="1"/>
  <c r="X288" i="1"/>
  <c r="Y288" i="1" a="1"/>
  <c r="Y288" i="1" s="1"/>
  <c r="BY291" i="1"/>
  <c r="CD291" i="1" s="1" a="1"/>
  <c r="CD291" i="1" s="1"/>
  <c r="E544" i="1" s="1"/>
  <c r="F544" i="1" s="1"/>
  <c r="G362" i="4" s="1"/>
  <c r="BY288" i="1"/>
  <c r="DA288" i="1" s="1"/>
  <c r="EC291" i="1"/>
  <c r="AY289" i="1"/>
  <c r="EC288" i="1"/>
  <c r="CB276" i="1" a="1"/>
  <c r="CB276" i="1" s="1"/>
  <c r="CA276" i="1"/>
  <c r="CD276" i="1" a="1"/>
  <c r="CD276" i="1" s="1"/>
  <c r="E529" i="1" s="1"/>
  <c r="W296" i="1"/>
  <c r="AZ289" i="1" a="1"/>
  <c r="AZ289" i="1" s="1"/>
  <c r="BA289" i="1" s="1" a="1"/>
  <c r="BA289" i="1" s="1"/>
  <c r="BY290" i="1"/>
  <c r="DA290" i="1" s="1"/>
  <c r="AX291" i="1"/>
  <c r="EC296" i="1"/>
  <c r="W290" i="1"/>
  <c r="CZ291" i="1"/>
  <c r="AW290" i="1"/>
  <c r="BY296" i="1"/>
  <c r="CA296" i="1" s="1"/>
  <c r="CB288" i="1" a="1"/>
  <c r="CB288" i="1" s="1"/>
  <c r="C541" i="1" s="1"/>
  <c r="D359" i="4" s="1"/>
  <c r="DC272" i="1"/>
  <c r="O327" i="1" s="1"/>
  <c r="P134" i="4" s="1"/>
  <c r="X290" i="1"/>
  <c r="EC290" i="1"/>
  <c r="CZ276" i="1"/>
  <c r="AY295" i="1"/>
  <c r="BB295" i="1" a="1"/>
  <c r="BB295" i="1" s="1"/>
  <c r="AX295" i="1"/>
  <c r="AZ295" i="1" a="1"/>
  <c r="AZ295" i="1" s="1"/>
  <c r="BA295" i="1" s="1" a="1"/>
  <c r="BA295" i="1" s="1"/>
  <c r="K326" i="1"/>
  <c r="K133" i="4"/>
  <c r="AY291" i="1"/>
  <c r="BB291" i="1" a="1"/>
  <c r="BB291" i="1" s="1"/>
  <c r="AZ291" i="1" a="1"/>
  <c r="AZ291" i="1" s="1"/>
  <c r="BA291" i="1" s="1" a="1"/>
  <c r="BA291" i="1" s="1"/>
  <c r="EC277" i="1"/>
  <c r="W277" i="1"/>
  <c r="Y277" i="1" a="1"/>
  <c r="Y277" i="1" s="1"/>
  <c r="Z277" i="1" a="1"/>
  <c r="Z277" i="1" s="1"/>
  <c r="X277" i="1"/>
  <c r="AZ280" i="1" a="1"/>
  <c r="AZ280" i="1" s="1"/>
  <c r="BA280" i="1" s="1" a="1"/>
  <c r="BA280" i="1" s="1"/>
  <c r="F339" i="4"/>
  <c r="F521" i="1"/>
  <c r="G339" i="4" s="1"/>
  <c r="Y296" i="1" a="1"/>
  <c r="Y296" i="1" s="1"/>
  <c r="AX280" i="1"/>
  <c r="F346" i="4"/>
  <c r="F528" i="1"/>
  <c r="G346" i="4" s="1"/>
  <c r="AX286" i="1"/>
  <c r="BB286" i="1" a="1"/>
  <c r="BB286" i="1" s="1"/>
  <c r="AZ286" i="1" a="1"/>
  <c r="AZ286" i="1" s="1"/>
  <c r="BA286" i="1" s="1" a="1"/>
  <c r="BA286" i="1" s="1"/>
  <c r="AY286" i="1"/>
  <c r="BZ287" i="1"/>
  <c r="Z296" i="1" a="1"/>
  <c r="Z296" i="1" s="1"/>
  <c r="DA285" i="1"/>
  <c r="CB285" i="1" a="1"/>
  <c r="CB285" i="1" s="1"/>
  <c r="CD285" i="1" a="1"/>
  <c r="CD285" i="1" s="1"/>
  <c r="E538" i="1" s="1"/>
  <c r="BZ285" i="1"/>
  <c r="CA285" i="1"/>
  <c r="C528" i="1"/>
  <c r="CC275" i="1" a="1"/>
  <c r="CC275" i="1" s="1"/>
  <c r="D528" i="1" s="1"/>
  <c r="E346" i="4" s="1"/>
  <c r="F525" i="1"/>
  <c r="G343" i="4" s="1"/>
  <c r="F343" i="4"/>
  <c r="BB283" i="1" a="1"/>
  <c r="BB283" i="1" s="1"/>
  <c r="AZ283" i="1" a="1"/>
  <c r="AZ283" i="1" s="1"/>
  <c r="BA283" i="1" s="1" a="1"/>
  <c r="BA283" i="1" s="1"/>
  <c r="AX283" i="1"/>
  <c r="AY283" i="1"/>
  <c r="AY280" i="1"/>
  <c r="J327" i="1"/>
  <c r="AX287" i="1"/>
  <c r="BB287" i="1" a="1"/>
  <c r="BB287" i="1" s="1"/>
  <c r="AZ287" i="1" a="1"/>
  <c r="AZ287" i="1" s="1"/>
  <c r="BA287" i="1" s="1" a="1"/>
  <c r="BA287" i="1" s="1"/>
  <c r="AY287" i="1"/>
  <c r="X296" i="1"/>
  <c r="Q326" i="1" a="1"/>
  <c r="Q326" i="1" s="1"/>
  <c r="R133" i="4" s="1"/>
  <c r="EC289" i="1"/>
  <c r="BY294" i="1"/>
  <c r="DA294" i="1" s="1"/>
  <c r="CC278" i="1" a="1"/>
  <c r="CC278" i="1" s="1"/>
  <c r="D531" i="1" s="1"/>
  <c r="E349" i="4" s="1"/>
  <c r="C531" i="1"/>
  <c r="D349" i="4" s="1"/>
  <c r="CD287" i="1" a="1"/>
  <c r="CD287" i="1" s="1"/>
  <c r="E540" i="1" s="1"/>
  <c r="Z294" i="1" a="1"/>
  <c r="Z294" i="1" s="1"/>
  <c r="BB278" i="1" a="1"/>
  <c r="BB278" i="1" s="1"/>
  <c r="Y292" i="1" a="1"/>
  <c r="Y292" i="1" s="1"/>
  <c r="EC293" i="1"/>
  <c r="BB289" i="1" a="1"/>
  <c r="BB289" i="1" s="1"/>
  <c r="BY295" i="1"/>
  <c r="DA295" i="1" s="1"/>
  <c r="F341" i="4"/>
  <c r="F523" i="1"/>
  <c r="G341" i="4" s="1"/>
  <c r="DD272" i="1"/>
  <c r="P327" i="1" s="1"/>
  <c r="Q134" i="4" s="1"/>
  <c r="CA286" i="1"/>
  <c r="CD286" i="1" a="1"/>
  <c r="CD286" i="1" s="1"/>
  <c r="E539" i="1" s="1"/>
  <c r="CB286" i="1" a="1"/>
  <c r="CB286" i="1" s="1"/>
  <c r="DA286" i="1"/>
  <c r="BZ286" i="1"/>
  <c r="AX279" i="1"/>
  <c r="AZ279" i="1" a="1"/>
  <c r="AZ279" i="1" s="1"/>
  <c r="BA279" i="1" s="1" a="1"/>
  <c r="BA279" i="1" s="1"/>
  <c r="BB279" i="1" a="1"/>
  <c r="BB279" i="1" s="1"/>
  <c r="AY279" i="1"/>
  <c r="CZ290" i="1"/>
  <c r="CZ292" i="1"/>
  <c r="DA293" i="1"/>
  <c r="F536" i="1"/>
  <c r="G354" i="4" s="1"/>
  <c r="F354" i="4"/>
  <c r="BY277" i="1"/>
  <c r="F352" i="4"/>
  <c r="F534" i="1"/>
  <c r="G352" i="4" s="1"/>
  <c r="CZ295" i="1"/>
  <c r="C521" i="1"/>
  <c r="D339" i="4" s="1"/>
  <c r="CC268" i="1" a="1"/>
  <c r="CC268" i="1" s="1"/>
  <c r="D521" i="1" s="1"/>
  <c r="E339" i="4" s="1"/>
  <c r="Y289" i="1" a="1"/>
  <c r="Y289" i="1" s="1"/>
  <c r="AW294" i="1"/>
  <c r="BB294" i="1" s="1" a="1"/>
  <c r="BB294" i="1" s="1"/>
  <c r="W292" i="1"/>
  <c r="CB280" i="1" a="1"/>
  <c r="CB280" i="1" s="1"/>
  <c r="BZ280" i="1"/>
  <c r="CA280" i="1"/>
  <c r="F531" i="1"/>
  <c r="G349" i="4" s="1"/>
  <c r="F349" i="4"/>
  <c r="F355" i="4"/>
  <c r="F537" i="1"/>
  <c r="G355" i="4" s="1"/>
  <c r="CA287" i="1"/>
  <c r="AY296" i="1"/>
  <c r="AZ296" i="1" a="1"/>
  <c r="AZ296" i="1" s="1"/>
  <c r="BA296" i="1" s="1" a="1"/>
  <c r="BA296" i="1" s="1"/>
  <c r="BB296" i="1" a="1"/>
  <c r="BB296" i="1" s="1"/>
  <c r="AX296" i="1"/>
  <c r="AW292" i="1"/>
  <c r="Y290" i="1" a="1"/>
  <c r="Y290" i="1" s="1"/>
  <c r="AX278" i="1"/>
  <c r="AX289" i="1"/>
  <c r="AW288" i="1"/>
  <c r="AZ288" i="1" s="1" a="1"/>
  <c r="AZ288" i="1" s="1"/>
  <c r="BA288" i="1" s="1" a="1"/>
  <c r="BA288" i="1" s="1"/>
  <c r="Z289" i="1" a="1"/>
  <c r="Z289" i="1" s="1"/>
  <c r="CZ293" i="1"/>
  <c r="CB293" i="1" a="1"/>
  <c r="CB293" i="1" s="1"/>
  <c r="CA293" i="1"/>
  <c r="BZ293" i="1"/>
  <c r="CD293" i="1" a="1"/>
  <c r="CD293" i="1" s="1"/>
  <c r="E546" i="1" s="1"/>
  <c r="C536" i="1"/>
  <c r="D354" i="4" s="1"/>
  <c r="CC283" i="1" a="1"/>
  <c r="CC283" i="1" s="1"/>
  <c r="D536" i="1" s="1"/>
  <c r="E354" i="4" s="1"/>
  <c r="AW277" i="1"/>
  <c r="EC294" i="1"/>
  <c r="C537" i="1"/>
  <c r="D355" i="4" s="1"/>
  <c r="CC284" i="1" a="1"/>
  <c r="CC284" i="1" s="1"/>
  <c r="D537" i="1" s="1"/>
  <c r="E355" i="4" s="1"/>
  <c r="CB287" i="1" a="1"/>
  <c r="CB287" i="1" s="1"/>
  <c r="BY292" i="1"/>
  <c r="CA292" i="1" s="1"/>
  <c r="Y291" i="1" a="1"/>
  <c r="Y291" i="1" s="1"/>
  <c r="X291" i="1"/>
  <c r="W291" i="1"/>
  <c r="Z291" i="1" a="1"/>
  <c r="Z291" i="1" s="1"/>
  <c r="AW293" i="1"/>
  <c r="BB293" i="1" s="1" a="1"/>
  <c r="BB293" i="1" s="1"/>
  <c r="Y293" i="1" a="1"/>
  <c r="Y293" i="1" s="1"/>
  <c r="X293" i="1"/>
  <c r="W293" i="1"/>
  <c r="Z293" i="1" a="1"/>
  <c r="Z293" i="1" s="1"/>
  <c r="CC272" i="1" a="1"/>
  <c r="CC272" i="1" s="1"/>
  <c r="D525" i="1" s="1"/>
  <c r="E343" i="4" s="1"/>
  <c r="C525" i="1"/>
  <c r="D343" i="4" s="1"/>
  <c r="EC295" i="1"/>
  <c r="Y295" i="1" a="1"/>
  <c r="Y295" i="1" s="1"/>
  <c r="X295" i="1"/>
  <c r="Z295" i="1" a="1"/>
  <c r="Z295" i="1" s="1"/>
  <c r="W295" i="1"/>
  <c r="CC270" i="1" a="1"/>
  <c r="CC270" i="1" s="1"/>
  <c r="D523" i="1" s="1"/>
  <c r="E341" i="4" s="1"/>
  <c r="C523" i="1"/>
  <c r="D341" i="4" s="1"/>
  <c r="F532" i="1" l="1"/>
  <c r="G350" i="4" s="1"/>
  <c r="CD288" i="1" a="1"/>
  <c r="CD288" i="1" s="1"/>
  <c r="E541" i="1" s="1"/>
  <c r="F359" i="4" s="1"/>
  <c r="F353" i="4"/>
  <c r="CC282" i="1" a="1"/>
  <c r="CC282" i="1" s="1"/>
  <c r="D535" i="1" s="1"/>
  <c r="E353" i="4" s="1"/>
  <c r="BZ296" i="1"/>
  <c r="F351" i="4"/>
  <c r="CC279" i="1" a="1"/>
  <c r="CC279" i="1" s="1"/>
  <c r="D532" i="1" s="1"/>
  <c r="E350" i="4" s="1"/>
  <c r="CA288" i="1"/>
  <c r="BZ290" i="1"/>
  <c r="CB296" i="1" a="1"/>
  <c r="CB296" i="1" s="1"/>
  <c r="C549" i="1" s="1"/>
  <c r="D367" i="4" s="1"/>
  <c r="CA289" i="1"/>
  <c r="CD289" i="1" a="1"/>
  <c r="CD289" i="1" s="1"/>
  <c r="E542" i="1" s="1"/>
  <c r="F360" i="4" s="1"/>
  <c r="DA289" i="1"/>
  <c r="BZ289" i="1"/>
  <c r="CD296" i="1" a="1"/>
  <c r="CD296" i="1" s="1"/>
  <c r="E549" i="1" s="1"/>
  <c r="F549" i="1" s="1"/>
  <c r="G367" i="4" s="1"/>
  <c r="C542" i="1"/>
  <c r="D360" i="4" s="1"/>
  <c r="AX294" i="1"/>
  <c r="BB288" i="1" a="1"/>
  <c r="BB288" i="1" s="1"/>
  <c r="CC288" i="1" a="1"/>
  <c r="CC288" i="1" s="1"/>
  <c r="D541" i="1" s="1"/>
  <c r="E359" i="4" s="1"/>
  <c r="BZ291" i="1"/>
  <c r="CA290" i="1"/>
  <c r="BZ288" i="1"/>
  <c r="CD290" i="1" a="1"/>
  <c r="CD290" i="1" s="1"/>
  <c r="E543" i="1" s="1"/>
  <c r="F543" i="1" s="1"/>
  <c r="G361" i="4" s="1"/>
  <c r="CB291" i="1" a="1"/>
  <c r="CB291" i="1" s="1"/>
  <c r="DA291" i="1"/>
  <c r="CB290" i="1" a="1"/>
  <c r="CB290" i="1" s="1"/>
  <c r="CC290" i="1" s="1" a="1"/>
  <c r="CC290" i="1" s="1"/>
  <c r="D543" i="1" s="1"/>
  <c r="E361" i="4" s="1"/>
  <c r="CA291" i="1"/>
  <c r="DA296" i="1"/>
  <c r="F347" i="4"/>
  <c r="F529" i="1"/>
  <c r="G347" i="4" s="1"/>
  <c r="BZ292" i="1"/>
  <c r="AY288" i="1"/>
  <c r="F362" i="4"/>
  <c r="AX290" i="1"/>
  <c r="AY290" i="1"/>
  <c r="AZ290" i="1" a="1"/>
  <c r="AZ290" i="1" s="1"/>
  <c r="BA290" i="1" s="1" a="1"/>
  <c r="BA290" i="1" s="1"/>
  <c r="BB290" i="1" a="1"/>
  <c r="BB290" i="1" s="1"/>
  <c r="CC276" i="1" a="1"/>
  <c r="CC276" i="1" s="1"/>
  <c r="D529" i="1" s="1"/>
  <c r="E347" i="4" s="1"/>
  <c r="C529" i="1"/>
  <c r="D347" i="4" s="1"/>
  <c r="CC287" i="1" a="1"/>
  <c r="CC287" i="1" s="1"/>
  <c r="D540" i="1" s="1"/>
  <c r="E358" i="4" s="1"/>
  <c r="C540" i="1"/>
  <c r="D358" i="4" s="1"/>
  <c r="AX288" i="1"/>
  <c r="AY292" i="1"/>
  <c r="BB292" i="1" a="1"/>
  <c r="BB292" i="1" s="1"/>
  <c r="AX292" i="1"/>
  <c r="AZ292" i="1" a="1"/>
  <c r="AZ292" i="1" s="1"/>
  <c r="BA292" i="1" s="1" a="1"/>
  <c r="BA292" i="1" s="1"/>
  <c r="AY294" i="1"/>
  <c r="F540" i="1"/>
  <c r="G358" i="4" s="1"/>
  <c r="F358" i="4"/>
  <c r="AX293" i="1"/>
  <c r="Q327" i="1" a="1"/>
  <c r="Q327" i="1" s="1"/>
  <c r="R134" i="4" s="1"/>
  <c r="F546" i="1"/>
  <c r="G364" i="4" s="1"/>
  <c r="F364" i="4"/>
  <c r="CC293" i="1" a="1"/>
  <c r="CC293" i="1" s="1"/>
  <c r="D546" i="1" s="1"/>
  <c r="E364" i="4" s="1"/>
  <c r="C546" i="1"/>
  <c r="D364" i="4" s="1"/>
  <c r="CC280" i="1" a="1"/>
  <c r="CC280" i="1" s="1"/>
  <c r="D533" i="1" s="1"/>
  <c r="E351" i="4" s="1"/>
  <c r="C533" i="1"/>
  <c r="D351" i="4" s="1"/>
  <c r="AY293" i="1"/>
  <c r="CD294" i="1" a="1"/>
  <c r="CD294" i="1" s="1"/>
  <c r="E547" i="1" s="1"/>
  <c r="CB294" i="1" a="1"/>
  <c r="CB294" i="1" s="1"/>
  <c r="BZ294" i="1"/>
  <c r="CA294" i="1"/>
  <c r="F356" i="4"/>
  <c r="F538" i="1"/>
  <c r="G356" i="4" s="1"/>
  <c r="CD295" i="1" a="1"/>
  <c r="CD295" i="1" s="1"/>
  <c r="E548" i="1" s="1"/>
  <c r="L133" i="4"/>
  <c r="N326" i="1"/>
  <c r="O133" i="4" s="1"/>
  <c r="AY277" i="1"/>
  <c r="AZ277" i="1" a="1"/>
  <c r="AZ277" i="1" s="1"/>
  <c r="BA277" i="1" s="1" a="1"/>
  <c r="BA277" i="1" s="1"/>
  <c r="AX277" i="1"/>
  <c r="BB277" i="1" a="1"/>
  <c r="BB277" i="1" s="1"/>
  <c r="CB292" i="1" a="1"/>
  <c r="CB292" i="1" s="1"/>
  <c r="C539" i="1"/>
  <c r="D357" i="4" s="1"/>
  <c r="CC286" i="1" a="1"/>
  <c r="CC286" i="1" s="1"/>
  <c r="D539" i="1" s="1"/>
  <c r="E357" i="4" s="1"/>
  <c r="DA292" i="1"/>
  <c r="AZ293" i="1" a="1"/>
  <c r="AZ293" i="1" s="1"/>
  <c r="BA293" i="1" s="1" a="1"/>
  <c r="BA293" i="1" s="1"/>
  <c r="AZ294" i="1" a="1"/>
  <c r="AZ294" i="1" s="1"/>
  <c r="BA294" i="1" s="1" a="1"/>
  <c r="BA294" i="1" s="1"/>
  <c r="D346" i="4"/>
  <c r="C538" i="1"/>
  <c r="CC285" i="1" a="1"/>
  <c r="CC285" i="1" s="1"/>
  <c r="D538" i="1" s="1"/>
  <c r="E356" i="4" s="1"/>
  <c r="CD292" i="1" a="1"/>
  <c r="CD292" i="1" s="1"/>
  <c r="E545" i="1" s="1"/>
  <c r="BZ295" i="1"/>
  <c r="I327" i="1"/>
  <c r="J134" i="4" s="1"/>
  <c r="CB277" i="1" a="1"/>
  <c r="CB277" i="1" s="1"/>
  <c r="DA277" i="1"/>
  <c r="CD277" i="1" a="1"/>
  <c r="CD277" i="1" s="1"/>
  <c r="E530" i="1" s="1"/>
  <c r="CA277" i="1"/>
  <c r="BZ277" i="1"/>
  <c r="F357" i="4"/>
  <c r="F539" i="1"/>
  <c r="G357" i="4" s="1"/>
  <c r="K134" i="4"/>
  <c r="K327" i="1"/>
  <c r="CA295" i="1"/>
  <c r="CB295" i="1" a="1"/>
  <c r="CB295" i="1" s="1"/>
  <c r="F542" i="1" l="1"/>
  <c r="G360" i="4" s="1"/>
  <c r="F541" i="1"/>
  <c r="G359" i="4" s="1"/>
  <c r="CC296" i="1" a="1"/>
  <c r="CC296" i="1" s="1"/>
  <c r="D549" i="1" s="1"/>
  <c r="E367" i="4" s="1"/>
  <c r="C543" i="1"/>
  <c r="D361" i="4" s="1"/>
  <c r="F367" i="4"/>
  <c r="F361" i="4"/>
  <c r="C544" i="1"/>
  <c r="D362" i="4" s="1"/>
  <c r="CC291" i="1" a="1"/>
  <c r="CC291" i="1" s="1"/>
  <c r="D544" i="1" s="1"/>
  <c r="E362" i="4" s="1"/>
  <c r="DD296" i="1"/>
  <c r="P329" i="1" s="1"/>
  <c r="Q136" i="4" s="1"/>
  <c r="CC295" i="1" a="1"/>
  <c r="CC295" i="1" s="1"/>
  <c r="D548" i="1" s="1"/>
  <c r="E366" i="4" s="1"/>
  <c r="C548" i="1"/>
  <c r="D366" i="4" s="1"/>
  <c r="L134" i="4"/>
  <c r="N327" i="1"/>
  <c r="O134" i="4" s="1"/>
  <c r="CC277" i="1" a="1"/>
  <c r="CC277" i="1" s="1"/>
  <c r="D530" i="1" s="1"/>
  <c r="E348" i="4" s="1"/>
  <c r="C530" i="1"/>
  <c r="C545" i="1"/>
  <c r="D363" i="4" s="1"/>
  <c r="CC292" i="1" a="1"/>
  <c r="CC292" i="1" s="1"/>
  <c r="D545" i="1" s="1"/>
  <c r="E363" i="4" s="1"/>
  <c r="F545" i="1"/>
  <c r="G363" i="4" s="1"/>
  <c r="F363" i="4"/>
  <c r="C547" i="1"/>
  <c r="D365" i="4" s="1"/>
  <c r="CC294" i="1" a="1"/>
  <c r="CC294" i="1" s="1"/>
  <c r="D547" i="1" s="1"/>
  <c r="E365" i="4" s="1"/>
  <c r="DC296" i="1"/>
  <c r="O329" i="1" s="1"/>
  <c r="P136" i="4" s="1"/>
  <c r="F348" i="4"/>
  <c r="F530" i="1"/>
  <c r="G348" i="4" s="1"/>
  <c r="J328" i="1"/>
  <c r="J329" i="1"/>
  <c r="F547" i="1"/>
  <c r="G365" i="4" s="1"/>
  <c r="F365" i="4"/>
  <c r="DD284" i="1"/>
  <c r="P328" i="1" s="1"/>
  <c r="Q135" i="4" s="1"/>
  <c r="DC284" i="1"/>
  <c r="O328" i="1" s="1"/>
  <c r="P135" i="4" s="1"/>
  <c r="D356" i="4"/>
  <c r="F548" i="1"/>
  <c r="G366" i="4" s="1"/>
  <c r="F366" i="4"/>
  <c r="I329" i="1" l="1"/>
  <c r="J136" i="4" s="1"/>
  <c r="Q329" i="1" a="1"/>
  <c r="Q329" i="1" s="1"/>
  <c r="R136" i="4" s="1"/>
  <c r="K136" i="4"/>
  <c r="K329" i="1"/>
  <c r="D348" i="4"/>
  <c r="I328" i="1"/>
  <c r="J135" i="4" s="1"/>
  <c r="Q328" i="1" a="1"/>
  <c r="Q328" i="1" s="1"/>
  <c r="R135" i="4" s="1"/>
  <c r="K328" i="1"/>
  <c r="K135" i="4"/>
  <c r="J137" i="4" l="1"/>
  <c r="L135" i="4"/>
  <c r="N328" i="1"/>
  <c r="O135" i="4" s="1"/>
  <c r="L136" i="4"/>
  <c r="N329" i="1"/>
  <c r="O136" i="4" s="1"/>
</calcChain>
</file>

<file path=xl/comments1.xml><?xml version="1.0" encoding="utf-8"?>
<comments xmlns="http://schemas.openxmlformats.org/spreadsheetml/2006/main">
  <authors>
    <author>Jorge Dos Santos</author>
  </authors>
  <commentList>
    <comment ref="Y56" authorId="0" shapeId="0">
      <text>
        <r>
          <rPr>
            <b/>
            <sz val="8"/>
            <color indexed="81"/>
            <rFont val="Tahoma"/>
            <family val="2"/>
          </rPr>
          <t>Jorge Dos Santos:</t>
        </r>
        <r>
          <rPr>
            <sz val="8"/>
            <color indexed="81"/>
            <rFont val="Tahoma"/>
            <family val="2"/>
          </rPr>
          <t xml:space="preserve">
Array operation. Careful</t>
        </r>
      </text>
    </comment>
    <comment ref="Z56" authorId="0" shapeId="0">
      <text>
        <r>
          <rPr>
            <b/>
            <sz val="8"/>
            <color indexed="81"/>
            <rFont val="Tahoma"/>
            <family val="2"/>
          </rPr>
          <t>Jorge Dos Santos:</t>
        </r>
        <r>
          <rPr>
            <sz val="8"/>
            <color indexed="81"/>
            <rFont val="Tahoma"/>
            <family val="2"/>
          </rPr>
          <t xml:space="preserve">
array operation</t>
        </r>
      </text>
    </comment>
    <comment ref="AZ56" authorId="0" shapeId="0">
      <text>
        <r>
          <rPr>
            <b/>
            <sz val="8"/>
            <color indexed="81"/>
            <rFont val="Tahoma"/>
            <family val="2"/>
          </rPr>
          <t>Jorge Dos Santos:</t>
        </r>
        <r>
          <rPr>
            <sz val="8"/>
            <color indexed="81"/>
            <rFont val="Tahoma"/>
            <family val="2"/>
          </rPr>
          <t xml:space="preserve">
Array operation. Careful</t>
        </r>
      </text>
    </comment>
    <comment ref="BA56" authorId="0" shapeId="0">
      <text>
        <r>
          <rPr>
            <b/>
            <sz val="8"/>
            <color indexed="81"/>
            <rFont val="Tahoma"/>
            <family val="2"/>
          </rPr>
          <t>Jorge Dos Santos:</t>
        </r>
        <r>
          <rPr>
            <sz val="8"/>
            <color indexed="81"/>
            <rFont val="Tahoma"/>
            <family val="2"/>
          </rPr>
          <t xml:space="preserve">
array operation</t>
        </r>
      </text>
    </comment>
    <comment ref="BB56" authorId="0" shapeId="0">
      <text>
        <r>
          <rPr>
            <b/>
            <sz val="8"/>
            <color indexed="81"/>
            <rFont val="Tahoma"/>
            <family val="2"/>
          </rPr>
          <t>Jorge Dos Santos:</t>
        </r>
        <r>
          <rPr>
            <sz val="8"/>
            <color indexed="81"/>
            <rFont val="Tahoma"/>
            <family val="2"/>
          </rPr>
          <t xml:space="preserve">
Array operation</t>
        </r>
      </text>
    </comment>
    <comment ref="CB56" authorId="0" shapeId="0">
      <text>
        <r>
          <rPr>
            <b/>
            <sz val="8"/>
            <color indexed="81"/>
            <rFont val="Tahoma"/>
            <family val="2"/>
          </rPr>
          <t>Jorge Dos Santos:</t>
        </r>
        <r>
          <rPr>
            <sz val="8"/>
            <color indexed="81"/>
            <rFont val="Tahoma"/>
            <family val="2"/>
          </rPr>
          <t xml:space="preserve">
Array operation. Careful</t>
        </r>
      </text>
    </comment>
    <comment ref="CC56" authorId="0" shapeId="0">
      <text>
        <r>
          <rPr>
            <b/>
            <sz val="8"/>
            <color indexed="81"/>
            <rFont val="Tahoma"/>
            <family val="2"/>
          </rPr>
          <t>Jorge Dos Santos:</t>
        </r>
        <r>
          <rPr>
            <sz val="8"/>
            <color indexed="81"/>
            <rFont val="Tahoma"/>
            <family val="2"/>
          </rPr>
          <t xml:space="preserve">
array operation</t>
        </r>
      </text>
    </comment>
    <comment ref="CD56" authorId="0" shapeId="0">
      <text>
        <r>
          <rPr>
            <b/>
            <sz val="8"/>
            <color indexed="81"/>
            <rFont val="Tahoma"/>
            <family val="2"/>
          </rPr>
          <t>Jorge Dos Santos:</t>
        </r>
        <r>
          <rPr>
            <sz val="8"/>
            <color indexed="81"/>
            <rFont val="Tahoma"/>
            <family val="2"/>
          </rPr>
          <t xml:space="preserve">
Array operation</t>
        </r>
      </text>
    </comment>
  </commentList>
</comments>
</file>

<file path=xl/sharedStrings.xml><?xml version="1.0" encoding="utf-8"?>
<sst xmlns="http://schemas.openxmlformats.org/spreadsheetml/2006/main" count="404" uniqueCount="308">
  <si>
    <t>von Bertalanffy</t>
  </si>
  <si>
    <t>Lmax</t>
  </si>
  <si>
    <t>K</t>
  </si>
  <si>
    <t>t0</t>
  </si>
  <si>
    <t>Length Weight</t>
  </si>
  <si>
    <t>aLW</t>
  </si>
  <si>
    <t>bLW</t>
  </si>
  <si>
    <t>Recruitment</t>
  </si>
  <si>
    <t>Mortality</t>
  </si>
  <si>
    <t>M</t>
  </si>
  <si>
    <t>Revenue</t>
  </si>
  <si>
    <t>year</t>
  </si>
  <si>
    <t>month</t>
  </si>
  <si>
    <t>SelArt</t>
  </si>
  <si>
    <t>SelFind</t>
  </si>
  <si>
    <t>Age (mo)</t>
  </si>
  <si>
    <t>tcArt</t>
  </si>
  <si>
    <t>tcInd</t>
  </si>
  <si>
    <t>parameters for Penaeus indicus:  50% mix female and male</t>
  </si>
  <si>
    <t>mm, cx length (for total length multiply by ca 5)</t>
  </si>
  <si>
    <t>parameters for P.indicus (mm CxL, g fresh)</t>
  </si>
  <si>
    <t>Spawning</t>
  </si>
  <si>
    <t>S50</t>
  </si>
  <si>
    <t>qArt</t>
  </si>
  <si>
    <t>month, 2.1 year</t>
  </si>
  <si>
    <t>PriSkgArta</t>
  </si>
  <si>
    <t>PriSkgArtb</t>
  </si>
  <si>
    <t>Weight</t>
  </si>
  <si>
    <t>PriSkgInda</t>
  </si>
  <si>
    <t>PriSkgIndb</t>
  </si>
  <si>
    <t>CostVArt</t>
  </si>
  <si>
    <t>CostVInd</t>
  </si>
  <si>
    <t>usd/hour, 3000 fuel/day, + 1000 other (=4000/day)</t>
  </si>
  <si>
    <t>Cost (fixed+var)</t>
  </si>
  <si>
    <t>Recruit</t>
  </si>
  <si>
    <t>Veda Art</t>
  </si>
  <si>
    <t>Veda Ind</t>
  </si>
  <si>
    <t>CostFArt</t>
  </si>
  <si>
    <t>usd/day, gir $5/day, 4 men - $32/day (beach seine, $4000, 4 years)</t>
  </si>
  <si>
    <t>CostFInd</t>
  </si>
  <si>
    <t>Environment driven recruitment, no SB-R relationship available or suspected. Empirical.</t>
  </si>
  <si>
    <t>Natural and fishing by fleet (q, q varies randomly, age months of first capture, and inflation of effort)</t>
  </si>
  <si>
    <t>qInd</t>
  </si>
  <si>
    <t>qIndCV</t>
  </si>
  <si>
    <t>Catchability variability: CV from 0 to 1 (=0-100%) (scales variance)</t>
  </si>
  <si>
    <t>qIndinfl</t>
  </si>
  <si>
    <t>fractional (0-1) yearly increase in fishing power of a vessel (inflation of power)</t>
  </si>
  <si>
    <t>qArtCV</t>
  </si>
  <si>
    <t>qArtinfl</t>
  </si>
  <si>
    <t>Recruitment variability: CV from 0 to 1 (=0-100%) (scales variance)</t>
  </si>
  <si>
    <t>Mean recruitment (Normal dist(0,1))</t>
  </si>
  <si>
    <t>PARAMETERS</t>
  </si>
  <si>
    <t>0=closed; 1=open fishery</t>
  </si>
  <si>
    <t>Boats</t>
  </si>
  <si>
    <t>hours</t>
  </si>
  <si>
    <t>boats.h</t>
  </si>
  <si>
    <t>F stand</t>
  </si>
  <si>
    <t>Fst month</t>
  </si>
  <si>
    <t>F0.1</t>
  </si>
  <si>
    <t>f @ F0.1</t>
  </si>
  <si>
    <t>VARIABLES</t>
  </si>
  <si>
    <t>INDUSTRIAL FLEET</t>
  </si>
  <si>
    <t>ARTISANAL</t>
  </si>
  <si>
    <t>Nets</t>
  </si>
  <si>
    <t>days</t>
  </si>
  <si>
    <t>Fart month</t>
  </si>
  <si>
    <t>Find month</t>
  </si>
  <si>
    <t>Rec</t>
  </si>
  <si>
    <t>cvRec</t>
  </si>
  <si>
    <t>Length Cx</t>
  </si>
  <si>
    <t>Biomass t</t>
  </si>
  <si>
    <t>NTotal</t>
  </si>
  <si>
    <t>NTotalRec</t>
  </si>
  <si>
    <t>Ct=(Ft/Ft+M)*N0*(1-exp(-(Ft+M)))</t>
  </si>
  <si>
    <t>Yield t</t>
  </si>
  <si>
    <t>avg w (g)</t>
  </si>
  <si>
    <t>Price $/kg</t>
  </si>
  <si>
    <t>intercept price-length relation ($/kg, g W)</t>
  </si>
  <si>
    <t>slope price-length relation ($/kg, g W)</t>
  </si>
  <si>
    <t>Rev K$</t>
  </si>
  <si>
    <t>min=$0.5</t>
  </si>
  <si>
    <t>Nt=N0*exp(-Zt)</t>
  </si>
  <si>
    <t>$ ind = 0.0547 w(g) + 3.3711</t>
  </si>
  <si>
    <r>
      <t xml:space="preserve">month, maturation age knife-edge </t>
    </r>
    <r>
      <rPr>
        <sz val="8"/>
        <rFont val="Arial"/>
        <family val="2"/>
      </rPr>
      <t>(not used in model)</t>
    </r>
  </si>
  <si>
    <t>usd/year, back-office, harbour, other company costs</t>
  </si>
  <si>
    <t>F mean ind</t>
  </si>
  <si>
    <t>observed industry</t>
  </si>
  <si>
    <t>PURPOSEFUL BIASED ESTIMATION OF FISHING MORTALITY (Z-M) WITH BASIS ONLY ON INDUSTRIAL CATCHES AT AGE</t>
  </si>
  <si>
    <t>SIMULATES IGNORANCE ABOUT ARTESANAL FISHERY</t>
  </si>
  <si>
    <t>REAL FISHING MORTALITY, CALCULATED FROM MATRIX OF SURVIVORS, AND THEREBY TAKING INTO ACCOUNT M, Fart AND Find</t>
  </si>
  <si>
    <t>THIS F MAY BE SMALLER THAN Find BECAUSE IT ACCOUNTS FOR Fart IN THE SMALL AGE CLASSES (WHERE Find DOES NOT EXIST)</t>
  </si>
  <si>
    <t>factor that multiplies the revenue to account for other penaeids in the catch</t>
  </si>
  <si>
    <t>OtherSppInd</t>
  </si>
  <si>
    <t>$ art = 0.0648 w(g) + 0.5287</t>
  </si>
  <si>
    <t>SUMMARY AND ECONOMICS</t>
  </si>
  <si>
    <t>INDUSTRIAL ONLY</t>
  </si>
  <si>
    <t>P.ind and M. mon. Combined</t>
  </si>
  <si>
    <t>Rev K$ +++</t>
  </si>
  <si>
    <t>+ oth spp.</t>
  </si>
  <si>
    <t>usd/year, boat, geear</t>
  </si>
  <si>
    <t>Costs V</t>
  </si>
  <si>
    <t>Costs F</t>
  </si>
  <si>
    <t>+ 2 spp</t>
  </si>
  <si>
    <t>P.ind M. Mon</t>
  </si>
  <si>
    <t>Profit Tot</t>
  </si>
  <si>
    <t>F ind mean</t>
  </si>
  <si>
    <t>F ind sd</t>
  </si>
  <si>
    <r>
      <t>Industrial</t>
    </r>
    <r>
      <rPr>
        <sz val="10"/>
        <rFont val="Arial"/>
        <family val="2"/>
      </rPr>
      <t xml:space="preserve"> Catchability: effort unit boat.hours (catch 7000t in 300000h; catch rate 30 kg/h for stock of 1000t); F=2.1=&gt;250000 boat.hours)</t>
    </r>
  </si>
  <si>
    <r>
      <t xml:space="preserve">Artisanal </t>
    </r>
    <r>
      <rPr>
        <sz val="10"/>
        <rFont val="Arial"/>
        <family val="2"/>
      </rPr>
      <t>Catchability:effort unit boat.days (catch 2000t in 2000nets in 200days; catch rate 5 kg/d for stock of 1000t); F=2.1=&gt;1 600 000 boat.days)</t>
    </r>
  </si>
  <si>
    <t>(things that you change)</t>
  </si>
  <si>
    <t xml:space="preserve">Technological creep = inflation of fishing power (0.00-1.00) yearly </t>
  </si>
  <si>
    <t>sum</t>
  </si>
  <si>
    <t>INDUSTRIAL FLEET (trawl): boat and gear</t>
  </si>
  <si>
    <t>INDUSTRIAL FLEET (trawl): closed season (months)</t>
  </si>
  <si>
    <t>Open /Closed</t>
  </si>
  <si>
    <t>BIOLOGY (seasonal recruitment pattern - to simulate different species)</t>
  </si>
  <si>
    <t>(things that you cannot change)</t>
  </si>
  <si>
    <t>power</t>
  </si>
  <si>
    <t>constant</t>
  </si>
  <si>
    <t>fixed: usd/year/boat, back-office, harbour, insurance, other company costs. Total $500/day</t>
  </si>
  <si>
    <t>Revenue industrial</t>
  </si>
  <si>
    <t>Cost (fixed+var) industrial</t>
  </si>
  <si>
    <t>Age</t>
  </si>
  <si>
    <t>Cx length</t>
  </si>
  <si>
    <t>(millimeters)</t>
  </si>
  <si>
    <t>(grams)</t>
  </si>
  <si>
    <t xml:space="preserve">Weight </t>
  </si>
  <si>
    <t>(months)</t>
  </si>
  <si>
    <t>fixed</t>
  </si>
  <si>
    <t>+ oth 2-3 spp.</t>
  </si>
  <si>
    <r>
      <t>P.indicus</t>
    </r>
    <r>
      <rPr>
        <sz val="9"/>
        <rFont val="Arial"/>
        <family val="2"/>
      </rPr>
      <t xml:space="preserve"> and </t>
    </r>
    <r>
      <rPr>
        <i/>
        <sz val="9"/>
        <rFont val="Arial"/>
        <family val="2"/>
      </rPr>
      <t>M. mon.</t>
    </r>
    <r>
      <rPr>
        <sz val="9"/>
        <rFont val="Arial"/>
        <family val="2"/>
      </rPr>
      <t xml:space="preserve"> combined</t>
    </r>
  </si>
  <si>
    <t>INDUSTRIAL - monthly trends</t>
  </si>
  <si>
    <t>INDUSTRIAL - yearly trends</t>
  </si>
  <si>
    <r>
      <t xml:space="preserve">parameters for </t>
    </r>
    <r>
      <rPr>
        <i/>
        <sz val="10"/>
        <rFont val="Arial"/>
        <family val="2"/>
      </rPr>
      <t>Penaeus indicus</t>
    </r>
    <r>
      <rPr>
        <sz val="10"/>
        <rFont val="Arial"/>
        <family val="2"/>
      </rPr>
      <t>:  50% mix female and male</t>
    </r>
  </si>
  <si>
    <t>Rev K$++</t>
  </si>
  <si>
    <t>Research</t>
  </si>
  <si>
    <t>+2-3 spp.</t>
  </si>
  <si>
    <r>
      <t>P.indicus</t>
    </r>
    <r>
      <rPr>
        <sz val="10"/>
        <rFont val="Arial"/>
        <family val="2"/>
      </rPr>
      <t xml:space="preserve"> + </t>
    </r>
    <r>
      <rPr>
        <i/>
        <sz val="10"/>
        <rFont val="Arial"/>
        <family val="2"/>
      </rPr>
      <t xml:space="preserve">M. mon. </t>
    </r>
  </si>
  <si>
    <t>Catch</t>
  </si>
  <si>
    <t>Fmortality st dev all monthly values</t>
  </si>
  <si>
    <t>F mortality (mean of all montly values)</t>
  </si>
  <si>
    <t>Revenue including all other shrimp spp.</t>
  </si>
  <si>
    <t>Economics (thousands $)</t>
  </si>
  <si>
    <t>THIS IS AN UNCERTAIN WORLD</t>
  </si>
  <si>
    <t>So far researchers have not been able to find a relationship between spawning stock and recruitment. That does not mean that it does not exist.</t>
  </si>
  <si>
    <t>Environment, however, as e.g. river run off seems clearly to influence recruitment</t>
  </si>
  <si>
    <t>The behaviour of shrimp is totally unknown: some years they are easier to catch than others.</t>
  </si>
  <si>
    <t>How did we emulate these unknown sources of variability?</t>
  </si>
  <si>
    <t>Recruitment varies monthly according with a seasonal pattern (input) and noise superimposed: N(0,1) with a CV of 30% to scale variance</t>
  </si>
  <si>
    <t>Catchability of the trawlers varies monthly: N(0,1) with a CV of 20%.</t>
  </si>
  <si>
    <t>The F (fishing mortality calculated from catch composition of trawlers) is thereby influenced by this variability in catchability</t>
  </si>
  <si>
    <t>Recruitment (monthly) pattern as input to simulate different species</t>
  </si>
  <si>
    <t>Closed season (months) as input</t>
  </si>
  <si>
    <t>Age of first capture (knife-edge; months) as input.</t>
  </si>
  <si>
    <t>F calculated as Z-M from monthly catch curve of trawlers</t>
  </si>
  <si>
    <t>Technological creep of fleet as input</t>
  </si>
  <si>
    <t>Simulation runs 20 x 12 months at the time: no chance to change variables or strategies along the way</t>
  </si>
  <si>
    <t>Mild uncertainty placed in recruitment (environmentally driven) and catchabilities</t>
  </si>
  <si>
    <t>ABOUT THE MODEL</t>
  </si>
  <si>
    <t>factor that multiplies the revenue to account for other penaeids (2-3 minor but valuable species) in the catch</t>
  </si>
  <si>
    <t>variable: usd/hour/boat, $3000 fuel/day, + $1000 other(wages, etc.) Total $4000/day, operating 24h</t>
  </si>
  <si>
    <t>No collapses included: stock extremelly resilient</t>
  </si>
  <si>
    <t>Prices and costs not very precise, but a good approximation</t>
  </si>
  <si>
    <t>The price of shrimp is in reality per kg of graded shrimp: to make it easier here a linear increase of price with size was used instead</t>
  </si>
  <si>
    <t>Model simulates the industrial fisheries of Sofala Bank, as far as parameters and details of the dynamics were available to do it.</t>
  </si>
  <si>
    <t>USE THIS SHEET OR OTHERS TO SET A STRATEGY FOR YOUR FISHERY AND STORE RESULTS</t>
  </si>
  <si>
    <t>From here on you should not change formulas or values</t>
  </si>
  <si>
    <t>VARIABLES (local)</t>
  </si>
  <si>
    <t>PARAMETERS (global)</t>
  </si>
  <si>
    <t>INPUT (in other worksheet)</t>
  </si>
  <si>
    <t>Managing a tropical shrimp fishery</t>
  </si>
  <si>
    <t>Other penaeids are caught as well in the trawl hauls, but these account only for about 20% of volume and 30% of value.</t>
  </si>
  <si>
    <t>Penaeids have separate sexes, and females normally grow faster and reach maturity earlier than males.</t>
  </si>
  <si>
    <t>Biology</t>
  </si>
  <si>
    <t>Penaeids like the white shrimp live for about one year and grow very fast.</t>
  </si>
  <si>
    <r>
      <t xml:space="preserve">The main species (ca. 60%) in the fishery is </t>
    </r>
    <r>
      <rPr>
        <i/>
        <sz val="10"/>
        <rFont val="Arial"/>
        <family val="2"/>
      </rPr>
      <t>Penaeus indicus</t>
    </r>
    <r>
      <rPr>
        <sz val="10"/>
        <rFont val="Arial"/>
        <family val="2"/>
      </rPr>
      <t>, and we will use it as the reference stock.</t>
    </r>
  </si>
  <si>
    <t>Economics</t>
  </si>
  <si>
    <t>The greatest problem in the fishery comes from accumulation of vessels (fishing effort) in the fishery.</t>
  </si>
  <si>
    <t>Trawlers become increasingly more powerful (addition of new technology) and this increases effective effort.</t>
  </si>
  <si>
    <t>In addition, oil prices have soared lately, and fuel alone accounts for more than 60% of the variable costs.</t>
  </si>
  <si>
    <t>It does not help that shrimp prices have gone down by nearly 30-40% in the international market.</t>
  </si>
  <si>
    <t>Management</t>
  </si>
  <si>
    <t>In order to manage this fishery you can regulate a number of factors, i.e. the management controls.</t>
  </si>
  <si>
    <t>The present level of the industrial fishery is about 5900 tons of the two species combined.</t>
  </si>
  <si>
    <t>There is an artisanal fishery taking place along the long coast of Sofala Bank. This is a very crowded fishery.</t>
  </si>
  <si>
    <t>We know, however, too little about this artisanal fishery, and will not consider it here.</t>
  </si>
  <si>
    <t>You should be aware that when you introduce new controls the fleet normally (and legally) over-compensates.</t>
  </si>
  <si>
    <t>This compensation takes the form of new and better technology, or increased fishing time (hours).</t>
  </si>
  <si>
    <t>It is a one-box model with no spatial detail</t>
  </si>
  <si>
    <t>You are going to make a new management plan with a horizon of 5-10 years.</t>
  </si>
  <si>
    <t>Your concern is about both the state of the resource and the economics of the fishery.</t>
  </si>
  <si>
    <t>You have a model that will predict the conditions in the fishery for the next 20 years.</t>
  </si>
  <si>
    <t>You run this model to evaluate different scenarios.</t>
  </si>
  <si>
    <t>If you don't have the time to exploit all the possible combinations of controls choose 1 or 2 and explore them.</t>
  </si>
  <si>
    <t>You should also include limit points, and indicate the probability of reaching these points.</t>
  </si>
  <si>
    <t>This is called risk analysis, and that is where the stochacity in the model gets handy.</t>
  </si>
  <si>
    <t>You should also present your policy for the next management period, after the first 5-10 years.</t>
  </si>
  <si>
    <t>The Minister and all the industry are waiting for your plan.</t>
  </si>
  <si>
    <t>For you, a good and realistic plan can mean promotion to a better job as national manager</t>
  </si>
  <si>
    <t>The alternative job in case of failure is not pleasant…</t>
  </si>
  <si>
    <t>Good luck,</t>
  </si>
  <si>
    <t>The shrimp are taken as a by-catch of this artisanal beach-seine fishery. It is estimated that 1500 t are taken.</t>
  </si>
  <si>
    <t>grams</t>
  </si>
  <si>
    <t>Mean weight</t>
  </si>
  <si>
    <t>Sexual maturation</t>
  </si>
  <si>
    <t>months; mix for females and males</t>
  </si>
  <si>
    <t>Calculated from "catch curve" of industrial catch, but age-classes with less than 1000 individuals (terminal groups) in catch not taken into account</t>
  </si>
  <si>
    <t>If random noise in catchability is turned on some values of Find are negative, because of changes in effective F from month to month</t>
  </si>
  <si>
    <t xml:space="preserve">Negative values are also used to calculate mean monthly Find in any given year </t>
  </si>
  <si>
    <t>MBAL</t>
  </si>
  <si>
    <t>weight (g); Limit minimum size (mean of month)</t>
  </si>
  <si>
    <t>age, S50</t>
  </si>
  <si>
    <t>Maturation</t>
  </si>
  <si>
    <t>months: age first-catch, knife-edge (back-calculated from length at first catch (input)</t>
  </si>
  <si>
    <t>size first-catch; knife-edge; millimeters, carapace length</t>
  </si>
  <si>
    <t>first-catch m.m</t>
  </si>
  <si>
    <t>The stock is very productive and resilient, and could theoretically withstand larger fishing pressure than today.</t>
  </si>
  <si>
    <t>However, for many years biologists have warned about the conditions of the stock.</t>
  </si>
  <si>
    <t>It seems, however, that environment, and particularly river run-off, may affect recruitment, at least for one species.</t>
  </si>
  <si>
    <t>Notice, however, that the possibility of recruitment collapse is not included in the model that we are going to use.</t>
  </si>
  <si>
    <t>This management plan has a horizon of 10 years, but it should be flexible to adapt to rapidly changing conditions.</t>
  </si>
  <si>
    <t>A typical challenge in these trawl fisheries is that the industry is capable to adapt to new effort regulations.</t>
  </si>
  <si>
    <t xml:space="preserve">The mean size at maturation in females is 27 millimeters carapace-length (at 4-5 months of age). </t>
  </si>
  <si>
    <t>However, if you deny licenses you should find ways to compensate the operators that are left out of the fishery.</t>
  </si>
  <si>
    <t>This steady increase in the fishing power is called the technological creep.</t>
  </si>
  <si>
    <r>
      <t xml:space="preserve">b) You can change the </t>
    </r>
    <r>
      <rPr>
        <i/>
        <sz val="10"/>
        <rFont val="Arial"/>
        <family val="2"/>
      </rPr>
      <t>number of fishing hours</t>
    </r>
    <r>
      <rPr>
        <sz val="10"/>
        <rFont val="Arial"/>
        <family val="2"/>
      </rPr>
      <t xml:space="preserve"> allowed at sea for each vessel.</t>
    </r>
  </si>
  <si>
    <r>
      <t xml:space="preserve">c) </t>
    </r>
    <r>
      <rPr>
        <i/>
        <sz val="10"/>
        <rFont val="Arial"/>
        <family val="2"/>
      </rPr>
      <t>Closed seasons</t>
    </r>
    <r>
      <rPr>
        <sz val="10"/>
        <rFont val="Arial"/>
        <family val="2"/>
      </rPr>
      <t>. You can close the fishing grounds one month at the time, up to 12 months.</t>
    </r>
  </si>
  <si>
    <t>These controls, particularly b-d), require strict and expensive surveillance at sea and in the harbours.</t>
  </si>
  <si>
    <t>The Y/R curve can be calculated for this stock (using appropriate Y/R software). It is an ever increasing curve.</t>
  </si>
  <si>
    <t xml:space="preserve">The economic losses are, however, not well spread among all operators. </t>
  </si>
  <si>
    <t>A few big companies manage to break-even. Most small operators have problems to cope.</t>
  </si>
  <si>
    <t>You will have to run each scenario many times (20 at least, but 100 is preferable for the final advice).</t>
  </si>
  <si>
    <t>This is an uncertain world, and that uncertainty is partly reflected in the model you use and in the results you obtain.</t>
  </si>
  <si>
    <r>
      <t xml:space="preserve">This is a simulation that emulates the shallow water fishery of </t>
    </r>
    <r>
      <rPr>
        <i/>
        <sz val="10"/>
        <rFont val="Arial"/>
        <family val="2"/>
      </rPr>
      <t>Penaeus indicus</t>
    </r>
    <r>
      <rPr>
        <sz val="10"/>
        <rFont val="Arial"/>
        <family val="2"/>
      </rPr>
      <t xml:space="preserve"> and </t>
    </r>
    <r>
      <rPr>
        <i/>
        <sz val="10"/>
        <rFont val="Arial"/>
        <family val="2"/>
      </rPr>
      <t>Metapenaeus monoceros</t>
    </r>
    <r>
      <rPr>
        <sz val="10"/>
        <rFont val="Arial"/>
        <family val="2"/>
      </rPr>
      <t xml:space="preserve"> in Sofala Bank.</t>
    </r>
  </si>
  <si>
    <t>With this in mind, biologists have suggested that the fishing effort be reduced by about 20%.</t>
  </si>
  <si>
    <t>e) You can combine all the controls above, or find new solutions.</t>
  </si>
  <si>
    <t>You should start by stating what the major concerns are (as you see them) and what is your chosen strategy for management.</t>
  </si>
  <si>
    <t>Avg w(g)</t>
  </si>
  <si>
    <t>start values for 1st month of 1st year of simulation: fixed; set to zero if january is set to closed season</t>
  </si>
  <si>
    <t>Assessment</t>
  </si>
  <si>
    <t>L50Art</t>
  </si>
  <si>
    <t>Months, age first-catch, knife-edge</t>
  </si>
  <si>
    <t>Millimeters CxL size first-catch, knife-edge</t>
  </si>
  <si>
    <t>So far, researchers have not been able to demonstrate a relationship between parental stock and future recruitment.</t>
  </si>
  <si>
    <t>Therefore, in the last 10 years the fishery has become less and less profitable for the operators.</t>
  </si>
  <si>
    <r>
      <t xml:space="preserve">a) You can change the </t>
    </r>
    <r>
      <rPr>
        <i/>
        <sz val="10"/>
        <rFont val="Arial"/>
        <family val="2"/>
      </rPr>
      <t>number of vessels</t>
    </r>
    <r>
      <rPr>
        <sz val="10"/>
        <rFont val="Arial"/>
        <family val="2"/>
      </rPr>
      <t xml:space="preserve"> in operation. Today, access is dependent on an annual license.</t>
    </r>
  </si>
  <si>
    <r>
      <t xml:space="preserve">d) </t>
    </r>
    <r>
      <rPr>
        <i/>
        <sz val="10"/>
        <rFont val="Arial"/>
        <family val="2"/>
      </rPr>
      <t>Mesh size</t>
    </r>
    <r>
      <rPr>
        <sz val="10"/>
        <rFont val="Arial"/>
        <family val="2"/>
      </rPr>
      <t>. You can specify what the size or age (months) of first capture should be for the trawl fleet.</t>
    </r>
  </si>
  <si>
    <t>This variability in catchability also influences the results of assessment, which has other sources of error as well.</t>
  </si>
  <si>
    <t>Distribution of shrimp and trawler effort assumed to be uniform both spatially and temporaly (strong assumption)</t>
  </si>
  <si>
    <t>Cohort-based model; dynamic, age (months) based</t>
  </si>
  <si>
    <t>Population growth modelled as von Bertalanffy, allometric relationship</t>
  </si>
  <si>
    <t xml:space="preserve">Exponential decline from recruitment, </t>
  </si>
  <si>
    <t xml:space="preserve">Usual catch equation, </t>
  </si>
  <si>
    <t>Constant M</t>
  </si>
  <si>
    <t>assesserr</t>
  </si>
  <si>
    <t>fraction (0.00-1.00); CV error in assessment of Find (Fishing mortality industrial fleet data based)</t>
  </si>
  <si>
    <t>Other assessement errors in the estimation of this F have a random noise simulated as N(0,1) with CV of 10%</t>
  </si>
  <si>
    <t>Other background source of fishing mortality is also subjected to random noise: N(0,1) with CV of 20%</t>
  </si>
  <si>
    <t>The reference F0.1 can be calculated outside this workbook, with dedicated yield-per-recruit software</t>
  </si>
  <si>
    <t>VALUES FOR FIGURE</t>
  </si>
  <si>
    <t>The major concern seems to be growth overfishing, i.e. catching the shrimps while they are too young.</t>
  </si>
  <si>
    <r>
      <t xml:space="preserve">The </t>
    </r>
    <r>
      <rPr>
        <i/>
        <sz val="10"/>
        <rFont val="Arial"/>
        <family val="2"/>
      </rPr>
      <t>target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reference point</t>
    </r>
    <r>
      <rPr>
        <sz val="10"/>
        <rFont val="Arial"/>
        <family val="2"/>
      </rPr>
      <t xml:space="preserve"> that has been utilized is therefore the F</t>
    </r>
    <r>
      <rPr>
        <vertAlign val="subscript"/>
        <sz val="10"/>
        <rFont val="Arial"/>
        <family val="2"/>
      </rPr>
      <t>0.1.</t>
    </r>
  </si>
  <si>
    <t>Not seldom they suceed to over-compensate: they adopt new behaviour or technology and become even more efficient.</t>
  </si>
  <si>
    <t>At this stage the females of the white shrimp, which are semelparous, have attained a weight of 24g.</t>
  </si>
  <si>
    <r>
      <t xml:space="preserve">We may use this value (weight) as a </t>
    </r>
    <r>
      <rPr>
        <i/>
        <sz val="10"/>
        <rFont val="Arial"/>
        <family val="2"/>
      </rPr>
      <t>limit point</t>
    </r>
    <r>
      <rPr>
        <sz val="10"/>
        <rFont val="Arial"/>
        <family val="2"/>
      </rPr>
      <t xml:space="preserve"> in management. If the value is lower  recruitment failure may occur.</t>
    </r>
  </si>
  <si>
    <r>
      <t>The fact that it does not occur in the model does not mean that it does not occur in reality</t>
    </r>
    <r>
      <rPr>
        <sz val="10"/>
        <rFont val="Arial"/>
        <family val="2"/>
      </rPr>
      <t>. It may happen.</t>
    </r>
  </si>
  <si>
    <t>Lack of profitability and unsatisfaction in the industry has put pressure in the government to elaborate a new management plan.</t>
  </si>
  <si>
    <t>Alternatively, the less efficient operators may abandon the fishery, but it may take time and have political costs.</t>
  </si>
  <si>
    <t>It is not unusual to operate with a increase in power of 4% a year, and it can even be higher.</t>
  </si>
  <si>
    <t>Scientific Advice</t>
  </si>
  <si>
    <t>Your advice should include reference (target) points, both biological and economic.</t>
  </si>
  <si>
    <t>Mean individual weight in catches, year)</t>
  </si>
  <si>
    <t>hours per vessel</t>
  </si>
  <si>
    <t>1- State your question</t>
  </si>
  <si>
    <t>2- Choose your metrics and horizons</t>
  </si>
  <si>
    <r>
      <t xml:space="preserve">3- Design the experiment (e.g. </t>
    </r>
    <r>
      <rPr>
        <i/>
        <sz val="10"/>
        <rFont val="Arial"/>
        <family val="2"/>
      </rPr>
      <t>statu quo</t>
    </r>
    <r>
      <rPr>
        <sz val="10"/>
        <rFont val="Arial"/>
        <family val="2"/>
      </rPr>
      <t xml:space="preserve"> v. change, or control v. treatment)</t>
    </r>
  </si>
  <si>
    <t>4- Simulate n times x 2</t>
  </si>
  <si>
    <t>5- Make analysis of risk (results as probabilites of loss)</t>
  </si>
  <si>
    <t>Questions of interest to managers</t>
  </si>
  <si>
    <t xml:space="preserve">Does technological creep matter? </t>
  </si>
  <si>
    <t>How much effort to remove now to achieve aceptable results n years from now?</t>
  </si>
  <si>
    <t>Could I substitute closed season with other input controls, or vice-versa?</t>
  </si>
  <si>
    <t>What is the best combination of closed months, given the biology of the species?</t>
  </si>
  <si>
    <t>Is it possible to reconcile good profits with high catches?</t>
  </si>
  <si>
    <t>Questions of interest for research</t>
  </si>
  <si>
    <t>What are the best exploitation strategies for resources with pulse recruitment v. those with more regular or constant recruitment?</t>
  </si>
  <si>
    <t>SIMULATIONS</t>
  </si>
  <si>
    <t>JdS</t>
  </si>
  <si>
    <t>fsh // Jorge Santos</t>
  </si>
  <si>
    <t>Part I. An industrial trawl fishery</t>
  </si>
  <si>
    <t xml:space="preserve"> fsh</t>
  </si>
  <si>
    <t>Change the input according to your strategy, observe and record the monthly development of the fishery 20 years</t>
  </si>
  <si>
    <t>fsh</t>
  </si>
  <si>
    <t>Input</t>
  </si>
  <si>
    <t>OUTPUT</t>
  </si>
  <si>
    <t>Dynamic figures and tables (press F9)</t>
  </si>
  <si>
    <t>DATA (make your own plots)</t>
  </si>
  <si>
    <t>REFERENCES</t>
  </si>
  <si>
    <t>General information on management of tropical shrimp stocks given in course syllabus</t>
  </si>
  <si>
    <t>Case specific:</t>
  </si>
  <si>
    <t>in Mozambique. Fisheries research, 77(2), 207-219.</t>
  </si>
  <si>
    <t xml:space="preserve">- de Sousa, L. P., Brito, A., Abdula, S., &amp; Caputi, N. (2006). Research assessment for the management of the industrial shallow-water multi-species shrimp fishery in Sofala Bank </t>
  </si>
  <si>
    <t>PRESS F9 TO OBTAIN NEW SIMULATIONS (manual re-calculation)</t>
  </si>
  <si>
    <t>Santos, J. 2015. FIΣH IT 1.0 – Student Manual: A Training System for Aquatic Resource Managers. Septentrio Educational 2015(3).</t>
  </si>
  <si>
    <t>DOI: http://dx.doi.org/10.7557/se.2015.3</t>
  </si>
  <si>
    <r>
      <rPr>
        <sz val="10"/>
        <rFont val="Arial"/>
        <family val="2"/>
      </rPr>
      <t xml:space="preserve">This work is licensed under a </t>
    </r>
    <r>
      <rPr>
        <u/>
        <sz val="10"/>
        <color theme="10"/>
        <rFont val="Arial"/>
        <family val="2"/>
      </rPr>
      <t>Creative Commons Attribution 4.0 International License</t>
    </r>
    <r>
      <rPr>
        <sz val="10"/>
        <rFont val="Arial"/>
        <family val="2"/>
      </rPr>
      <t>.</t>
    </r>
  </si>
  <si>
    <t>DOI: http://dx.doi.org/10.7557/8.3605</t>
  </si>
  <si>
    <t>Chapter 10 - Catching the same fish: fleet interactions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</si>
</sst>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"/>
    <numFmt numFmtId="165" formatCode="0.000"/>
    <numFmt numFmtId="166" formatCode="0.0"/>
  </numFmts>
  <fonts count="31" x14ac:knownFonts="1">
    <font>
      <sz val="10"/>
      <name val="Arial"/>
    </font>
    <font>
      <sz val="8"/>
      <name val="Arial"/>
      <family val="2"/>
    </font>
    <font>
      <sz val="10"/>
      <color indexed="18"/>
      <name val="Arial"/>
      <family val="2"/>
    </font>
    <font>
      <b/>
      <sz val="16"/>
      <color indexed="21"/>
      <name val="Arial"/>
      <family val="2"/>
    </font>
    <font>
      <sz val="8"/>
      <color indexed="5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10"/>
      <color indexed="10"/>
      <name val="Arial"/>
      <family val="2"/>
    </font>
    <font>
      <b/>
      <sz val="8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0"/>
      <color indexed="56"/>
      <name val="Arial"/>
      <family val="2"/>
    </font>
    <font>
      <sz val="10"/>
      <name val="Arial"/>
      <family val="2"/>
    </font>
    <font>
      <i/>
      <sz val="14"/>
      <name val="Arial"/>
      <family val="2"/>
    </font>
    <font>
      <vertAlign val="subscript"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3F3F76"/>
      <name val="Calibri"/>
      <family val="2"/>
      <scheme val="minor"/>
    </font>
    <font>
      <sz val="20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4"/>
      <color rgb="FF3F3F76"/>
      <name val="Calibri"/>
      <family val="2"/>
      <scheme val="minor"/>
    </font>
    <font>
      <b/>
      <sz val="20"/>
      <color rgb="FF3F3F3F"/>
      <name val="Calibri"/>
      <family val="2"/>
      <scheme val="minor"/>
    </font>
    <font>
      <sz val="14"/>
      <name val="Arial"/>
      <family val="2"/>
    </font>
    <font>
      <sz val="18"/>
      <color theme="0"/>
      <name val="Calibri"/>
      <family val="2"/>
      <scheme val="minor"/>
    </font>
    <font>
      <sz val="16"/>
      <name val="Arial"/>
      <family val="2"/>
    </font>
    <font>
      <u/>
      <sz val="10"/>
      <color theme="1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6"/>
      </patternFill>
    </fill>
    <fill>
      <patternFill patternType="solid">
        <fgColor theme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9">
    <xf numFmtId="0" fontId="0" fillId="0" borderId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0" fillId="14" borderId="17" applyNumberForma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24" fillId="19" borderId="20" applyNumberFormat="0" applyAlignment="0" applyProtection="0"/>
    <xf numFmtId="0" fontId="30" fillId="0" borderId="0" applyNumberFormat="0" applyFill="0" applyBorder="0" applyAlignment="0" applyProtection="0"/>
  </cellStyleXfs>
  <cellXfs count="205">
    <xf numFmtId="0" fontId="0" fillId="0" borderId="0" xfId="0"/>
    <xf numFmtId="0" fontId="0" fillId="2" borderId="1" xfId="0" applyFill="1" applyBorder="1"/>
    <xf numFmtId="0" fontId="0" fillId="2" borderId="0" xfId="0" applyFill="1"/>
    <xf numFmtId="11" fontId="0" fillId="2" borderId="0" xfId="0" applyNumberFormat="1" applyFill="1"/>
    <xf numFmtId="0" fontId="0" fillId="0" borderId="0" xfId="0" applyFill="1"/>
    <xf numFmtId="165" fontId="0" fillId="0" borderId="0" xfId="0" applyNumberFormat="1"/>
    <xf numFmtId="1" fontId="0" fillId="0" borderId="0" xfId="0" applyNumberFormat="1"/>
    <xf numFmtId="1" fontId="0" fillId="3" borderId="0" xfId="0" applyNumberFormat="1" applyFill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4" borderId="0" xfId="0" applyFill="1"/>
    <xf numFmtId="0" fontId="0" fillId="5" borderId="0" xfId="0" applyFill="1" applyAlignment="1">
      <alignment horizontal="right"/>
    </xf>
    <xf numFmtId="0" fontId="2" fillId="6" borderId="7" xfId="0" applyFont="1" applyFill="1" applyBorder="1"/>
    <xf numFmtId="0" fontId="2" fillId="6" borderId="8" xfId="0" applyFont="1" applyFill="1" applyBorder="1"/>
    <xf numFmtId="0" fontId="0" fillId="0" borderId="9" xfId="0" applyBorder="1"/>
    <xf numFmtId="0" fontId="0" fillId="2" borderId="0" xfId="0" applyFill="1" applyBorder="1"/>
    <xf numFmtId="166" fontId="0" fillId="0" borderId="0" xfId="0" applyNumberFormat="1"/>
    <xf numFmtId="0" fontId="0" fillId="6" borderId="0" xfId="0" applyFill="1"/>
    <xf numFmtId="0" fontId="0" fillId="2" borderId="0" xfId="0" applyNumberFormat="1" applyFill="1"/>
    <xf numFmtId="0" fontId="0" fillId="7" borderId="0" xfId="0" applyFill="1"/>
    <xf numFmtId="0" fontId="1" fillId="0" borderId="10" xfId="0" applyFont="1" applyBorder="1"/>
    <xf numFmtId="0" fontId="0" fillId="0" borderId="11" xfId="0" applyBorder="1"/>
    <xf numFmtId="0" fontId="3" fillId="2" borderId="0" xfId="0" applyFont="1" applyFill="1"/>
    <xf numFmtId="0" fontId="3" fillId="3" borderId="0" xfId="0" applyFont="1" applyFill="1"/>
    <xf numFmtId="0" fontId="0" fillId="3" borderId="0" xfId="0" applyFill="1"/>
    <xf numFmtId="0" fontId="0" fillId="2" borderId="0" xfId="0" applyFill="1" applyAlignment="1">
      <alignment horizontal="center"/>
    </xf>
    <xf numFmtId="165" fontId="2" fillId="3" borderId="12" xfId="0" applyNumberFormat="1" applyFont="1" applyFill="1" applyBorder="1"/>
    <xf numFmtId="165" fontId="2" fillId="3" borderId="0" xfId="0" applyNumberFormat="1" applyFont="1" applyFill="1" applyBorder="1"/>
    <xf numFmtId="1" fontId="4" fillId="6" borderId="0" xfId="0" applyNumberFormat="1" applyFont="1" applyFill="1"/>
    <xf numFmtId="0" fontId="4" fillId="6" borderId="0" xfId="0" applyFont="1" applyFill="1"/>
    <xf numFmtId="1" fontId="1" fillId="0" borderId="0" xfId="0" applyNumberFormat="1" applyFont="1"/>
    <xf numFmtId="166" fontId="0" fillId="4" borderId="0" xfId="0" applyNumberFormat="1" applyFill="1"/>
    <xf numFmtId="1" fontId="4" fillId="8" borderId="0" xfId="0" applyNumberFormat="1" applyFont="1" applyFill="1"/>
    <xf numFmtId="0" fontId="0" fillId="8" borderId="0" xfId="0" applyFill="1"/>
    <xf numFmtId="165" fontId="0" fillId="0" borderId="0" xfId="0" applyNumberFormat="1" applyFill="1"/>
    <xf numFmtId="164" fontId="0" fillId="0" borderId="0" xfId="0" applyNumberFormat="1" applyFill="1"/>
    <xf numFmtId="2" fontId="0" fillId="0" borderId="0" xfId="0" applyNumberFormat="1" applyFill="1"/>
    <xf numFmtId="1" fontId="0" fillId="9" borderId="0" xfId="0" applyNumberFormat="1" applyFill="1"/>
    <xf numFmtId="166" fontId="0" fillId="9" borderId="0" xfId="0" applyNumberFormat="1" applyFill="1"/>
    <xf numFmtId="2" fontId="0" fillId="2" borderId="0" xfId="0" applyNumberFormat="1" applyFill="1"/>
    <xf numFmtId="1" fontId="0" fillId="9" borderId="0" xfId="0" applyNumberFormat="1" applyFill="1" applyBorder="1"/>
    <xf numFmtId="1" fontId="0" fillId="9" borderId="1" xfId="0" applyNumberFormat="1" applyFill="1" applyBorder="1"/>
    <xf numFmtId="166" fontId="0" fillId="9" borderId="0" xfId="0" applyNumberFormat="1" applyFill="1" applyBorder="1"/>
    <xf numFmtId="166" fontId="0" fillId="9" borderId="1" xfId="0" applyNumberFormat="1" applyFill="1" applyBorder="1"/>
    <xf numFmtId="0" fontId="0" fillId="10" borderId="0" xfId="0" applyFill="1" applyBorder="1"/>
    <xf numFmtId="0" fontId="0" fillId="0" borderId="0" xfId="0" applyBorder="1"/>
    <xf numFmtId="0" fontId="0" fillId="0" borderId="7" xfId="0" applyBorder="1"/>
    <xf numFmtId="166" fontId="0" fillId="10" borderId="0" xfId="0" applyNumberFormat="1" applyFill="1" applyBorder="1"/>
    <xf numFmtId="166" fontId="0" fillId="0" borderId="0" xfId="0" applyNumberFormat="1" applyBorder="1"/>
    <xf numFmtId="166" fontId="0" fillId="0" borderId="7" xfId="0" applyNumberFormat="1" applyBorder="1"/>
    <xf numFmtId="0" fontId="0" fillId="9" borderId="0" xfId="0" applyFill="1" applyBorder="1"/>
    <xf numFmtId="1" fontId="1" fillId="6" borderId="0" xfId="0" applyNumberFormat="1" applyFont="1" applyFill="1" applyBorder="1"/>
    <xf numFmtId="1" fontId="1" fillId="0" borderId="0" xfId="0" applyNumberFormat="1" applyFont="1" applyBorder="1"/>
    <xf numFmtId="1" fontId="0" fillId="9" borderId="7" xfId="0" applyNumberFormat="1" applyFill="1" applyBorder="1"/>
    <xf numFmtId="1" fontId="0" fillId="9" borderId="8" xfId="0" applyNumberFormat="1" applyFill="1" applyBorder="1"/>
    <xf numFmtId="0" fontId="0" fillId="0" borderId="1" xfId="0" applyBorder="1"/>
    <xf numFmtId="1" fontId="1" fillId="0" borderId="1" xfId="0" applyNumberFormat="1" applyFont="1" applyBorder="1"/>
    <xf numFmtId="1" fontId="0" fillId="10" borderId="0" xfId="0" applyNumberFormat="1" applyFill="1" applyBorder="1"/>
    <xf numFmtId="1" fontId="0" fillId="0" borderId="1" xfId="0" applyNumberFormat="1" applyBorder="1"/>
    <xf numFmtId="165" fontId="0" fillId="0" borderId="1" xfId="0" applyNumberFormat="1" applyBorder="1"/>
    <xf numFmtId="0" fontId="4" fillId="6" borderId="1" xfId="0" applyFont="1" applyFill="1" applyBorder="1"/>
    <xf numFmtId="1" fontId="4" fillId="6" borderId="1" xfId="0" applyNumberFormat="1" applyFont="1" applyFill="1" applyBorder="1"/>
    <xf numFmtId="1" fontId="0" fillId="3" borderId="1" xfId="0" applyNumberFormat="1" applyFill="1" applyBorder="1"/>
    <xf numFmtId="0" fontId="0" fillId="5" borderId="1" xfId="0" applyFill="1" applyBorder="1"/>
    <xf numFmtId="0" fontId="0" fillId="9" borderId="1" xfId="0" applyFill="1" applyBorder="1"/>
    <xf numFmtId="0" fontId="0" fillId="9" borderId="1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1" fillId="0" borderId="0" xfId="0" applyFont="1"/>
    <xf numFmtId="165" fontId="1" fillId="0" borderId="0" xfId="0" applyNumberFormat="1" applyFont="1"/>
    <xf numFmtId="1" fontId="0" fillId="2" borderId="0" xfId="0" applyNumberFormat="1" applyFill="1"/>
    <xf numFmtId="165" fontId="1" fillId="0" borderId="0" xfId="0" applyNumberFormat="1" applyFont="1" applyBorder="1"/>
    <xf numFmtId="165" fontId="1" fillId="0" borderId="1" xfId="0" applyNumberFormat="1" applyFont="1" applyBorder="1"/>
    <xf numFmtId="0" fontId="7" fillId="0" borderId="0" xfId="0" applyFont="1"/>
    <xf numFmtId="165" fontId="0" fillId="9" borderId="1" xfId="0" applyNumberFormat="1" applyFill="1" applyBorder="1"/>
    <xf numFmtId="164" fontId="0" fillId="2" borderId="0" xfId="0" applyNumberFormat="1" applyFill="1"/>
    <xf numFmtId="0" fontId="8" fillId="0" borderId="0" xfId="0" applyFont="1"/>
    <xf numFmtId="0" fontId="8" fillId="0" borderId="0" xfId="0" applyFont="1" applyFill="1"/>
    <xf numFmtId="1" fontId="0" fillId="0" borderId="0" xfId="0" applyNumberFormat="1" applyFill="1"/>
    <xf numFmtId="0" fontId="0" fillId="0" borderId="0" xfId="0" quotePrefix="1" applyFill="1"/>
    <xf numFmtId="1" fontId="0" fillId="6" borderId="0" xfId="0" applyNumberFormat="1" applyFill="1"/>
    <xf numFmtId="0" fontId="7" fillId="0" borderId="13" xfId="0" applyFont="1" applyBorder="1"/>
    <xf numFmtId="0" fontId="7" fillId="0" borderId="13" xfId="0" applyFont="1" applyFill="1" applyBorder="1"/>
    <xf numFmtId="2" fontId="0" fillId="0" borderId="0" xfId="0" applyNumberFormat="1"/>
    <xf numFmtId="0" fontId="1" fillId="0" borderId="0" xfId="0" applyFont="1" applyAlignment="1">
      <alignment horizontal="right"/>
    </xf>
    <xf numFmtId="0" fontId="7" fillId="0" borderId="2" xfId="0" applyFont="1" applyBorder="1"/>
    <xf numFmtId="0" fontId="10" fillId="0" borderId="3" xfId="0" applyFont="1" applyBorder="1"/>
    <xf numFmtId="0" fontId="3" fillId="6" borderId="0" xfId="0" applyFont="1" applyFill="1"/>
    <xf numFmtId="1" fontId="0" fillId="0" borderId="1" xfId="0" applyNumberFormat="1" applyFill="1" applyBorder="1"/>
    <xf numFmtId="0" fontId="1" fillId="0" borderId="0" xfId="0" quotePrefix="1" applyFont="1" applyFill="1"/>
    <xf numFmtId="0" fontId="0" fillId="0" borderId="9" xfId="0" applyFill="1" applyBorder="1"/>
    <xf numFmtId="0" fontId="12" fillId="0" borderId="2" xfId="0" applyFont="1" applyFill="1" applyBorder="1"/>
    <xf numFmtId="0" fontId="7" fillId="0" borderId="0" xfId="0" applyFont="1" applyAlignment="1">
      <alignment horizontal="center"/>
    </xf>
    <xf numFmtId="0" fontId="7" fillId="0" borderId="4" xfId="0" applyFont="1" applyBorder="1"/>
    <xf numFmtId="0" fontId="7" fillId="0" borderId="0" xfId="0" applyFont="1" applyBorder="1"/>
    <xf numFmtId="0" fontId="7" fillId="0" borderId="7" xfId="0" applyFont="1" applyBorder="1"/>
    <xf numFmtId="165" fontId="0" fillId="0" borderId="4" xfId="0" applyNumberForma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6" fontId="0" fillId="0" borderId="7" xfId="0" applyNumberFormat="1" applyBorder="1" applyAlignment="1">
      <alignment horizontal="center"/>
    </xf>
    <xf numFmtId="166" fontId="0" fillId="0" borderId="8" xfId="0" applyNumberFormat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1" fillId="0" borderId="12" xfId="0" applyFont="1" applyBorder="1"/>
    <xf numFmtId="0" fontId="7" fillId="0" borderId="12" xfId="0" applyFont="1" applyBorder="1"/>
    <xf numFmtId="1" fontId="0" fillId="0" borderId="12" xfId="0" applyNumberForma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1" fontId="0" fillId="3" borderId="0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1" fontId="0" fillId="3" borderId="7" xfId="0" applyNumberFormat="1" applyFill="1" applyBorder="1" applyAlignment="1">
      <alignment horizontal="center"/>
    </xf>
    <xf numFmtId="1" fontId="0" fillId="3" borderId="8" xfId="0" applyNumberFormat="1" applyFill="1" applyBorder="1" applyAlignment="1">
      <alignment horizontal="center"/>
    </xf>
    <xf numFmtId="0" fontId="0" fillId="10" borderId="0" xfId="0" applyFill="1"/>
    <xf numFmtId="1" fontId="0" fillId="0" borderId="0" xfId="0" applyNumberFormat="1" applyBorder="1"/>
    <xf numFmtId="0" fontId="0" fillId="0" borderId="4" xfId="0" applyFill="1" applyBorder="1"/>
    <xf numFmtId="0" fontId="0" fillId="0" borderId="0" xfId="0" applyFill="1" applyBorder="1"/>
    <xf numFmtId="0" fontId="0" fillId="0" borderId="7" xfId="0" applyFill="1" applyBorder="1"/>
    <xf numFmtId="0" fontId="1" fillId="3" borderId="2" xfId="0" applyFont="1" applyFill="1" applyBorder="1"/>
    <xf numFmtId="1" fontId="0" fillId="3" borderId="9" xfId="0" applyNumberFormat="1" applyFill="1" applyBorder="1"/>
    <xf numFmtId="1" fontId="0" fillId="0" borderId="9" xfId="0" applyNumberFormat="1" applyFill="1" applyBorder="1"/>
    <xf numFmtId="1" fontId="0" fillId="3" borderId="3" xfId="0" applyNumberFormat="1" applyFill="1" applyBorder="1"/>
    <xf numFmtId="0" fontId="1" fillId="3" borderId="4" xfId="0" applyFont="1" applyFill="1" applyBorder="1"/>
    <xf numFmtId="1" fontId="0" fillId="3" borderId="0" xfId="0" applyNumberFormat="1" applyFill="1" applyBorder="1"/>
    <xf numFmtId="1" fontId="0" fillId="0" borderId="0" xfId="0" applyNumberFormat="1" applyFill="1" applyBorder="1"/>
    <xf numFmtId="1" fontId="0" fillId="3" borderId="7" xfId="0" applyNumberFormat="1" applyFill="1" applyBorder="1"/>
    <xf numFmtId="0" fontId="1" fillId="3" borderId="5" xfId="0" applyFont="1" applyFill="1" applyBorder="1"/>
    <xf numFmtId="1" fontId="0" fillId="3" borderId="8" xfId="0" applyNumberFormat="1" applyFill="1" applyBorder="1"/>
    <xf numFmtId="0" fontId="1" fillId="3" borderId="10" xfId="0" applyFont="1" applyFill="1" applyBorder="1" applyAlignment="1">
      <alignment horizontal="right"/>
    </xf>
    <xf numFmtId="0" fontId="7" fillId="0" borderId="15" xfId="0" applyFont="1" applyBorder="1" applyAlignment="1">
      <alignment horizontal="center"/>
    </xf>
    <xf numFmtId="1" fontId="0" fillId="0" borderId="16" xfId="0" applyNumberForma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1" fontId="0" fillId="3" borderId="15" xfId="0" applyNumberFormat="1" applyFill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3" borderId="11" xfId="0" applyNumberFormat="1" applyFill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166" fontId="0" fillId="0" borderId="11" xfId="0" applyNumberFormat="1" applyBorder="1" applyAlignment="1">
      <alignment horizontal="center"/>
    </xf>
    <xf numFmtId="0" fontId="1" fillId="3" borderId="11" xfId="0" applyFont="1" applyFill="1" applyBorder="1" applyAlignment="1">
      <alignment horizontal="left"/>
    </xf>
    <xf numFmtId="0" fontId="0" fillId="10" borderId="6" xfId="0" applyFill="1" applyBorder="1"/>
    <xf numFmtId="0" fontId="2" fillId="10" borderId="12" xfId="0" applyFont="1" applyFill="1" applyBorder="1"/>
    <xf numFmtId="0" fontId="2" fillId="10" borderId="14" xfId="0" applyFont="1" applyFill="1" applyBorder="1"/>
    <xf numFmtId="2" fontId="2" fillId="10" borderId="6" xfId="0" applyNumberFormat="1" applyFont="1" applyFill="1" applyBorder="1"/>
    <xf numFmtId="2" fontId="2" fillId="10" borderId="12" xfId="0" applyNumberFormat="1" applyFont="1" applyFill="1" applyBorder="1"/>
    <xf numFmtId="2" fontId="2" fillId="10" borderId="14" xfId="0" applyNumberFormat="1" applyFont="1" applyFill="1" applyBorder="1"/>
    <xf numFmtId="0" fontId="3" fillId="10" borderId="0" xfId="0" applyFont="1" applyFill="1"/>
    <xf numFmtId="2" fontId="0" fillId="10" borderId="0" xfId="0" applyNumberFormat="1" applyFill="1"/>
    <xf numFmtId="165" fontId="1" fillId="3" borderId="0" xfId="0" applyNumberFormat="1" applyFont="1" applyFill="1" applyBorder="1"/>
    <xf numFmtId="0" fontId="15" fillId="0" borderId="7" xfId="0" applyFont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6" fontId="0" fillId="0" borderId="0" xfId="0" applyNumberFormat="1" applyAlignment="1">
      <alignment horizontal="center"/>
    </xf>
    <xf numFmtId="1" fontId="0" fillId="6" borderId="0" xfId="0" applyNumberFormat="1" applyFill="1" applyAlignment="1">
      <alignment horizontal="center"/>
    </xf>
    <xf numFmtId="0" fontId="0" fillId="6" borderId="0" xfId="0" applyFill="1" applyAlignment="1">
      <alignment horizontal="center"/>
    </xf>
    <xf numFmtId="166" fontId="0" fillId="6" borderId="0" xfId="0" applyNumberFormat="1" applyFill="1" applyAlignment="1">
      <alignment horizontal="center"/>
    </xf>
    <xf numFmtId="0" fontId="0" fillId="0" borderId="15" xfId="0" applyBorder="1"/>
    <xf numFmtId="0" fontId="0" fillId="2" borderId="0" xfId="0" quotePrefix="1" applyFill="1"/>
    <xf numFmtId="0" fontId="0" fillId="11" borderId="0" xfId="0" applyFill="1"/>
    <xf numFmtId="0" fontId="15" fillId="0" borderId="0" xfId="0" applyFont="1"/>
    <xf numFmtId="0" fontId="19" fillId="17" borderId="0" xfId="6"/>
    <xf numFmtId="0" fontId="21" fillId="17" borderId="0" xfId="6" applyFont="1"/>
    <xf numFmtId="0" fontId="20" fillId="14" borderId="17" xfId="3"/>
    <xf numFmtId="2" fontId="20" fillId="14" borderId="17" xfId="3" applyNumberFormat="1"/>
    <xf numFmtId="0" fontId="20" fillId="14" borderId="18" xfId="3" applyBorder="1"/>
    <xf numFmtId="0" fontId="20" fillId="14" borderId="19" xfId="3" applyBorder="1"/>
    <xf numFmtId="0" fontId="19" fillId="15" borderId="0" xfId="4"/>
    <xf numFmtId="0" fontId="21" fillId="15" borderId="0" xfId="4" applyFont="1"/>
    <xf numFmtId="0" fontId="0" fillId="18" borderId="0" xfId="0" applyFill="1"/>
    <xf numFmtId="0" fontId="16" fillId="18" borderId="0" xfId="0" applyFont="1" applyFill="1"/>
    <xf numFmtId="0" fontId="11" fillId="18" borderId="0" xfId="0" applyFont="1" applyFill="1"/>
    <xf numFmtId="0" fontId="18" fillId="12" borderId="0" xfId="1"/>
    <xf numFmtId="0" fontId="18" fillId="13" borderId="0" xfId="2"/>
    <xf numFmtId="0" fontId="19" fillId="16" borderId="0" xfId="5"/>
    <xf numFmtId="0" fontId="18" fillId="12" borderId="1" xfId="1" applyBorder="1"/>
    <xf numFmtId="164" fontId="18" fillId="12" borderId="0" xfId="1" applyNumberFormat="1"/>
    <xf numFmtId="2" fontId="18" fillId="12" borderId="0" xfId="1" applyNumberFormat="1"/>
    <xf numFmtId="1" fontId="18" fillId="12" borderId="0" xfId="1" applyNumberFormat="1"/>
    <xf numFmtId="0" fontId="22" fillId="16" borderId="0" xfId="5" applyFont="1"/>
    <xf numFmtId="0" fontId="23" fillId="17" borderId="0" xfId="6" applyFont="1"/>
    <xf numFmtId="0" fontId="25" fillId="14" borderId="17" xfId="3" applyFont="1"/>
    <xf numFmtId="0" fontId="26" fillId="19" borderId="20" xfId="7" applyFont="1"/>
    <xf numFmtId="0" fontId="27" fillId="0" borderId="0" xfId="0" applyFont="1"/>
    <xf numFmtId="0" fontId="0" fillId="20" borderId="0" xfId="0" applyFill="1"/>
    <xf numFmtId="0" fontId="15" fillId="11" borderId="0" xfId="0" applyFont="1" applyFill="1"/>
    <xf numFmtId="0" fontId="11" fillId="11" borderId="0" xfId="0" applyFont="1" applyFill="1"/>
    <xf numFmtId="0" fontId="11" fillId="11" borderId="0" xfId="0" quotePrefix="1" applyFont="1" applyFill="1"/>
    <xf numFmtId="0" fontId="29" fillId="11" borderId="0" xfId="0" applyFont="1" applyFill="1"/>
    <xf numFmtId="0" fontId="28" fillId="17" borderId="0" xfId="6" applyFont="1"/>
    <xf numFmtId="0" fontId="30" fillId="0" borderId="0" xfId="8"/>
    <xf numFmtId="0" fontId="15" fillId="0" borderId="0" xfId="8" applyFont="1"/>
    <xf numFmtId="0" fontId="30" fillId="0" borderId="0" xfId="8" applyFont="1"/>
    <xf numFmtId="0" fontId="30" fillId="0" borderId="0" xfId="8" applyFill="1"/>
    <xf numFmtId="0" fontId="9" fillId="0" borderId="0" xfId="0" applyFont="1" applyFill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3" xfId="0" applyFont="1" applyBorder="1" applyAlignment="1">
      <alignment horizontal="center"/>
    </xf>
  </cellXfs>
  <cellStyles count="9">
    <cellStyle name="20% - Accent3" xfId="1" builtinId="38"/>
    <cellStyle name="40% - Accent3" xfId="2" builtinId="39"/>
    <cellStyle name="Accent1" xfId="4" builtinId="29"/>
    <cellStyle name="Accent3" xfId="5" builtinId="37"/>
    <cellStyle name="Accent5" xfId="6" builtinId="45"/>
    <cellStyle name="Hyperlink" xfId="8" builtinId="8"/>
    <cellStyle name="Input" xfId="3" builtinId="20"/>
    <cellStyle name="Normal" xfId="0" builtinId="0"/>
    <cellStyle name="Output" xfId="7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/>
              <a:t>Recruitment pattern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00"/>
                </a:solidFill>
                <a:prstDash val="solid"/>
              </a:ln>
            </c:spPr>
            <c:trendlineType val="poly"/>
            <c:order val="5"/>
            <c:dispRSqr val="0"/>
            <c:dispEq val="0"/>
          </c:trendline>
          <c:xVal>
            <c:numRef>
              <c:f>Parameters!#REF!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Parameters!#REF!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Parameters!#REF!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9515216"/>
        <c:axId val="359515608"/>
      </c:scatterChart>
      <c:valAx>
        <c:axId val="359515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month (january=1)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59515608"/>
        <c:crosses val="autoZero"/>
        <c:crossBetween val="midCat"/>
      </c:valAx>
      <c:valAx>
        <c:axId val="3595156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fraction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5951521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nb-NO"/>
                </a:p>
              </c:txPr>
            </c:trendlineLbl>
          </c:trendline>
          <c:xVal>
            <c:numRef>
              <c:f>Design!#REF!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Design!#REF!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nb-NO"/>
                </a:p>
              </c:txPr>
            </c:trendlineLbl>
          </c:trendline>
          <c:xVal>
            <c:numRef>
              <c:f>Design!#REF!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Design!#REF!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6552200"/>
        <c:axId val="366552592"/>
      </c:scatterChart>
      <c:valAx>
        <c:axId val="366552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6552592"/>
        <c:crosses val="autoZero"/>
        <c:crossBetween val="midCat"/>
      </c:valAx>
      <c:valAx>
        <c:axId val="36655259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655220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1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nb-NO"/>
                </a:p>
              </c:txPr>
            </c:trendlineLbl>
          </c:trendline>
          <c:xVal>
            <c:numRef>
              <c:f>Design!#REF!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Design!#REF!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nb-NO"/>
                </a:p>
              </c:txPr>
            </c:trendlineLbl>
          </c:trendline>
          <c:xVal>
            <c:numRef>
              <c:f>Design!#REF!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Design!#REF!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0045520"/>
        <c:axId val="370045912"/>
      </c:scatterChart>
      <c:valAx>
        <c:axId val="370045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0045912"/>
        <c:crosses val="autoZero"/>
        <c:crossBetween val="midCat"/>
      </c:valAx>
      <c:valAx>
        <c:axId val="3700459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0045520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/>
              <a:t>SEASONAL RECRUITMENT PATTERN (INPUT)</a:t>
            </a:r>
          </a:p>
        </c:rich>
      </c:tx>
      <c:layout>
        <c:manualLayout>
          <c:xMode val="edge"/>
          <c:yMode val="edge"/>
          <c:x val="0.21631878557874762"/>
          <c:y val="3.85964912280701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6432637571158"/>
          <c:y val="0.21754460507334525"/>
          <c:w val="0.59962049335863377"/>
          <c:h val="0.62105475964487267"/>
        </c:manualLayout>
      </c:layout>
      <c:scatterChart>
        <c:scatterStyle val="lineMarker"/>
        <c:varyColors val="0"/>
        <c:ser>
          <c:idx val="0"/>
          <c:order val="0"/>
          <c:tx>
            <c:strRef>
              <c:f>'motor1(shrimp)'!$Q$3</c:f>
              <c:strCache>
                <c:ptCount val="1"/>
                <c:pt idx="0">
                  <c:v>Recruit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poly"/>
            <c:order val="2"/>
            <c:dispRSqr val="0"/>
            <c:dispEq val="1"/>
            <c:trendlineLbl>
              <c:layout>
                <c:manualLayout>
                  <c:xMode val="edge"/>
                  <c:yMode val="edge"/>
                  <c:x val="0.15559772296015181"/>
                  <c:y val="9.4737166725489055E-2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7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nb-NO"/>
                </a:p>
              </c:txPr>
            </c:trendlineLbl>
          </c:trendline>
          <c:xVal>
            <c:numRef>
              <c:f>'motor1(shrimp)'!$P$4:$P$15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'motor1(shrimp)'!$Q$4:$Q$15</c:f>
              <c:numCache>
                <c:formatCode>0.00</c:formatCode>
                <c:ptCount val="12"/>
                <c:pt idx="0">
                  <c:v>0.15</c:v>
                </c:pt>
                <c:pt idx="1">
                  <c:v>0.1</c:v>
                </c:pt>
                <c:pt idx="2">
                  <c:v>7.0000000000000007E-2</c:v>
                </c:pt>
                <c:pt idx="3">
                  <c:v>0.04</c:v>
                </c:pt>
                <c:pt idx="4">
                  <c:v>0.03</c:v>
                </c:pt>
                <c:pt idx="5">
                  <c:v>0.02</c:v>
                </c:pt>
                <c:pt idx="6">
                  <c:v>0.02</c:v>
                </c:pt>
                <c:pt idx="7">
                  <c:v>0.04</c:v>
                </c:pt>
                <c:pt idx="8">
                  <c:v>0.06</c:v>
                </c:pt>
                <c:pt idx="9">
                  <c:v>0.11</c:v>
                </c:pt>
                <c:pt idx="10">
                  <c:v>0.16</c:v>
                </c:pt>
                <c:pt idx="11">
                  <c:v>0.2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0046696"/>
        <c:axId val="367334544"/>
      </c:scatterChart>
      <c:valAx>
        <c:axId val="370046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334544"/>
        <c:crosses val="autoZero"/>
        <c:crossBetween val="midCat"/>
      </c:valAx>
      <c:valAx>
        <c:axId val="3673345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0046696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4383301707779881"/>
          <c:y val="0.44912428051756687"/>
          <c:w val="0.24098671726755216"/>
          <c:h val="0.1578951052171109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3522267206477733"/>
          <c:y val="3.731343283582089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8218623481781376"/>
          <c:y val="0.22014965483189794"/>
          <c:w val="0.59919028340080971"/>
          <c:h val="0.61194141343103836"/>
        </c:manualLayout>
      </c:layout>
      <c:scatterChart>
        <c:scatterStyle val="lineMarker"/>
        <c:varyColors val="0"/>
        <c:ser>
          <c:idx val="0"/>
          <c:order val="0"/>
          <c:tx>
            <c:strRef>
              <c:f>'motor1(shrimp)'!$W$56</c:f>
              <c:strCache>
                <c:ptCount val="1"/>
                <c:pt idx="0">
                  <c:v>NTotalRec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'motor1(shrimp)'!$B$57:$B$68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'motor1(shrimp)'!$W$57:$W$68</c:f>
              <c:numCache>
                <c:formatCode>0</c:formatCode>
                <c:ptCount val="12"/>
                <c:pt idx="0">
                  <c:v>42631235.262099333</c:v>
                </c:pt>
                <c:pt idx="1">
                  <c:v>61583903.910774745</c:v>
                </c:pt>
                <c:pt idx="2">
                  <c:v>71757666.253262401</c:v>
                </c:pt>
                <c:pt idx="3">
                  <c:v>104320886.54081514</c:v>
                </c:pt>
                <c:pt idx="4">
                  <c:v>107097749.77548391</c:v>
                </c:pt>
                <c:pt idx="5">
                  <c:v>81261630.934166774</c:v>
                </c:pt>
                <c:pt idx="6">
                  <c:v>60226046.546215191</c:v>
                </c:pt>
                <c:pt idx="7">
                  <c:v>42104612.819974743</c:v>
                </c:pt>
                <c:pt idx="8">
                  <c:v>33177857.911978241</c:v>
                </c:pt>
                <c:pt idx="9">
                  <c:v>23204647.754932638</c:v>
                </c:pt>
                <c:pt idx="10">
                  <c:v>26226755.210618291</c:v>
                </c:pt>
                <c:pt idx="11">
                  <c:v>27968851.951912705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7335328"/>
        <c:axId val="367335720"/>
      </c:scatterChart>
      <c:valAx>
        <c:axId val="367335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335720"/>
        <c:crosses val="autoZero"/>
        <c:crossBetween val="midCat"/>
      </c:valAx>
      <c:valAx>
        <c:axId val="3673357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33532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2186234817813764"/>
          <c:y val="0.48507541034982565"/>
          <c:w val="0.16194331983805665"/>
          <c:h val="8.20895522388059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6044667337475309"/>
          <c:y val="3.731343283582089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8255596174169006"/>
          <c:y val="0.22014965483189794"/>
          <c:w val="0.62474706907156152"/>
          <c:h val="0.61194141343103836"/>
        </c:manualLayout>
      </c:layout>
      <c:lineChart>
        <c:grouping val="standard"/>
        <c:varyColors val="0"/>
        <c:ser>
          <c:idx val="1"/>
          <c:order val="0"/>
          <c:tx>
            <c:strRef>
              <c:f>'motor1(shrimp)'!$X$56</c:f>
              <c:strCache>
                <c:ptCount val="1"/>
                <c:pt idx="0">
                  <c:v>NTotal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'motor1(shrimp)'!$X$57:$X$92</c:f>
              <c:numCache>
                <c:formatCode>0</c:formatCode>
                <c:ptCount val="36"/>
                <c:pt idx="0">
                  <c:v>371157476.45784414</c:v>
                </c:pt>
                <c:pt idx="1">
                  <c:v>405870772.64984703</c:v>
                </c:pt>
                <c:pt idx="2">
                  <c:v>328011525.20543778</c:v>
                </c:pt>
                <c:pt idx="3">
                  <c:v>263211305.02508929</c:v>
                </c:pt>
                <c:pt idx="4">
                  <c:v>191996850.32284495</c:v>
                </c:pt>
                <c:pt idx="5">
                  <c:v>144062726.62496486</c:v>
                </c:pt>
                <c:pt idx="6">
                  <c:v>105647804.04033011</c:v>
                </c:pt>
                <c:pt idx="7">
                  <c:v>99431287.459759682</c:v>
                </c:pt>
                <c:pt idx="8">
                  <c:v>107587498.98601452</c:v>
                </c:pt>
                <c:pt idx="9">
                  <c:v>160681539.61608464</c:v>
                </c:pt>
                <c:pt idx="10">
                  <c:v>225382956.00092733</c:v>
                </c:pt>
                <c:pt idx="11">
                  <c:v>274832633.19121379</c:v>
                </c:pt>
                <c:pt idx="12">
                  <c:v>257770627.1790348</c:v>
                </c:pt>
                <c:pt idx="13">
                  <c:v>217058695.61045536</c:v>
                </c:pt>
                <c:pt idx="14">
                  <c:v>199211154.25149447</c:v>
                </c:pt>
                <c:pt idx="15">
                  <c:v>148131321.68799788</c:v>
                </c:pt>
                <c:pt idx="16">
                  <c:v>110386564.28307524</c:v>
                </c:pt>
                <c:pt idx="17">
                  <c:v>86756581.325861767</c:v>
                </c:pt>
                <c:pt idx="18">
                  <c:v>69343428.821572259</c:v>
                </c:pt>
                <c:pt idx="19">
                  <c:v>85145091.103421256</c:v>
                </c:pt>
                <c:pt idx="20">
                  <c:v>103964053.67907022</c:v>
                </c:pt>
                <c:pt idx="21">
                  <c:v>157847934.05882704</c:v>
                </c:pt>
                <c:pt idx="22">
                  <c:v>195082999.43426627</c:v>
                </c:pt>
                <c:pt idx="23">
                  <c:v>310910902.71171254</c:v>
                </c:pt>
                <c:pt idx="24">
                  <c:v>415154313.23324072</c:v>
                </c:pt>
                <c:pt idx="25">
                  <c:v>413329879.29496825</c:v>
                </c:pt>
                <c:pt idx="26">
                  <c:v>325498836.99253523</c:v>
                </c:pt>
                <c:pt idx="27">
                  <c:v>233369778.42757156</c:v>
                </c:pt>
                <c:pt idx="28">
                  <c:v>171483948.85173532</c:v>
                </c:pt>
                <c:pt idx="29">
                  <c:v>121637516.99350885</c:v>
                </c:pt>
                <c:pt idx="30">
                  <c:v>87931429.049300119</c:v>
                </c:pt>
                <c:pt idx="31">
                  <c:v>90104951.523269922</c:v>
                </c:pt>
                <c:pt idx="32">
                  <c:v>104746676.20958897</c:v>
                </c:pt>
                <c:pt idx="33">
                  <c:v>139313966.85526174</c:v>
                </c:pt>
                <c:pt idx="34">
                  <c:v>216859790.08449998</c:v>
                </c:pt>
                <c:pt idx="35">
                  <c:v>287426983.13171518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192512"/>
        <c:axId val="373192904"/>
      </c:lineChart>
      <c:catAx>
        <c:axId val="373192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3192904"/>
        <c:crosses val="autoZero"/>
        <c:auto val="1"/>
        <c:lblAlgn val="ctr"/>
        <c:lblOffset val="100"/>
        <c:tickLblSkip val="3"/>
        <c:tickMarkSkip val="1"/>
        <c:noMultiLvlLbl val="0"/>
      </c:catAx>
      <c:valAx>
        <c:axId val="3731929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319251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2961545628297473"/>
          <c:y val="0.48507541034982565"/>
          <c:w val="0.15415842796526702"/>
          <c:h val="8.20895522388059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/>
              <a:t>N, B</a:t>
            </a:r>
          </a:p>
        </c:rich>
      </c:tx>
      <c:layout>
        <c:manualLayout>
          <c:xMode val="edge"/>
          <c:yMode val="edge"/>
          <c:x val="0.48144454360456695"/>
          <c:y val="2.9644268774703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3460946051507"/>
          <c:y val="0.15612648221343872"/>
          <c:w val="0.81243770982758323"/>
          <c:h val="0.7134387351778656"/>
        </c:manualLayout>
      </c:layout>
      <c:lineChart>
        <c:grouping val="standard"/>
        <c:varyColors val="0"/>
        <c:ser>
          <c:idx val="0"/>
          <c:order val="0"/>
          <c:tx>
            <c:strRef>
              <c:f>'motor1(shrimp)'!$X$56</c:f>
              <c:strCache>
                <c:ptCount val="1"/>
                <c:pt idx="0">
                  <c:v>NTotal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'motor1(shrimp)'!$X$57:$X$296</c:f>
              <c:numCache>
                <c:formatCode>0</c:formatCode>
                <c:ptCount val="240"/>
                <c:pt idx="0">
                  <c:v>371157476.45784414</c:v>
                </c:pt>
                <c:pt idx="1">
                  <c:v>405870772.64984703</c:v>
                </c:pt>
                <c:pt idx="2">
                  <c:v>328011525.20543778</c:v>
                </c:pt>
                <c:pt idx="3">
                  <c:v>263211305.02508929</c:v>
                </c:pt>
                <c:pt idx="4">
                  <c:v>191996850.32284495</c:v>
                </c:pt>
                <c:pt idx="5">
                  <c:v>144062726.62496486</c:v>
                </c:pt>
                <c:pt idx="6">
                  <c:v>105647804.04033011</c:v>
                </c:pt>
                <c:pt idx="7">
                  <c:v>99431287.459759682</c:v>
                </c:pt>
                <c:pt idx="8">
                  <c:v>107587498.98601452</c:v>
                </c:pt>
                <c:pt idx="9">
                  <c:v>160681539.61608464</c:v>
                </c:pt>
                <c:pt idx="10">
                  <c:v>225382956.00092733</c:v>
                </c:pt>
                <c:pt idx="11">
                  <c:v>274832633.19121379</c:v>
                </c:pt>
                <c:pt idx="12">
                  <c:v>257770627.1790348</c:v>
                </c:pt>
                <c:pt idx="13">
                  <c:v>217058695.61045536</c:v>
                </c:pt>
                <c:pt idx="14">
                  <c:v>199211154.25149447</c:v>
                </c:pt>
                <c:pt idx="15">
                  <c:v>148131321.68799788</c:v>
                </c:pt>
                <c:pt idx="16">
                  <c:v>110386564.28307524</c:v>
                </c:pt>
                <c:pt idx="17">
                  <c:v>86756581.325861767</c:v>
                </c:pt>
                <c:pt idx="18">
                  <c:v>69343428.821572259</c:v>
                </c:pt>
                <c:pt idx="19">
                  <c:v>85145091.103421256</c:v>
                </c:pt>
                <c:pt idx="20">
                  <c:v>103964053.67907022</c:v>
                </c:pt>
                <c:pt idx="21">
                  <c:v>157847934.05882704</c:v>
                </c:pt>
                <c:pt idx="22">
                  <c:v>195082999.43426627</c:v>
                </c:pt>
                <c:pt idx="23">
                  <c:v>310910902.71171254</c:v>
                </c:pt>
                <c:pt idx="24">
                  <c:v>415154313.23324072</c:v>
                </c:pt>
                <c:pt idx="25">
                  <c:v>413329879.29496825</c:v>
                </c:pt>
                <c:pt idx="26">
                  <c:v>325498836.99253523</c:v>
                </c:pt>
                <c:pt idx="27">
                  <c:v>233369778.42757156</c:v>
                </c:pt>
                <c:pt idx="28">
                  <c:v>171483948.85173532</c:v>
                </c:pt>
                <c:pt idx="29">
                  <c:v>121637516.99350885</c:v>
                </c:pt>
                <c:pt idx="30">
                  <c:v>87931429.049300119</c:v>
                </c:pt>
                <c:pt idx="31">
                  <c:v>90104951.523269922</c:v>
                </c:pt>
                <c:pt idx="32">
                  <c:v>104746676.20958897</c:v>
                </c:pt>
                <c:pt idx="33">
                  <c:v>139313966.85526174</c:v>
                </c:pt>
                <c:pt idx="34">
                  <c:v>216859790.08449998</c:v>
                </c:pt>
                <c:pt idx="35">
                  <c:v>287426983.13171518</c:v>
                </c:pt>
                <c:pt idx="36">
                  <c:v>283737515.47708726</c:v>
                </c:pt>
                <c:pt idx="37">
                  <c:v>238735530.54136252</c:v>
                </c:pt>
                <c:pt idx="38">
                  <c:v>241877617.94623485</c:v>
                </c:pt>
                <c:pt idx="39">
                  <c:v>181840401.41675058</c:v>
                </c:pt>
                <c:pt idx="40">
                  <c:v>134364631.18642187</c:v>
                </c:pt>
                <c:pt idx="41">
                  <c:v>108665062.77476743</c:v>
                </c:pt>
                <c:pt idx="42">
                  <c:v>72398420.459287643</c:v>
                </c:pt>
                <c:pt idx="43">
                  <c:v>80831514.516854659</c:v>
                </c:pt>
                <c:pt idx="44">
                  <c:v>87059789.854148537</c:v>
                </c:pt>
                <c:pt idx="45">
                  <c:v>140134471.12823156</c:v>
                </c:pt>
                <c:pt idx="46">
                  <c:v>171699577.04942629</c:v>
                </c:pt>
                <c:pt idx="47">
                  <c:v>240076795.57897738</c:v>
                </c:pt>
                <c:pt idx="48">
                  <c:v>307916318.68887669</c:v>
                </c:pt>
                <c:pt idx="49">
                  <c:v>284278644.99658644</c:v>
                </c:pt>
                <c:pt idx="50">
                  <c:v>241050443.54373583</c:v>
                </c:pt>
                <c:pt idx="51">
                  <c:v>189899585.66606721</c:v>
                </c:pt>
                <c:pt idx="52">
                  <c:v>139695397.4164063</c:v>
                </c:pt>
                <c:pt idx="53">
                  <c:v>94697488.906517074</c:v>
                </c:pt>
                <c:pt idx="54">
                  <c:v>72994255.772687405</c:v>
                </c:pt>
                <c:pt idx="55">
                  <c:v>71276517.358080462</c:v>
                </c:pt>
                <c:pt idx="56">
                  <c:v>90760181.599345699</c:v>
                </c:pt>
                <c:pt idx="57">
                  <c:v>104841772.4668674</c:v>
                </c:pt>
                <c:pt idx="58">
                  <c:v>186737031.88048217</c:v>
                </c:pt>
                <c:pt idx="59">
                  <c:v>270713265.08252406</c:v>
                </c:pt>
                <c:pt idx="60">
                  <c:v>288646364.88392347</c:v>
                </c:pt>
                <c:pt idx="61">
                  <c:v>243448368.34390482</c:v>
                </c:pt>
                <c:pt idx="62">
                  <c:v>206424325.98624781</c:v>
                </c:pt>
                <c:pt idx="63">
                  <c:v>154650506.90132964</c:v>
                </c:pt>
                <c:pt idx="64">
                  <c:v>114715373.60971211</c:v>
                </c:pt>
                <c:pt idx="65">
                  <c:v>78527381.574254647</c:v>
                </c:pt>
                <c:pt idx="66">
                  <c:v>62978074.89950034</c:v>
                </c:pt>
                <c:pt idx="67">
                  <c:v>67129842.084886864</c:v>
                </c:pt>
                <c:pt idx="68">
                  <c:v>80996648.359115005</c:v>
                </c:pt>
                <c:pt idx="69">
                  <c:v>128014338.6489992</c:v>
                </c:pt>
                <c:pt idx="70">
                  <c:v>165875991.56629381</c:v>
                </c:pt>
                <c:pt idx="71">
                  <c:v>332072496.9368701</c:v>
                </c:pt>
                <c:pt idx="72">
                  <c:v>317831525.50086403</c:v>
                </c:pt>
                <c:pt idx="73">
                  <c:v>274572626.39556003</c:v>
                </c:pt>
                <c:pt idx="74">
                  <c:v>234680578.06896362</c:v>
                </c:pt>
                <c:pt idx="75">
                  <c:v>172404897.57938311</c:v>
                </c:pt>
                <c:pt idx="76">
                  <c:v>125739243.09562214</c:v>
                </c:pt>
                <c:pt idx="77">
                  <c:v>89437747.279337496</c:v>
                </c:pt>
                <c:pt idx="78">
                  <c:v>79981500.177239358</c:v>
                </c:pt>
                <c:pt idx="79">
                  <c:v>93854246.819397539</c:v>
                </c:pt>
                <c:pt idx="80">
                  <c:v>110428011.20767967</c:v>
                </c:pt>
                <c:pt idx="81">
                  <c:v>145037817.10494402</c:v>
                </c:pt>
                <c:pt idx="82">
                  <c:v>308893732.69177431</c:v>
                </c:pt>
                <c:pt idx="83">
                  <c:v>414251300.58373851</c:v>
                </c:pt>
                <c:pt idx="84">
                  <c:v>453420060.55525839</c:v>
                </c:pt>
                <c:pt idx="85">
                  <c:v>402086314.54571092</c:v>
                </c:pt>
                <c:pt idx="86">
                  <c:v>319198440.57535446</c:v>
                </c:pt>
                <c:pt idx="87">
                  <c:v>221488560.23839691</c:v>
                </c:pt>
                <c:pt idx="88">
                  <c:v>139113134.19496381</c:v>
                </c:pt>
                <c:pt idx="89">
                  <c:v>95276994.328557462</c:v>
                </c:pt>
                <c:pt idx="90">
                  <c:v>70038425.075787649</c:v>
                </c:pt>
                <c:pt idx="91">
                  <c:v>57644582.699601434</c:v>
                </c:pt>
                <c:pt idx="92">
                  <c:v>75876317.238823608</c:v>
                </c:pt>
                <c:pt idx="93">
                  <c:v>116058700.8310739</c:v>
                </c:pt>
                <c:pt idx="94">
                  <c:v>245582911.23474678</c:v>
                </c:pt>
                <c:pt idx="95">
                  <c:v>326532733.01575029</c:v>
                </c:pt>
                <c:pt idx="96">
                  <c:v>341953533.84803826</c:v>
                </c:pt>
                <c:pt idx="97">
                  <c:v>276290726.89000499</c:v>
                </c:pt>
                <c:pt idx="98">
                  <c:v>222721266.58385852</c:v>
                </c:pt>
                <c:pt idx="99">
                  <c:v>176692375.51380274</c:v>
                </c:pt>
                <c:pt idx="100">
                  <c:v>137442156.04829225</c:v>
                </c:pt>
                <c:pt idx="101">
                  <c:v>89616755.047494814</c:v>
                </c:pt>
                <c:pt idx="102">
                  <c:v>67871284.596730873</c:v>
                </c:pt>
                <c:pt idx="103">
                  <c:v>81416459.530978441</c:v>
                </c:pt>
                <c:pt idx="104">
                  <c:v>94222717.333432212</c:v>
                </c:pt>
                <c:pt idx="105">
                  <c:v>225478912.43238309</c:v>
                </c:pt>
                <c:pt idx="106">
                  <c:v>261315762.46490821</c:v>
                </c:pt>
                <c:pt idx="107">
                  <c:v>311221146.13645548</c:v>
                </c:pt>
                <c:pt idx="108">
                  <c:v>302503173.87261146</c:v>
                </c:pt>
                <c:pt idx="109">
                  <c:v>245949362.23074782</c:v>
                </c:pt>
                <c:pt idx="110">
                  <c:v>204655483.8742103</c:v>
                </c:pt>
                <c:pt idx="111">
                  <c:v>156616043.71763039</c:v>
                </c:pt>
                <c:pt idx="112">
                  <c:v>113617605.95424849</c:v>
                </c:pt>
                <c:pt idx="113">
                  <c:v>80291517.313046187</c:v>
                </c:pt>
                <c:pt idx="114">
                  <c:v>60225420.96797011</c:v>
                </c:pt>
                <c:pt idx="115">
                  <c:v>56378624.107633337</c:v>
                </c:pt>
                <c:pt idx="116">
                  <c:v>67072267.294346541</c:v>
                </c:pt>
                <c:pt idx="117">
                  <c:v>97330506.699019715</c:v>
                </c:pt>
                <c:pt idx="118">
                  <c:v>137406198.99678847</c:v>
                </c:pt>
                <c:pt idx="119">
                  <c:v>299249310.81562656</c:v>
                </c:pt>
                <c:pt idx="120">
                  <c:v>395792602.04039896</c:v>
                </c:pt>
                <c:pt idx="121">
                  <c:v>364116210.77991521</c:v>
                </c:pt>
                <c:pt idx="122">
                  <c:v>280931884.98570013</c:v>
                </c:pt>
                <c:pt idx="123">
                  <c:v>205213514.10662922</c:v>
                </c:pt>
                <c:pt idx="124">
                  <c:v>140776449.9768379</c:v>
                </c:pt>
                <c:pt idx="125">
                  <c:v>97466414.69040142</c:v>
                </c:pt>
                <c:pt idx="126">
                  <c:v>69910241.249694198</c:v>
                </c:pt>
                <c:pt idx="127">
                  <c:v>70982523.422265068</c:v>
                </c:pt>
                <c:pt idx="128">
                  <c:v>88480224.661561131</c:v>
                </c:pt>
                <c:pt idx="129">
                  <c:v>168220951.40687785</c:v>
                </c:pt>
                <c:pt idx="130">
                  <c:v>238930980.13508481</c:v>
                </c:pt>
                <c:pt idx="131">
                  <c:v>269089610.23893845</c:v>
                </c:pt>
                <c:pt idx="132">
                  <c:v>273547262.68581885</c:v>
                </c:pt>
                <c:pt idx="133">
                  <c:v>303109330.16086006</c:v>
                </c:pt>
                <c:pt idx="134">
                  <c:v>252531533.00413698</c:v>
                </c:pt>
                <c:pt idx="135">
                  <c:v>196953080.80871552</c:v>
                </c:pt>
                <c:pt idx="136">
                  <c:v>130918787.21463153</c:v>
                </c:pt>
                <c:pt idx="137">
                  <c:v>87465772.316760778</c:v>
                </c:pt>
                <c:pt idx="138">
                  <c:v>58628265.843207836</c:v>
                </c:pt>
                <c:pt idx="139">
                  <c:v>69779013.926223084</c:v>
                </c:pt>
                <c:pt idx="140">
                  <c:v>85566134.200179756</c:v>
                </c:pt>
                <c:pt idx="141">
                  <c:v>122000750.56283619</c:v>
                </c:pt>
                <c:pt idx="142">
                  <c:v>240925009.92276269</c:v>
                </c:pt>
                <c:pt idx="143">
                  <c:v>307655668.13893777</c:v>
                </c:pt>
                <c:pt idx="144">
                  <c:v>309928778.14537704</c:v>
                </c:pt>
                <c:pt idx="145">
                  <c:v>258574036.94117305</c:v>
                </c:pt>
                <c:pt idx="146">
                  <c:v>202176338.14060387</c:v>
                </c:pt>
                <c:pt idx="147">
                  <c:v>146835401.3035188</c:v>
                </c:pt>
                <c:pt idx="148">
                  <c:v>108737055.15561628</c:v>
                </c:pt>
                <c:pt idx="149">
                  <c:v>70249069.550138131</c:v>
                </c:pt>
                <c:pt idx="150">
                  <c:v>60194367.759314865</c:v>
                </c:pt>
                <c:pt idx="151">
                  <c:v>56492420.174714446</c:v>
                </c:pt>
                <c:pt idx="152">
                  <c:v>71193426.441969797</c:v>
                </c:pt>
                <c:pt idx="153">
                  <c:v>113041623.66362654</c:v>
                </c:pt>
                <c:pt idx="154">
                  <c:v>202617842.37280056</c:v>
                </c:pt>
                <c:pt idx="155">
                  <c:v>230477114.19814584</c:v>
                </c:pt>
                <c:pt idx="156">
                  <c:v>251562739.02487752</c:v>
                </c:pt>
                <c:pt idx="157">
                  <c:v>250879568.19695029</c:v>
                </c:pt>
                <c:pt idx="158">
                  <c:v>194281981.75468624</c:v>
                </c:pt>
                <c:pt idx="159">
                  <c:v>149670748.42285672</c:v>
                </c:pt>
                <c:pt idx="160">
                  <c:v>103630595.12477341</c:v>
                </c:pt>
                <c:pt idx="161">
                  <c:v>74334188.021453559</c:v>
                </c:pt>
                <c:pt idx="162">
                  <c:v>49690420.747403808</c:v>
                </c:pt>
                <c:pt idx="163">
                  <c:v>60662755.767894708</c:v>
                </c:pt>
                <c:pt idx="164">
                  <c:v>74334794.170119509</c:v>
                </c:pt>
                <c:pt idx="165">
                  <c:v>138115400.14515096</c:v>
                </c:pt>
                <c:pt idx="166">
                  <c:v>239765871.17422643</c:v>
                </c:pt>
                <c:pt idx="167">
                  <c:v>274554766.04013968</c:v>
                </c:pt>
                <c:pt idx="168">
                  <c:v>285227979.47739542</c:v>
                </c:pt>
                <c:pt idx="169">
                  <c:v>292615430.81456184</c:v>
                </c:pt>
                <c:pt idx="170">
                  <c:v>247454023.16374546</c:v>
                </c:pt>
                <c:pt idx="171">
                  <c:v>192033236.45022985</c:v>
                </c:pt>
                <c:pt idx="172">
                  <c:v>142212610.8517262</c:v>
                </c:pt>
                <c:pt idx="173">
                  <c:v>105767018.93330473</c:v>
                </c:pt>
                <c:pt idx="174">
                  <c:v>71394481.54798986</c:v>
                </c:pt>
                <c:pt idx="175">
                  <c:v>63159882.098810643</c:v>
                </c:pt>
                <c:pt idx="176">
                  <c:v>59848955.788030058</c:v>
                </c:pt>
                <c:pt idx="177">
                  <c:v>135961746.21526793</c:v>
                </c:pt>
                <c:pt idx="178">
                  <c:v>216704277.26725748</c:v>
                </c:pt>
                <c:pt idx="179">
                  <c:v>316966136.65883815</c:v>
                </c:pt>
                <c:pt idx="180">
                  <c:v>300660162.94347239</c:v>
                </c:pt>
                <c:pt idx="181">
                  <c:v>300903047.58931404</c:v>
                </c:pt>
                <c:pt idx="182">
                  <c:v>267357655.1675075</c:v>
                </c:pt>
                <c:pt idx="183">
                  <c:v>195585798.01981014</c:v>
                </c:pt>
                <c:pt idx="184">
                  <c:v>133983659.36139563</c:v>
                </c:pt>
                <c:pt idx="185">
                  <c:v>87730200.564096734</c:v>
                </c:pt>
                <c:pt idx="186">
                  <c:v>65422632.781737708</c:v>
                </c:pt>
                <c:pt idx="187">
                  <c:v>81818909.333415762</c:v>
                </c:pt>
                <c:pt idx="188">
                  <c:v>105673814.50742318</c:v>
                </c:pt>
                <c:pt idx="189">
                  <c:v>150504107.01839295</c:v>
                </c:pt>
                <c:pt idx="190">
                  <c:v>226567740.47650838</c:v>
                </c:pt>
                <c:pt idx="191">
                  <c:v>294585420.81501192</c:v>
                </c:pt>
                <c:pt idx="192">
                  <c:v>273799004.08802313</c:v>
                </c:pt>
                <c:pt idx="193">
                  <c:v>269398790.2525475</c:v>
                </c:pt>
                <c:pt idx="194">
                  <c:v>195576058.79337904</c:v>
                </c:pt>
                <c:pt idx="195">
                  <c:v>136634558.94155699</c:v>
                </c:pt>
                <c:pt idx="196">
                  <c:v>78078323.014441326</c:v>
                </c:pt>
                <c:pt idx="197">
                  <c:v>58126382.368548378</c:v>
                </c:pt>
                <c:pt idx="198">
                  <c:v>47859988.927993178</c:v>
                </c:pt>
                <c:pt idx="199">
                  <c:v>49120982.337784305</c:v>
                </c:pt>
                <c:pt idx="200">
                  <c:v>70486644.306317464</c:v>
                </c:pt>
                <c:pt idx="201">
                  <c:v>127725313.55474307</c:v>
                </c:pt>
                <c:pt idx="202">
                  <c:v>182502191.70250756</c:v>
                </c:pt>
                <c:pt idx="203">
                  <c:v>363686496.57975394</c:v>
                </c:pt>
                <c:pt idx="204">
                  <c:v>363419923.40055645</c:v>
                </c:pt>
                <c:pt idx="205">
                  <c:v>305074419.63128406</c:v>
                </c:pt>
                <c:pt idx="206">
                  <c:v>230168575.36262441</c:v>
                </c:pt>
                <c:pt idx="207">
                  <c:v>149755604.26729104</c:v>
                </c:pt>
                <c:pt idx="208">
                  <c:v>105126033.37160242</c:v>
                </c:pt>
                <c:pt idx="209">
                  <c:v>74707764.082953438</c:v>
                </c:pt>
                <c:pt idx="210">
                  <c:v>56507383.812266782</c:v>
                </c:pt>
                <c:pt idx="211">
                  <c:v>63019299.161214016</c:v>
                </c:pt>
                <c:pt idx="212">
                  <c:v>93138732.328844324</c:v>
                </c:pt>
                <c:pt idx="213">
                  <c:v>114610734.78411654</c:v>
                </c:pt>
                <c:pt idx="214">
                  <c:v>176012838.16938126</c:v>
                </c:pt>
                <c:pt idx="215">
                  <c:v>248853981.99538305</c:v>
                </c:pt>
                <c:pt idx="216">
                  <c:v>290000875.99507135</c:v>
                </c:pt>
                <c:pt idx="217">
                  <c:v>268550139.13240623</c:v>
                </c:pt>
                <c:pt idx="218">
                  <c:v>221661423.4501735</c:v>
                </c:pt>
                <c:pt idx="219">
                  <c:v>174498272.76970422</c:v>
                </c:pt>
                <c:pt idx="220">
                  <c:v>122911021.88160841</c:v>
                </c:pt>
                <c:pt idx="221">
                  <c:v>76429392.453736156</c:v>
                </c:pt>
                <c:pt idx="222">
                  <c:v>55196403.957226619</c:v>
                </c:pt>
                <c:pt idx="223">
                  <c:v>57455524.379301392</c:v>
                </c:pt>
                <c:pt idx="224">
                  <c:v>65924213.262276649</c:v>
                </c:pt>
                <c:pt idx="225">
                  <c:v>100269599.22383009</c:v>
                </c:pt>
                <c:pt idx="226">
                  <c:v>231061261.08915523</c:v>
                </c:pt>
                <c:pt idx="227">
                  <c:v>321294580.32369852</c:v>
                </c:pt>
                <c:pt idx="228">
                  <c:v>311586092.16953826</c:v>
                </c:pt>
                <c:pt idx="229">
                  <c:v>263466004.83686203</c:v>
                </c:pt>
                <c:pt idx="230">
                  <c:v>204805976.94497782</c:v>
                </c:pt>
                <c:pt idx="231">
                  <c:v>144235520.46039033</c:v>
                </c:pt>
                <c:pt idx="232">
                  <c:v>102003663.40592138</c:v>
                </c:pt>
                <c:pt idx="233">
                  <c:v>78553112.956969291</c:v>
                </c:pt>
                <c:pt idx="234">
                  <c:v>54730208.456595764</c:v>
                </c:pt>
                <c:pt idx="235">
                  <c:v>48657965.835557856</c:v>
                </c:pt>
                <c:pt idx="236">
                  <c:v>64654735.382948279</c:v>
                </c:pt>
                <c:pt idx="237">
                  <c:v>101306020.52659659</c:v>
                </c:pt>
                <c:pt idx="238">
                  <c:v>199067375.70943069</c:v>
                </c:pt>
                <c:pt idx="239">
                  <c:v>277132278.27581692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193688"/>
        <c:axId val="373194080"/>
      </c:lineChart>
      <c:lineChart>
        <c:grouping val="standard"/>
        <c:varyColors val="0"/>
        <c:ser>
          <c:idx val="1"/>
          <c:order val="1"/>
          <c:tx>
            <c:strRef>
              <c:f>'motor1(shrimp)'!$Y$56</c:f>
              <c:strCache>
                <c:ptCount val="1"/>
                <c:pt idx="0">
                  <c:v>Biomass t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'motor1(shrimp)'!$Y$57:$Y$296</c:f>
              <c:numCache>
                <c:formatCode>0</c:formatCode>
                <c:ptCount val="240"/>
                <c:pt idx="0">
                  <c:v>2720.0056160600684</c:v>
                </c:pt>
                <c:pt idx="1">
                  <c:v>3401.4340417705889</c:v>
                </c:pt>
                <c:pt idx="2">
                  <c:v>3520.1368084968631</c:v>
                </c:pt>
                <c:pt idx="3">
                  <c:v>3693.8748140020984</c:v>
                </c:pt>
                <c:pt idx="4">
                  <c:v>3088.8540279996096</c:v>
                </c:pt>
                <c:pt idx="5">
                  <c:v>2444.9036193575098</c:v>
                </c:pt>
                <c:pt idx="6">
                  <c:v>1949.089216487009</c:v>
                </c:pt>
                <c:pt idx="7">
                  <c:v>1447.1782588724516</c:v>
                </c:pt>
                <c:pt idx="8">
                  <c:v>1226.7331149782747</c:v>
                </c:pt>
                <c:pt idx="9">
                  <c:v>1255.169828990199</c:v>
                </c:pt>
                <c:pt idx="10">
                  <c:v>1552.4633348590783</c:v>
                </c:pt>
                <c:pt idx="11">
                  <c:v>1991.2599419208993</c:v>
                </c:pt>
                <c:pt idx="12">
                  <c:v>2451.7333492190533</c:v>
                </c:pt>
                <c:pt idx="13">
                  <c:v>2440.1574073371503</c:v>
                </c:pt>
                <c:pt idx="14">
                  <c:v>2386.9975875029363</c:v>
                </c:pt>
                <c:pt idx="15">
                  <c:v>2102.1665950748693</c:v>
                </c:pt>
                <c:pt idx="16">
                  <c:v>1687.1325126274648</c:v>
                </c:pt>
                <c:pt idx="17">
                  <c:v>1356.611831545024</c:v>
                </c:pt>
                <c:pt idx="18">
                  <c:v>1124.9956761790829</c:v>
                </c:pt>
                <c:pt idx="19">
                  <c:v>957.57419201015728</c:v>
                </c:pt>
                <c:pt idx="20">
                  <c:v>913.31037376262896</c:v>
                </c:pt>
                <c:pt idx="21">
                  <c:v>1051.4738315130232</c:v>
                </c:pt>
                <c:pt idx="22">
                  <c:v>1436.9935304243011</c:v>
                </c:pt>
                <c:pt idx="23">
                  <c:v>1903.6816404353087</c:v>
                </c:pt>
                <c:pt idx="24">
                  <c:v>2644.845920108035</c:v>
                </c:pt>
                <c:pt idx="25">
                  <c:v>3620.8356083007748</c:v>
                </c:pt>
                <c:pt idx="26">
                  <c:v>3707.8029319750863</c:v>
                </c:pt>
                <c:pt idx="27">
                  <c:v>3307.7048078094454</c:v>
                </c:pt>
                <c:pt idx="28">
                  <c:v>2680.737427892183</c:v>
                </c:pt>
                <c:pt idx="29">
                  <c:v>2012.7257646452038</c:v>
                </c:pt>
                <c:pt idx="30">
                  <c:v>1608.9608123890441</c:v>
                </c:pt>
                <c:pt idx="31">
                  <c:v>1297.2345616382693</c:v>
                </c:pt>
                <c:pt idx="32">
                  <c:v>1023.088711352746</c:v>
                </c:pt>
                <c:pt idx="33">
                  <c:v>1089.4568758221969</c:v>
                </c:pt>
                <c:pt idx="34">
                  <c:v>1342.9293402271219</c:v>
                </c:pt>
                <c:pt idx="35">
                  <c:v>1936.8065632766782</c:v>
                </c:pt>
                <c:pt idx="36">
                  <c:v>2439.2522253489342</c:v>
                </c:pt>
                <c:pt idx="37">
                  <c:v>2578.3015147921619</c:v>
                </c:pt>
                <c:pt idx="38">
                  <c:v>2413.8884181568746</c:v>
                </c:pt>
                <c:pt idx="39">
                  <c:v>2098.129671484247</c:v>
                </c:pt>
                <c:pt idx="40">
                  <c:v>1844.6591073510715</c:v>
                </c:pt>
                <c:pt idx="41">
                  <c:v>1638.7457065910876</c:v>
                </c:pt>
                <c:pt idx="42">
                  <c:v>1162.2149450580721</c:v>
                </c:pt>
                <c:pt idx="43">
                  <c:v>967.29004768269021</c:v>
                </c:pt>
                <c:pt idx="44">
                  <c:v>826.78811054691118</c:v>
                </c:pt>
                <c:pt idx="45">
                  <c:v>897.89756172321734</c:v>
                </c:pt>
                <c:pt idx="46">
                  <c:v>1186.0261592595582</c:v>
                </c:pt>
                <c:pt idx="47">
                  <c:v>1619.6791891015307</c:v>
                </c:pt>
                <c:pt idx="48">
                  <c:v>2007.6241832112185</c:v>
                </c:pt>
                <c:pt idx="49">
                  <c:v>2695.6406785990857</c:v>
                </c:pt>
                <c:pt idx="50">
                  <c:v>2809.1137086251483</c:v>
                </c:pt>
                <c:pt idx="51">
                  <c:v>2368.1624800949317</c:v>
                </c:pt>
                <c:pt idx="52">
                  <c:v>2056.7267798104208</c:v>
                </c:pt>
                <c:pt idx="53">
                  <c:v>1513.5620276530274</c:v>
                </c:pt>
                <c:pt idx="54">
                  <c:v>1080.1731252722532</c:v>
                </c:pt>
                <c:pt idx="55">
                  <c:v>848.31697482880998</c:v>
                </c:pt>
                <c:pt idx="56">
                  <c:v>756.83865616880178</c:v>
                </c:pt>
                <c:pt idx="57">
                  <c:v>805.75998923326654</c:v>
                </c:pt>
                <c:pt idx="58">
                  <c:v>1044.9323413730833</c:v>
                </c:pt>
                <c:pt idx="59">
                  <c:v>1544.3676230464771</c:v>
                </c:pt>
                <c:pt idx="60">
                  <c:v>2217.3372024629789</c:v>
                </c:pt>
                <c:pt idx="61">
                  <c:v>2608.3659932987962</c:v>
                </c:pt>
                <c:pt idx="62">
                  <c:v>2567.2487681784501</c:v>
                </c:pt>
                <c:pt idx="63">
                  <c:v>2250.1980786141976</c:v>
                </c:pt>
                <c:pt idx="64">
                  <c:v>1678.3383258045465</c:v>
                </c:pt>
                <c:pt idx="65">
                  <c:v>1139.0688251171221</c:v>
                </c:pt>
                <c:pt idx="66">
                  <c:v>818.81539554448727</c:v>
                </c:pt>
                <c:pt idx="67">
                  <c:v>670.1786840953398</c:v>
                </c:pt>
                <c:pt idx="68">
                  <c:v>709.66303261939493</c:v>
                </c:pt>
                <c:pt idx="69">
                  <c:v>821.65467837969322</c:v>
                </c:pt>
                <c:pt idx="70">
                  <c:v>1061.4039607944087</c:v>
                </c:pt>
                <c:pt idx="71">
                  <c:v>1604.8122402870461</c:v>
                </c:pt>
                <c:pt idx="72">
                  <c:v>2414.6732082515368</c:v>
                </c:pt>
                <c:pt idx="73">
                  <c:v>2994.4444698161356</c:v>
                </c:pt>
                <c:pt idx="74">
                  <c:v>2938.1393220982113</c:v>
                </c:pt>
                <c:pt idx="75">
                  <c:v>2330.1746353135563</c:v>
                </c:pt>
                <c:pt idx="76">
                  <c:v>1850.9905760061897</c:v>
                </c:pt>
                <c:pt idx="77">
                  <c:v>1472.4664309973155</c:v>
                </c:pt>
                <c:pt idx="78">
                  <c:v>1143.5984127324075</c:v>
                </c:pt>
                <c:pt idx="79">
                  <c:v>999.99810970296073</c:v>
                </c:pt>
                <c:pt idx="80">
                  <c:v>925.93373747320925</c:v>
                </c:pt>
                <c:pt idx="81">
                  <c:v>985.14665833325409</c:v>
                </c:pt>
                <c:pt idx="82">
                  <c:v>1417.4665182713588</c:v>
                </c:pt>
                <c:pt idx="83">
                  <c:v>2312.7688749517301</c:v>
                </c:pt>
                <c:pt idx="84">
                  <c:v>3495.1353968648532</c:v>
                </c:pt>
                <c:pt idx="85">
                  <c:v>3799.1935856638497</c:v>
                </c:pt>
                <c:pt idx="86">
                  <c:v>3994.3880758726759</c:v>
                </c:pt>
                <c:pt idx="87">
                  <c:v>3359.6016681003784</c:v>
                </c:pt>
                <c:pt idx="88">
                  <c:v>2437.3568239977831</c:v>
                </c:pt>
                <c:pt idx="89">
                  <c:v>1830.5722969222163</c:v>
                </c:pt>
                <c:pt idx="90">
                  <c:v>1224.1747860045446</c:v>
                </c:pt>
                <c:pt idx="91">
                  <c:v>839.38947984120296</c:v>
                </c:pt>
                <c:pt idx="92">
                  <c:v>658.85607068781496</c:v>
                </c:pt>
                <c:pt idx="93">
                  <c:v>723.64516592616792</c:v>
                </c:pt>
                <c:pt idx="94">
                  <c:v>1078.2293181928105</c:v>
                </c:pt>
                <c:pt idx="95">
                  <c:v>1865.7990948761474</c:v>
                </c:pt>
                <c:pt idx="96">
                  <c:v>2771.6214624838981</c:v>
                </c:pt>
                <c:pt idx="97">
                  <c:v>2994.9563947212259</c:v>
                </c:pt>
                <c:pt idx="98">
                  <c:v>2425.7537545104169</c:v>
                </c:pt>
                <c:pt idx="99">
                  <c:v>2264.3669633911768</c:v>
                </c:pt>
                <c:pt idx="100">
                  <c:v>1907.5049913047599</c:v>
                </c:pt>
                <c:pt idx="101">
                  <c:v>1345.3303199280613</c:v>
                </c:pt>
                <c:pt idx="102">
                  <c:v>904.09208732407092</c:v>
                </c:pt>
                <c:pt idx="103">
                  <c:v>797.2283179297574</c:v>
                </c:pt>
                <c:pt idx="104">
                  <c:v>767.08819721428836</c:v>
                </c:pt>
                <c:pt idx="105">
                  <c:v>1008.8030127187708</c:v>
                </c:pt>
                <c:pt idx="106">
                  <c:v>1593.4237897372102</c:v>
                </c:pt>
                <c:pt idx="107">
                  <c:v>2434.1205711748971</c:v>
                </c:pt>
                <c:pt idx="108">
                  <c:v>2490.9910322252026</c:v>
                </c:pt>
                <c:pt idx="109">
                  <c:v>2521.1506395847337</c:v>
                </c:pt>
                <c:pt idx="110">
                  <c:v>2463.3875426280697</c:v>
                </c:pt>
                <c:pt idx="111">
                  <c:v>2146.6499597336847</c:v>
                </c:pt>
                <c:pt idx="112">
                  <c:v>1690.6661742177612</c:v>
                </c:pt>
                <c:pt idx="113">
                  <c:v>1262.4156715022382</c:v>
                </c:pt>
                <c:pt idx="114">
                  <c:v>907.55144927768629</c:v>
                </c:pt>
                <c:pt idx="115">
                  <c:v>708.05105938396355</c:v>
                </c:pt>
                <c:pt idx="116">
                  <c:v>588.99627838022593</c:v>
                </c:pt>
                <c:pt idx="117">
                  <c:v>665.21145966699328</c:v>
                </c:pt>
                <c:pt idx="118">
                  <c:v>838.75751015339426</c:v>
                </c:pt>
                <c:pt idx="119">
                  <c:v>1286.7398693256248</c:v>
                </c:pt>
                <c:pt idx="120">
                  <c:v>2152.5707580665739</c:v>
                </c:pt>
                <c:pt idx="121">
                  <c:v>3228.1473024484453</c:v>
                </c:pt>
                <c:pt idx="122">
                  <c:v>3383.0612521799144</c:v>
                </c:pt>
                <c:pt idx="123">
                  <c:v>3073.5024819092</c:v>
                </c:pt>
                <c:pt idx="124">
                  <c:v>2312.6602033502118</c:v>
                </c:pt>
                <c:pt idx="125">
                  <c:v>1649.8096770681448</c:v>
                </c:pt>
                <c:pt idx="126">
                  <c:v>1078.0435491838127</c:v>
                </c:pt>
                <c:pt idx="127">
                  <c:v>780.43664347812069</c:v>
                </c:pt>
                <c:pt idx="128">
                  <c:v>659.88129319138409</c:v>
                </c:pt>
                <c:pt idx="129">
                  <c:v>827.65863255254953</c:v>
                </c:pt>
                <c:pt idx="130">
                  <c:v>1346.1736230221552</c:v>
                </c:pt>
                <c:pt idx="131">
                  <c:v>1928.4069251627418</c:v>
                </c:pt>
                <c:pt idx="132">
                  <c:v>2172.565937122788</c:v>
                </c:pt>
                <c:pt idx="133">
                  <c:v>2403.4210852035931</c:v>
                </c:pt>
                <c:pt idx="134">
                  <c:v>2390.1260858592459</c:v>
                </c:pt>
                <c:pt idx="135">
                  <c:v>2335.4766477617436</c:v>
                </c:pt>
                <c:pt idx="136">
                  <c:v>1885.2029896667361</c:v>
                </c:pt>
                <c:pt idx="137">
                  <c:v>1414.5709941648936</c:v>
                </c:pt>
                <c:pt idx="138">
                  <c:v>990.13174911784847</c:v>
                </c:pt>
                <c:pt idx="139">
                  <c:v>708.92462199417628</c:v>
                </c:pt>
                <c:pt idx="140">
                  <c:v>686.45902847860566</c:v>
                </c:pt>
                <c:pt idx="141">
                  <c:v>788.04911903689185</c:v>
                </c:pt>
                <c:pt idx="142">
                  <c:v>1137.0827429252508</c:v>
                </c:pt>
                <c:pt idx="143">
                  <c:v>1788.0909758793332</c:v>
                </c:pt>
                <c:pt idx="144">
                  <c:v>2409.9638064895212</c:v>
                </c:pt>
                <c:pt idx="145">
                  <c:v>2402.7262557306644</c:v>
                </c:pt>
                <c:pt idx="146">
                  <c:v>2339.3899287806703</c:v>
                </c:pt>
                <c:pt idx="147">
                  <c:v>1876.0172341353564</c:v>
                </c:pt>
                <c:pt idx="148">
                  <c:v>1309.445461450905</c:v>
                </c:pt>
                <c:pt idx="149">
                  <c:v>905.62281630373184</c:v>
                </c:pt>
                <c:pt idx="150">
                  <c:v>766.61356990513036</c:v>
                </c:pt>
                <c:pt idx="151">
                  <c:v>581.35416442118787</c:v>
                </c:pt>
                <c:pt idx="152">
                  <c:v>518.9045504127879</c:v>
                </c:pt>
                <c:pt idx="153">
                  <c:v>637.79376679295854</c:v>
                </c:pt>
                <c:pt idx="154">
                  <c:v>961.82749697447321</c:v>
                </c:pt>
                <c:pt idx="155">
                  <c:v>1506.8792454080005</c:v>
                </c:pt>
                <c:pt idx="156">
                  <c:v>1925.039280269998</c:v>
                </c:pt>
                <c:pt idx="157">
                  <c:v>1998.0142529623349</c:v>
                </c:pt>
                <c:pt idx="158">
                  <c:v>2045.711018139493</c:v>
                </c:pt>
                <c:pt idx="159">
                  <c:v>1812.6312940595751</c:v>
                </c:pt>
                <c:pt idx="160">
                  <c:v>1487.8032369603425</c:v>
                </c:pt>
                <c:pt idx="161">
                  <c:v>1080.9881182885872</c:v>
                </c:pt>
                <c:pt idx="162">
                  <c:v>748.7144034701563</c:v>
                </c:pt>
                <c:pt idx="163">
                  <c:v>510.97678539577805</c:v>
                </c:pt>
                <c:pt idx="164">
                  <c:v>517.75873771269028</c:v>
                </c:pt>
                <c:pt idx="165">
                  <c:v>727.00392758683017</c:v>
                </c:pt>
                <c:pt idx="166">
                  <c:v>1119.0774899109119</c:v>
                </c:pt>
                <c:pt idx="167">
                  <c:v>1712.9190263263104</c:v>
                </c:pt>
                <c:pt idx="168">
                  <c:v>2274.2404917751314</c:v>
                </c:pt>
                <c:pt idx="169">
                  <c:v>2325.6774603458298</c:v>
                </c:pt>
                <c:pt idx="170">
                  <c:v>2434.787013442744</c:v>
                </c:pt>
                <c:pt idx="171">
                  <c:v>2101.8476644236825</c:v>
                </c:pt>
                <c:pt idx="172">
                  <c:v>1751.1201205423235</c:v>
                </c:pt>
                <c:pt idx="173">
                  <c:v>1503.9349112826205</c:v>
                </c:pt>
                <c:pt idx="174">
                  <c:v>996.49368911145871</c:v>
                </c:pt>
                <c:pt idx="175">
                  <c:v>698.68477015147266</c:v>
                </c:pt>
                <c:pt idx="176">
                  <c:v>518.87243409163727</c:v>
                </c:pt>
                <c:pt idx="177">
                  <c:v>628.33827143346582</c:v>
                </c:pt>
                <c:pt idx="178">
                  <c:v>1025.6959953052581</c:v>
                </c:pt>
                <c:pt idx="179">
                  <c:v>1771.1427461812455</c:v>
                </c:pt>
                <c:pt idx="180">
                  <c:v>2413.0429560396324</c:v>
                </c:pt>
                <c:pt idx="181">
                  <c:v>2683.7975672672587</c:v>
                </c:pt>
                <c:pt idx="182">
                  <c:v>2479.7451083763499</c:v>
                </c:pt>
                <c:pt idx="183">
                  <c:v>2359.7507990836948</c:v>
                </c:pt>
                <c:pt idx="184">
                  <c:v>1857.7559368109883</c:v>
                </c:pt>
                <c:pt idx="185">
                  <c:v>1106.1650595302569</c:v>
                </c:pt>
                <c:pt idx="186">
                  <c:v>691.12985149266979</c:v>
                </c:pt>
                <c:pt idx="187">
                  <c:v>640.21191290249033</c:v>
                </c:pt>
                <c:pt idx="188">
                  <c:v>724.54095043444249</c:v>
                </c:pt>
                <c:pt idx="189">
                  <c:v>890.76673177393195</c:v>
                </c:pt>
                <c:pt idx="190">
                  <c:v>1252.1782050693084</c:v>
                </c:pt>
                <c:pt idx="191">
                  <c:v>1780.6932419394295</c:v>
                </c:pt>
                <c:pt idx="192">
                  <c:v>2282.0475080086112</c:v>
                </c:pt>
                <c:pt idx="193">
                  <c:v>2328.74133362368</c:v>
                </c:pt>
                <c:pt idx="194">
                  <c:v>2144.863040182971</c:v>
                </c:pt>
                <c:pt idx="195">
                  <c:v>1783.6759112665857</c:v>
                </c:pt>
                <c:pt idx="196">
                  <c:v>1063.4000475409366</c:v>
                </c:pt>
                <c:pt idx="197">
                  <c:v>771.22392554733631</c:v>
                </c:pt>
                <c:pt idx="198">
                  <c:v>539.26556032489532</c:v>
                </c:pt>
                <c:pt idx="199">
                  <c:v>424.36273070568456</c:v>
                </c:pt>
                <c:pt idx="200">
                  <c:v>483.40661575346905</c:v>
                </c:pt>
                <c:pt idx="201">
                  <c:v>601.90950925697075</c:v>
                </c:pt>
                <c:pt idx="202">
                  <c:v>958.13000622863967</c:v>
                </c:pt>
                <c:pt idx="203">
                  <c:v>1651.582508230111</c:v>
                </c:pt>
                <c:pt idx="204">
                  <c:v>2355.325727511889</c:v>
                </c:pt>
                <c:pt idx="205">
                  <c:v>2991.1661358720307</c:v>
                </c:pt>
                <c:pt idx="206">
                  <c:v>2537.1186629264994</c:v>
                </c:pt>
                <c:pt idx="207">
                  <c:v>1861.1618929674876</c:v>
                </c:pt>
                <c:pt idx="208">
                  <c:v>1373.5805740688265</c:v>
                </c:pt>
                <c:pt idx="209">
                  <c:v>926.59154804260697</c:v>
                </c:pt>
                <c:pt idx="210">
                  <c:v>708.53526669279336</c:v>
                </c:pt>
                <c:pt idx="211">
                  <c:v>582.0652754334867</c:v>
                </c:pt>
                <c:pt idx="212">
                  <c:v>605.53954742956989</c:v>
                </c:pt>
                <c:pt idx="213">
                  <c:v>678.59924533547496</c:v>
                </c:pt>
                <c:pt idx="214">
                  <c:v>982.85990974731237</c:v>
                </c:pt>
                <c:pt idx="215">
                  <c:v>1328.291226770634</c:v>
                </c:pt>
                <c:pt idx="216">
                  <c:v>1774.7312199518399</c:v>
                </c:pt>
                <c:pt idx="217">
                  <c:v>2094.1766276676008</c:v>
                </c:pt>
                <c:pt idx="218">
                  <c:v>2031.953565807682</c:v>
                </c:pt>
                <c:pt idx="219">
                  <c:v>1882.3326975813275</c:v>
                </c:pt>
                <c:pt idx="220">
                  <c:v>1542.7899092760219</c:v>
                </c:pt>
                <c:pt idx="221">
                  <c:v>1041.2072908561761</c:v>
                </c:pt>
                <c:pt idx="222">
                  <c:v>725.45373781318165</c:v>
                </c:pt>
                <c:pt idx="223">
                  <c:v>521.31134417653743</c:v>
                </c:pt>
                <c:pt idx="224">
                  <c:v>410.53402518977583</c:v>
                </c:pt>
                <c:pt idx="225">
                  <c:v>526.00511772022821</c:v>
                </c:pt>
                <c:pt idx="226">
                  <c:v>955.09209550601111</c:v>
                </c:pt>
                <c:pt idx="227">
                  <c:v>1672.8958769967364</c:v>
                </c:pt>
                <c:pt idx="228">
                  <c:v>2371.0434927280239</c:v>
                </c:pt>
                <c:pt idx="229">
                  <c:v>2518.7175260782597</c:v>
                </c:pt>
                <c:pt idx="230">
                  <c:v>2226.1373539975643</c:v>
                </c:pt>
                <c:pt idx="231">
                  <c:v>1673.3872054490917</c:v>
                </c:pt>
                <c:pt idx="232">
                  <c:v>1230.2627118182504</c:v>
                </c:pt>
                <c:pt idx="233">
                  <c:v>936.0360887810416</c:v>
                </c:pt>
                <c:pt idx="234">
                  <c:v>626.92715967988033</c:v>
                </c:pt>
                <c:pt idx="235">
                  <c:v>417.5761935700188</c:v>
                </c:pt>
                <c:pt idx="236">
                  <c:v>396.93659846430444</c:v>
                </c:pt>
                <c:pt idx="237">
                  <c:v>524.14824004708385</c:v>
                </c:pt>
                <c:pt idx="238">
                  <c:v>832.84442485892441</c:v>
                </c:pt>
                <c:pt idx="239">
                  <c:v>1404.3143630446939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0127520"/>
        <c:axId val="370127912"/>
      </c:lineChart>
      <c:catAx>
        <c:axId val="373193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time 20 years monthly</a:t>
                </a:r>
              </a:p>
            </c:rich>
          </c:tx>
          <c:layout>
            <c:manualLayout>
              <c:xMode val="edge"/>
              <c:yMode val="edge"/>
              <c:x val="0.4573723269546171"/>
              <c:y val="0.928853754940711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3194080"/>
        <c:crosses val="autoZero"/>
        <c:auto val="1"/>
        <c:lblAlgn val="ctr"/>
        <c:lblOffset val="100"/>
        <c:tickLblSkip val="8"/>
        <c:tickMarkSkip val="1"/>
        <c:noMultiLvlLbl val="0"/>
      </c:catAx>
      <c:valAx>
        <c:axId val="3731940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Numbers</a:t>
                </a:r>
              </a:p>
            </c:rich>
          </c:tx>
          <c:layout>
            <c:manualLayout>
              <c:xMode val="edge"/>
              <c:yMode val="edge"/>
              <c:x val="1.8054162487462388E-2"/>
              <c:y val="0.4565217391304347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3193688"/>
        <c:crosses val="autoZero"/>
        <c:crossBetween val="between"/>
      </c:valAx>
      <c:catAx>
        <c:axId val="370127520"/>
        <c:scaling>
          <c:orientation val="minMax"/>
        </c:scaling>
        <c:delete val="1"/>
        <c:axPos val="b"/>
        <c:majorTickMark val="out"/>
        <c:minorTickMark val="none"/>
        <c:tickLblPos val="nextTo"/>
        <c:crossAx val="370127912"/>
        <c:crosses val="autoZero"/>
        <c:auto val="1"/>
        <c:lblAlgn val="ctr"/>
        <c:lblOffset val="100"/>
        <c:noMultiLvlLbl val="0"/>
      </c:catAx>
      <c:valAx>
        <c:axId val="370127912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Biomass</a:t>
                </a:r>
              </a:p>
            </c:rich>
          </c:tx>
          <c:layout>
            <c:manualLayout>
              <c:xMode val="edge"/>
              <c:yMode val="edge"/>
              <c:x val="0.96790423764732514"/>
              <c:y val="0.4584980237154150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0127520"/>
        <c:crosses val="max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67201636405278831"/>
          <c:y val="3.3596837944664032E-2"/>
          <c:w val="9.8294884653961856E-2"/>
          <c:h val="8.498023715415019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/>
              <a:t>Yield t (year), F ind (monthly)</a:t>
            </a:r>
          </a:p>
        </c:rich>
      </c:tx>
      <c:layout>
        <c:manualLayout>
          <c:xMode val="edge"/>
          <c:yMode val="edge"/>
          <c:x val="0.34722265966754151"/>
          <c:y val="2.9644268774703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2237104271246"/>
          <c:y val="0.14822134387351779"/>
          <c:w val="0.6583342262562748"/>
          <c:h val="0.7154150197628458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'motor1(shrimp)'!$I$309</c:f>
              <c:strCache>
                <c:ptCount val="1"/>
                <c:pt idx="0">
                  <c:v>Yield t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'motor1(shrimp)'!$H$310:$H$329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'motor1(shrimp)'!$I$310:$I$329</c:f>
              <c:numCache>
                <c:formatCode>0</c:formatCode>
                <c:ptCount val="20"/>
                <c:pt idx="0">
                  <c:v>7237.8394724603704</c:v>
                </c:pt>
                <c:pt idx="1">
                  <c:v>5241.9582695458575</c:v>
                </c:pt>
                <c:pt idx="2">
                  <c:v>7061.1970492581277</c:v>
                </c:pt>
                <c:pt idx="3">
                  <c:v>5882.1415848403776</c:v>
                </c:pt>
                <c:pt idx="4">
                  <c:v>5642.2481860061707</c:v>
                </c:pt>
                <c:pt idx="5">
                  <c:v>5256.8546035577783</c:v>
                </c:pt>
                <c:pt idx="6">
                  <c:v>5846.256506347836</c:v>
                </c:pt>
                <c:pt idx="7">
                  <c:v>7774.482031755786</c:v>
                </c:pt>
                <c:pt idx="8">
                  <c:v>6613.1507006147431</c:v>
                </c:pt>
                <c:pt idx="9">
                  <c:v>5991.4729994241452</c:v>
                </c:pt>
                <c:pt idx="10">
                  <c:v>6131.8860604371093</c:v>
                </c:pt>
                <c:pt idx="11">
                  <c:v>6188.7283379097471</c:v>
                </c:pt>
                <c:pt idx="12">
                  <c:v>6124.8559757773546</c:v>
                </c:pt>
                <c:pt idx="13">
                  <c:v>5473.022505964017</c:v>
                </c:pt>
                <c:pt idx="14">
                  <c:v>6465.9045920413564</c:v>
                </c:pt>
                <c:pt idx="15">
                  <c:v>6325.3699353655638</c:v>
                </c:pt>
                <c:pt idx="16">
                  <c:v>5538.4435634063811</c:v>
                </c:pt>
                <c:pt idx="17">
                  <c:v>6565.617887922459</c:v>
                </c:pt>
                <c:pt idx="18">
                  <c:v>5838.7816937147409</c:v>
                </c:pt>
                <c:pt idx="19">
                  <c:v>6174.4075297108375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0128696"/>
        <c:axId val="370129088"/>
      </c:scatterChart>
      <c:scatterChart>
        <c:scatterStyle val="lineMarker"/>
        <c:varyColors val="0"/>
        <c:ser>
          <c:idx val="1"/>
          <c:order val="1"/>
          <c:tx>
            <c:strRef>
              <c:f>'motor1(shrimp)'!$O$309</c:f>
              <c:strCache>
                <c:ptCount val="1"/>
                <c:pt idx="0">
                  <c:v>F ind mean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'motor1(shrimp)'!$H$310:$H$329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'motor1(shrimp)'!$O$310:$O$329</c:f>
              <c:numCache>
                <c:formatCode>0.000</c:formatCode>
                <c:ptCount val="20"/>
                <c:pt idx="0">
                  <c:v>0.38477555589973866</c:v>
                </c:pt>
                <c:pt idx="1">
                  <c:v>0.39634519934213552</c:v>
                </c:pt>
                <c:pt idx="2">
                  <c:v>0.46286085926346016</c:v>
                </c:pt>
                <c:pt idx="3">
                  <c:v>0.4608467520788489</c:v>
                </c:pt>
                <c:pt idx="4">
                  <c:v>0.45587255037770025</c:v>
                </c:pt>
                <c:pt idx="5">
                  <c:v>0.47041921587336577</c:v>
                </c:pt>
                <c:pt idx="6">
                  <c:v>0.45912288164431758</c:v>
                </c:pt>
                <c:pt idx="7">
                  <c:v>0.51985995761377457</c:v>
                </c:pt>
                <c:pt idx="8">
                  <c:v>0.51720645634897056</c:v>
                </c:pt>
                <c:pt idx="9">
                  <c:v>0.45395139746595908</c:v>
                </c:pt>
                <c:pt idx="10">
                  <c:v>0.54379922580831841</c:v>
                </c:pt>
                <c:pt idx="11">
                  <c:v>0.56612912840291907</c:v>
                </c:pt>
                <c:pt idx="12">
                  <c:v>0.62944740160848767</c:v>
                </c:pt>
                <c:pt idx="13">
                  <c:v>0.59960433925062562</c:v>
                </c:pt>
                <c:pt idx="14">
                  <c:v>0.69036823415168058</c:v>
                </c:pt>
                <c:pt idx="15">
                  <c:v>0.58624253229789214</c:v>
                </c:pt>
                <c:pt idx="16">
                  <c:v>0.69597433450964241</c:v>
                </c:pt>
                <c:pt idx="17">
                  <c:v>0.65680881307803773</c:v>
                </c:pt>
                <c:pt idx="18">
                  <c:v>0.83724752692642046</c:v>
                </c:pt>
                <c:pt idx="19">
                  <c:v>0.71691313215590002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7328400"/>
        <c:axId val="367328792"/>
      </c:scatterChart>
      <c:valAx>
        <c:axId val="370128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year</a:t>
                </a:r>
              </a:p>
            </c:rich>
          </c:tx>
          <c:layout>
            <c:manualLayout>
              <c:xMode val="edge"/>
              <c:yMode val="edge"/>
              <c:x val="0.41666724992709242"/>
              <c:y val="0.924901185770750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0129088"/>
        <c:crosses val="autoZero"/>
        <c:crossBetween val="midCat"/>
      </c:valAx>
      <c:valAx>
        <c:axId val="3701290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t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4980237154150197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0128696"/>
        <c:crosses val="autoZero"/>
        <c:crossBetween val="midCat"/>
      </c:valAx>
      <c:valAx>
        <c:axId val="367328400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extTo"/>
        <c:crossAx val="367328792"/>
        <c:crossesAt val="0"/>
        <c:crossBetween val="midCat"/>
      </c:valAx>
      <c:valAx>
        <c:axId val="367328792"/>
        <c:scaling>
          <c:orientation val="minMax"/>
          <c:max val="0.7"/>
          <c:min val="0"/>
        </c:scaling>
        <c:delete val="0"/>
        <c:axPos val="r"/>
        <c:numFmt formatCode="0.0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328400"/>
        <c:crosses val="max"/>
        <c:crossBetween val="midCat"/>
        <c:majorUnit val="0.1"/>
        <c:minorUnit val="0.05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444561096529591"/>
          <c:y val="0.46442687747035571"/>
          <c:w val="0.14444459025955092"/>
          <c:h val="8.498023715415015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5913461538461536"/>
          <c:y val="3.891050583657587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4423076923076922"/>
          <c:y val="0.1828793774319066"/>
          <c:w val="0.63942307692307687"/>
          <c:h val="0.673151750972762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'motor1(shrimp)'!$N$309</c:f>
              <c:strCache>
                <c:ptCount val="1"/>
                <c:pt idx="0">
                  <c:v>Profit Tot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'motor1(shrimp)'!$H$310:$H$329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xVal>
          <c:yVal>
            <c:numRef>
              <c:f>'motor1(shrimp)'!$N$310:$N$329</c:f>
              <c:numCache>
                <c:formatCode>0</c:formatCode>
                <c:ptCount val="20"/>
                <c:pt idx="0">
                  <c:v>-16403.578354032899</c:v>
                </c:pt>
                <c:pt idx="1">
                  <c:v>-28673.002600352513</c:v>
                </c:pt>
                <c:pt idx="2">
                  <c:v>-17714.209158582707</c:v>
                </c:pt>
                <c:pt idx="3">
                  <c:v>-24970.764770857575</c:v>
                </c:pt>
                <c:pt idx="4">
                  <c:v>-26410.964100269681</c:v>
                </c:pt>
                <c:pt idx="5">
                  <c:v>-28727.69767097267</c:v>
                </c:pt>
                <c:pt idx="6">
                  <c:v>-25139.871368968226</c:v>
                </c:pt>
                <c:pt idx="7">
                  <c:v>-13460.385699484286</c:v>
                </c:pt>
                <c:pt idx="8">
                  <c:v>-20839.304853116562</c:v>
                </c:pt>
                <c:pt idx="9">
                  <c:v>-24484.232674444356</c:v>
                </c:pt>
                <c:pt idx="10">
                  <c:v>-23466.6201389735</c:v>
                </c:pt>
                <c:pt idx="11">
                  <c:v>-23474.359725382499</c:v>
                </c:pt>
                <c:pt idx="12">
                  <c:v>-24036.530871237374</c:v>
                </c:pt>
                <c:pt idx="13">
                  <c:v>-27933.046144880456</c:v>
                </c:pt>
                <c:pt idx="14">
                  <c:v>-21957.897997628563</c:v>
                </c:pt>
                <c:pt idx="15">
                  <c:v>-22813.163074711098</c:v>
                </c:pt>
                <c:pt idx="16">
                  <c:v>-27596.565632574806</c:v>
                </c:pt>
                <c:pt idx="17">
                  <c:v>-21579.40715720594</c:v>
                </c:pt>
                <c:pt idx="18">
                  <c:v>-26037.310395638022</c:v>
                </c:pt>
                <c:pt idx="19">
                  <c:v>-23971.687405075725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7329576"/>
        <c:axId val="367329968"/>
      </c:scatterChart>
      <c:valAx>
        <c:axId val="367329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year</a:t>
                </a:r>
              </a:p>
            </c:rich>
          </c:tx>
          <c:layout>
            <c:manualLayout>
              <c:xMode val="edge"/>
              <c:yMode val="edge"/>
              <c:x val="0.43509615384615385"/>
              <c:y val="0.8832684824902723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329968"/>
        <c:crosses val="autoZero"/>
        <c:crossBetween val="midCat"/>
      </c:valAx>
      <c:valAx>
        <c:axId val="3673299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k$</a:t>
                </a:r>
              </a:p>
            </c:rich>
          </c:tx>
          <c:layout>
            <c:manualLayout>
              <c:xMode val="edge"/>
              <c:yMode val="edge"/>
              <c:x val="3.8461538461538464E-2"/>
              <c:y val="0.4902723735408560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329576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2211538461538458"/>
          <c:y val="0.49416342412451364"/>
          <c:w val="0.15865384615384615"/>
          <c:h val="5.447470817120625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/>
              <a:t>Growth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nb-NO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Parameters!#REF!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Parameters!#REF!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Parameters!#REF!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9516392"/>
        <c:axId val="367796664"/>
      </c:scatterChart>
      <c:scatterChart>
        <c:scatterStyle val="lineMarker"/>
        <c:varyColors val="0"/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Parameters!#REF!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Parameters!#REF!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Parameters!#REF!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7797056"/>
        <c:axId val="367797448"/>
      </c:scatterChart>
      <c:valAx>
        <c:axId val="3595163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months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796664"/>
        <c:crosses val="autoZero"/>
        <c:crossBetween val="midCat"/>
      </c:valAx>
      <c:valAx>
        <c:axId val="3677966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Carapace length (mm)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59516392"/>
        <c:crosses val="autoZero"/>
        <c:crossBetween val="midCat"/>
      </c:valAx>
      <c:valAx>
        <c:axId val="3677970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7797448"/>
        <c:crosses val="autoZero"/>
        <c:crossBetween val="midCat"/>
      </c:valAx>
      <c:valAx>
        <c:axId val="367797448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Weight (g)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797056"/>
        <c:crosses val="max"/>
        <c:crossBetween val="midCat"/>
      </c:valAx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/>
              <a:t>Recruitment pattern</a:t>
            </a:r>
          </a:p>
        </c:rich>
      </c:tx>
      <c:layout>
        <c:manualLayout>
          <c:xMode val="edge"/>
          <c:yMode val="edge"/>
          <c:x val="0.35623489811865122"/>
          <c:y val="4.27351637225122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302841977879438"/>
          <c:y val="0.2350437159610208"/>
          <c:w val="0.77099428224962785"/>
          <c:h val="0.49572856457233477"/>
        </c:manualLayout>
      </c:layout>
      <c:scatterChart>
        <c:scatterStyle val="lineMarker"/>
        <c:varyColors val="0"/>
        <c:ser>
          <c:idx val="0"/>
          <c:order val="0"/>
          <c:tx>
            <c:strRef>
              <c:f>Simulations!$C$32</c:f>
              <c:strCache>
                <c:ptCount val="1"/>
                <c:pt idx="0">
                  <c:v>Recruit</c:v>
                </c:pt>
              </c:strCache>
            </c:strRef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00"/>
                </a:solidFill>
                <a:prstDash val="solid"/>
              </a:ln>
            </c:spPr>
            <c:trendlineType val="poly"/>
            <c:order val="5"/>
            <c:dispRSqr val="0"/>
            <c:dispEq val="0"/>
          </c:trendline>
          <c:xVal>
            <c:numRef>
              <c:f>Simulations!$B$33:$B$44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xVal>
          <c:yVal>
            <c:numRef>
              <c:f>Simulations!$C$33:$C$44</c:f>
              <c:numCache>
                <c:formatCode>0.00</c:formatCode>
                <c:ptCount val="12"/>
                <c:pt idx="0">
                  <c:v>0.15</c:v>
                </c:pt>
                <c:pt idx="1">
                  <c:v>0.1</c:v>
                </c:pt>
                <c:pt idx="2">
                  <c:v>7.0000000000000007E-2</c:v>
                </c:pt>
                <c:pt idx="3">
                  <c:v>0.04</c:v>
                </c:pt>
                <c:pt idx="4">
                  <c:v>0.03</c:v>
                </c:pt>
                <c:pt idx="5">
                  <c:v>0.02</c:v>
                </c:pt>
                <c:pt idx="6">
                  <c:v>0.02</c:v>
                </c:pt>
                <c:pt idx="7">
                  <c:v>0.04</c:v>
                </c:pt>
                <c:pt idx="8">
                  <c:v>0.06</c:v>
                </c:pt>
                <c:pt idx="9">
                  <c:v>0.11</c:v>
                </c:pt>
                <c:pt idx="10">
                  <c:v>0.16</c:v>
                </c:pt>
                <c:pt idx="11">
                  <c:v>0.2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7028336"/>
        <c:axId val="367028728"/>
      </c:scatterChart>
      <c:valAx>
        <c:axId val="367028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month (january=1)</a:t>
                </a:r>
              </a:p>
            </c:rich>
          </c:tx>
          <c:layout>
            <c:manualLayout>
              <c:xMode val="edge"/>
              <c:yMode val="edge"/>
              <c:x val="0.42748198459925335"/>
              <c:y val="0.8461572640498590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028728"/>
        <c:crosses val="autoZero"/>
        <c:crossBetween val="midCat"/>
      </c:valAx>
      <c:valAx>
        <c:axId val="3670287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fraction</a:t>
                </a:r>
              </a:p>
            </c:rich>
          </c:tx>
          <c:layout>
            <c:manualLayout>
              <c:xMode val="edge"/>
              <c:yMode val="edge"/>
              <c:x val="4.0712468193384227E-2"/>
              <c:y val="0.3846168667118857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028336"/>
        <c:crosses val="autoZero"/>
        <c:crossBetween val="midCat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/>
              <a:t>Growth of</a:t>
            </a:r>
            <a:r>
              <a:rPr lang="nb-NO" baseline="0"/>
              <a:t> shrimp</a:t>
            </a:r>
            <a:endParaRPr lang="nb-NO"/>
          </a:p>
        </c:rich>
      </c:tx>
      <c:layout>
        <c:manualLayout>
          <c:xMode val="edge"/>
          <c:yMode val="edge"/>
          <c:x val="0.3525184817569989"/>
          <c:y val="5.06028979740426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352697095435686"/>
          <c:y val="0.17746503282492412"/>
          <c:w val="0.64937759336099588"/>
          <c:h val="0.6338036886604432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Simulations!$AC$9</c:f>
              <c:strCache>
                <c:ptCount val="1"/>
                <c:pt idx="0">
                  <c:v>Cx length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2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nb-NO"/>
              </a:p>
            </c:txPr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Simulations!$AB$11:$AB$23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xVal>
          <c:yVal>
            <c:numRef>
              <c:f>Simulations!$AC$11:$AC$23</c:f>
              <c:numCache>
                <c:formatCode>0.0</c:formatCode>
                <c:ptCount val="13"/>
                <c:pt idx="0">
                  <c:v>0.71697863453935484</c:v>
                </c:pt>
                <c:pt idx="1">
                  <c:v>10.496672203940072</c:v>
                </c:pt>
                <c:pt idx="2">
                  <c:v>17.118080965588323</c:v>
                </c:pt>
                <c:pt idx="3">
                  <c:v>21.601151286524647</c:v>
                </c:pt>
                <c:pt idx="4">
                  <c:v>24.636444866173285</c:v>
                </c:pt>
                <c:pt idx="5">
                  <c:v>26.691511250394534</c:v>
                </c:pt>
                <c:pt idx="6">
                  <c:v>28.082908073381617</c:v>
                </c:pt>
                <c:pt idx="7">
                  <c:v>29.024962857539926</c:v>
                </c:pt>
                <c:pt idx="8">
                  <c:v>29.662787525308197</c:v>
                </c:pt>
                <c:pt idx="9">
                  <c:v>30.094631101345211</c:v>
                </c:pt>
                <c:pt idx="10">
                  <c:v>30.387013763208941</c:v>
                </c:pt>
                <c:pt idx="11">
                  <c:v>30.584973454407859</c:v>
                </c:pt>
                <c:pt idx="12">
                  <c:v>30.71900342420761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Simulations!$AH$10</c:f>
              <c:strCache>
                <c:ptCount val="1"/>
                <c:pt idx="0">
                  <c:v>Maturation</c:v>
                </c:pt>
              </c:strCache>
            </c:strRef>
          </c:tx>
          <c:spPr>
            <a:ln w="25400">
              <a:solidFill>
                <a:srgbClr val="FF6600"/>
              </a:solidFill>
              <a:prstDash val="solid"/>
            </a:ln>
          </c:spPr>
          <c:marker>
            <c:symbol val="none"/>
          </c:marker>
          <c:xVal>
            <c:numRef>
              <c:f>Simulations!$AB$11:$AB$23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xVal>
          <c:yVal>
            <c:numRef>
              <c:f>Simulations!$AG$11:$AG$23</c:f>
              <c:numCache>
                <c:formatCode>0.0</c:formatCode>
                <c:ptCount val="13"/>
                <c:pt idx="0">
                  <c:v>26.691511250394534</c:v>
                </c:pt>
                <c:pt idx="1">
                  <c:v>26.691511250394534</c:v>
                </c:pt>
                <c:pt idx="2">
                  <c:v>26.691511250394534</c:v>
                </c:pt>
                <c:pt idx="3">
                  <c:v>26.691511250394534</c:v>
                </c:pt>
                <c:pt idx="4">
                  <c:v>26.691511250394534</c:v>
                </c:pt>
                <c:pt idx="5">
                  <c:v>26.691511250394534</c:v>
                </c:pt>
                <c:pt idx="6">
                  <c:v>26.691511250394534</c:v>
                </c:pt>
                <c:pt idx="7">
                  <c:v>26.691511250394534</c:v>
                </c:pt>
                <c:pt idx="8">
                  <c:v>26.691511250394534</c:v>
                </c:pt>
                <c:pt idx="9">
                  <c:v>26.691511250394534</c:v>
                </c:pt>
                <c:pt idx="10">
                  <c:v>26.691511250394534</c:v>
                </c:pt>
                <c:pt idx="11">
                  <c:v>26.691511250394534</c:v>
                </c:pt>
                <c:pt idx="12">
                  <c:v>26.691511250394534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Simulations!$AJ$10</c:f>
              <c:strCache>
                <c:ptCount val="1"/>
                <c:pt idx="0">
                  <c:v>first-catch m.m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none"/>
          </c:marker>
          <c:xVal>
            <c:numRef>
              <c:f>Simulations!$AB$11:$AB$23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xVal>
          <c:yVal>
            <c:numRef>
              <c:f>Simulations!$AJ$11:$AJ$23</c:f>
              <c:numCache>
                <c:formatCode>General</c:formatCode>
                <c:ptCount val="13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7029512"/>
        <c:axId val="367029904"/>
      </c:scatterChart>
      <c:scatterChart>
        <c:scatterStyle val="lineMarker"/>
        <c:varyColors val="0"/>
        <c:ser>
          <c:idx val="1"/>
          <c:order val="1"/>
          <c:tx>
            <c:strRef>
              <c:f>Simulations!$AD$9</c:f>
              <c:strCache>
                <c:ptCount val="1"/>
                <c:pt idx="0">
                  <c:v>Weight 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2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Simulations!$AB$11:$AB$23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xVal>
          <c:yVal>
            <c:numRef>
              <c:f>Simulations!$AD$11:$AD$23</c:f>
              <c:numCache>
                <c:formatCode>0</c:formatCode>
                <c:ptCount val="13"/>
                <c:pt idx="0">
                  <c:v>4.6400070729567532E-4</c:v>
                </c:pt>
                <c:pt idx="1">
                  <c:v>1.4559783093394683</c:v>
                </c:pt>
                <c:pt idx="2">
                  <c:v>6.3148818374292901</c:v>
                </c:pt>
                <c:pt idx="3">
                  <c:v>12.689096368471413</c:v>
                </c:pt>
                <c:pt idx="4">
                  <c:v>18.824962205308125</c:v>
                </c:pt>
                <c:pt idx="5">
                  <c:v>23.939743428339391</c:v>
                </c:pt>
                <c:pt idx="6">
                  <c:v>27.882148443401991</c:v>
                </c:pt>
                <c:pt idx="7">
                  <c:v>30.783288884558555</c:v>
                </c:pt>
                <c:pt idx="8">
                  <c:v>32.85760336214058</c:v>
                </c:pt>
                <c:pt idx="9">
                  <c:v>34.313662266581176</c:v>
                </c:pt>
                <c:pt idx="10">
                  <c:v>35.32352756660196</c:v>
                </c:pt>
                <c:pt idx="11">
                  <c:v>36.018392278372481</c:v>
                </c:pt>
                <c:pt idx="12">
                  <c:v>36.493991540983266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0994576"/>
        <c:axId val="360994968"/>
      </c:scatterChart>
      <c:valAx>
        <c:axId val="367029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 sz="1000"/>
                  <a:t>AGE (months)</a:t>
                </a:r>
              </a:p>
            </c:rich>
          </c:tx>
          <c:layout>
            <c:manualLayout>
              <c:xMode val="edge"/>
              <c:yMode val="edge"/>
              <c:x val="0.42946058091286304"/>
              <c:y val="0.8957758308380465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029904"/>
        <c:crosses val="autoZero"/>
        <c:crossBetween val="midCat"/>
      </c:valAx>
      <c:valAx>
        <c:axId val="367029904"/>
        <c:scaling>
          <c:orientation val="minMax"/>
          <c:max val="30"/>
        </c:scaling>
        <c:delete val="0"/>
        <c:axPos val="l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 sz="1000"/>
                  <a:t>CARAPACE</a:t>
                </a:r>
                <a:r>
                  <a:rPr lang="nb-NO" sz="1000" baseline="0"/>
                  <a:t> LENGTH</a:t>
                </a:r>
                <a:r>
                  <a:rPr lang="nb-NO" sz="1000"/>
                  <a:t> (mm)</a:t>
                </a:r>
              </a:p>
            </c:rich>
          </c:tx>
          <c:layout>
            <c:manualLayout>
              <c:xMode val="edge"/>
              <c:yMode val="edge"/>
              <c:x val="3.3195020746887967E-2"/>
              <c:y val="0.3098594506672581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029512"/>
        <c:crosses val="autoZero"/>
        <c:crossBetween val="midCat"/>
      </c:valAx>
      <c:valAx>
        <c:axId val="360994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0994968"/>
        <c:crosses val="autoZero"/>
        <c:crossBetween val="midCat"/>
      </c:valAx>
      <c:valAx>
        <c:axId val="360994968"/>
        <c:scaling>
          <c:orientation val="minMax"/>
          <c:max val="35"/>
        </c:scaling>
        <c:delete val="0"/>
        <c:axPos val="r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WEIGTH (g)</a:t>
                </a:r>
              </a:p>
            </c:rich>
          </c:tx>
          <c:layout>
            <c:manualLayout>
              <c:xMode val="edge"/>
              <c:yMode val="edge"/>
              <c:x val="0.8568464730290456"/>
              <c:y val="0.4056343942922627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0994576"/>
        <c:crosses val="max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6760545306220778"/>
          <c:y val="0.53123597788633303"/>
          <c:w val="0.21576763485477179"/>
          <c:h val="0.24225381686444125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 sz="1100" b="0" i="0" u="none" strike="noStrike" baseline="0">
                <a:solidFill>
                  <a:srgbClr val="0000FF"/>
                </a:solidFill>
                <a:latin typeface="Arial"/>
                <a:cs typeface="Arial"/>
              </a:rPr>
              <a:t>Monthly yield (21 years)</a:t>
            </a:r>
            <a:endParaRPr lang="nb-NO" sz="11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c:rich>
      </c:tx>
      <c:layout>
        <c:manualLayout>
          <c:xMode val="edge"/>
          <c:yMode val="edge"/>
          <c:x val="0.44218780164216559"/>
          <c:y val="2.99785867237687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75941754106"/>
          <c:y val="0.14346895074946467"/>
          <c:w val="0.85468815207531135"/>
          <c:h val="0.69807280513918635"/>
        </c:manualLayout>
      </c:layout>
      <c:lineChart>
        <c:grouping val="standard"/>
        <c:varyColors val="0"/>
        <c:ser>
          <c:idx val="0"/>
          <c:order val="0"/>
          <c:tx>
            <c:strRef>
              <c:f>Simulations!$D$115</c:f>
              <c:strCache>
                <c:ptCount val="1"/>
                <c:pt idx="0">
                  <c:v>Yield t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Simulations!$D$116:$D$367</c:f>
              <c:numCache>
                <c:formatCode>0</c:formatCode>
                <c:ptCount val="252"/>
                <c:pt idx="0">
                  <c:v>391.50016379431031</c:v>
                </c:pt>
                <c:pt idx="1">
                  <c:v>584.57223282833377</c:v>
                </c:pt>
                <c:pt idx="2">
                  <c:v>797.70385226233702</c:v>
                </c:pt>
                <c:pt idx="3">
                  <c:v>844.07166910561511</c:v>
                </c:pt>
                <c:pt idx="4">
                  <c:v>766.59651582671029</c:v>
                </c:pt>
                <c:pt idx="5">
                  <c:v>644.98181267809889</c:v>
                </c:pt>
                <c:pt idx="6">
                  <c:v>499.00188493420865</c:v>
                </c:pt>
                <c:pt idx="7">
                  <c:v>378.96081693218838</c:v>
                </c:pt>
                <c:pt idx="8">
                  <c:v>280.19437299891808</c:v>
                </c:pt>
                <c:pt idx="9">
                  <c:v>216.15223769208035</c:v>
                </c:pt>
                <c:pt idx="10">
                  <c:v>215.64223763964196</c:v>
                </c:pt>
                <c:pt idx="11">
                  <c:v>259.56559430587811</c:v>
                </c:pt>
                <c:pt idx="12">
                  <c:v>391.50016379431031</c:v>
                </c:pt>
                <c:pt idx="13">
                  <c:v>679.43783377085504</c:v>
                </c:pt>
                <c:pt idx="14">
                  <c:v>1148.9377317113435</c:v>
                </c:pt>
                <c:pt idx="15">
                  <c:v>665.87564396644404</c:v>
                </c:pt>
                <c:pt idx="16">
                  <c:v>1168.2200168346014</c:v>
                </c:pt>
                <c:pt idx="17">
                  <c:v>839.74754685865923</c:v>
                </c:pt>
                <c:pt idx="18">
                  <c:v>607.65166099516546</c:v>
                </c:pt>
                <c:pt idx="19">
                  <c:v>555.63350932018341</c:v>
                </c:pt>
                <c:pt idx="20">
                  <c:v>362.04323384401806</c:v>
                </c:pt>
                <c:pt idx="21">
                  <c:v>262.54784577758926</c:v>
                </c:pt>
                <c:pt idx="22">
                  <c:v>251.91665577274702</c:v>
                </c:pt>
                <c:pt idx="23">
                  <c:v>304.32762981445597</c:v>
                </c:pt>
                <c:pt idx="24">
                  <c:v>378.96195561629713</c:v>
                </c:pt>
                <c:pt idx="25">
                  <c:v>784.56571085779456</c:v>
                </c:pt>
                <c:pt idx="26">
                  <c:v>637.1298535809708</c:v>
                </c:pt>
                <c:pt idx="27">
                  <c:v>681.30539602312706</c:v>
                </c:pt>
                <c:pt idx="28">
                  <c:v>700.49984243039455</c:v>
                </c:pt>
                <c:pt idx="29">
                  <c:v>490.76890569071213</c:v>
                </c:pt>
                <c:pt idx="30">
                  <c:v>331.18359082601631</c:v>
                </c:pt>
                <c:pt idx="31">
                  <c:v>258.53895614876467</c:v>
                </c:pt>
                <c:pt idx="32">
                  <c:v>252.70364440618368</c:v>
                </c:pt>
                <c:pt idx="33">
                  <c:v>216.64466039746299</c:v>
                </c:pt>
                <c:pt idx="34">
                  <c:v>171.86795946050546</c:v>
                </c:pt>
                <c:pt idx="35">
                  <c:v>337.78779410762849</c:v>
                </c:pt>
                <c:pt idx="36">
                  <c:v>516.22466901062239</c:v>
                </c:pt>
                <c:pt idx="37">
                  <c:v>407.00225733328057</c:v>
                </c:pt>
                <c:pt idx="38">
                  <c:v>1173.7274867602353</c:v>
                </c:pt>
                <c:pt idx="39">
                  <c:v>1222.4744781167026</c:v>
                </c:pt>
                <c:pt idx="40">
                  <c:v>1013.6336415889494</c:v>
                </c:pt>
                <c:pt idx="41">
                  <c:v>843.73996297879216</c:v>
                </c:pt>
                <c:pt idx="42">
                  <c:v>424.2807613633359</c:v>
                </c:pt>
                <c:pt idx="43">
                  <c:v>363.36065956847352</c:v>
                </c:pt>
                <c:pt idx="44">
                  <c:v>425.13923927939129</c:v>
                </c:pt>
                <c:pt idx="45">
                  <c:v>187.78512397463211</c:v>
                </c:pt>
                <c:pt idx="46">
                  <c:v>265.99814374054665</c:v>
                </c:pt>
                <c:pt idx="47">
                  <c:v>217.8306255431657</c:v>
                </c:pt>
                <c:pt idx="48">
                  <c:v>446.88147373251917</c:v>
                </c:pt>
                <c:pt idx="49">
                  <c:v>782.40822151155328</c:v>
                </c:pt>
                <c:pt idx="50">
                  <c:v>811.72918811126931</c:v>
                </c:pt>
                <c:pt idx="51">
                  <c:v>890.95616344185942</c:v>
                </c:pt>
                <c:pt idx="52">
                  <c:v>567.74582112820644</c:v>
                </c:pt>
                <c:pt idx="53">
                  <c:v>450.09936430749929</c:v>
                </c:pt>
                <c:pt idx="54">
                  <c:v>663.23809613658693</c:v>
                </c:pt>
                <c:pt idx="55">
                  <c:v>298.9828366719654</c:v>
                </c:pt>
                <c:pt idx="56">
                  <c:v>312.85207937536802</c:v>
                </c:pt>
                <c:pt idx="57">
                  <c:v>233.73650436818943</c:v>
                </c:pt>
                <c:pt idx="58">
                  <c:v>225.54014362243993</c:v>
                </c:pt>
                <c:pt idx="59">
                  <c:v>197.97169243292112</c:v>
                </c:pt>
                <c:pt idx="60">
                  <c:v>481.69311723793368</c:v>
                </c:pt>
                <c:pt idx="61">
                  <c:v>342.89246402209739</c:v>
                </c:pt>
                <c:pt idx="62">
                  <c:v>689.39019303368548</c:v>
                </c:pt>
                <c:pt idx="63">
                  <c:v>932.95690039797569</c:v>
                </c:pt>
                <c:pt idx="64">
                  <c:v>661.21848406419167</c:v>
                </c:pt>
                <c:pt idx="65">
                  <c:v>722.057402040282</c:v>
                </c:pt>
                <c:pt idx="66">
                  <c:v>557.00089409001146</c:v>
                </c:pt>
                <c:pt idx="67">
                  <c:v>353.60845658706995</c:v>
                </c:pt>
                <c:pt idx="68">
                  <c:v>278.22631656820039</c:v>
                </c:pt>
                <c:pt idx="69">
                  <c:v>212.71447612659082</c:v>
                </c:pt>
                <c:pt idx="70">
                  <c:v>181.9464729590099</c:v>
                </c:pt>
                <c:pt idx="71">
                  <c:v>228.54300887912279</c:v>
                </c:pt>
                <c:pt idx="72">
                  <c:v>318.55301939116447</c:v>
                </c:pt>
                <c:pt idx="73">
                  <c:v>482.76478413127393</c:v>
                </c:pt>
                <c:pt idx="74">
                  <c:v>666.56936999503853</c:v>
                </c:pt>
                <c:pt idx="75">
                  <c:v>709.6397153159852</c:v>
                </c:pt>
                <c:pt idx="76">
                  <c:v>842.97539608489171</c:v>
                </c:pt>
                <c:pt idx="77">
                  <c:v>757.66261492134765</c:v>
                </c:pt>
                <c:pt idx="78">
                  <c:v>430.24107712889577</c:v>
                </c:pt>
                <c:pt idx="79">
                  <c:v>287.62737114309459</c:v>
                </c:pt>
                <c:pt idx="80">
                  <c:v>134.85222019428332</c:v>
                </c:pt>
                <c:pt idx="81">
                  <c:v>166.57651012774826</c:v>
                </c:pt>
                <c:pt idx="82">
                  <c:v>235.250125172319</c:v>
                </c:pt>
                <c:pt idx="83">
                  <c:v>224.14239995173526</c:v>
                </c:pt>
                <c:pt idx="84">
                  <c:v>400.52492080207116</c:v>
                </c:pt>
                <c:pt idx="85">
                  <c:v>457.78337586165105</c:v>
                </c:pt>
                <c:pt idx="86">
                  <c:v>696.55282916410908</c:v>
                </c:pt>
                <c:pt idx="87">
                  <c:v>1110.7394791892179</c:v>
                </c:pt>
                <c:pt idx="88">
                  <c:v>771.54433731194763</c:v>
                </c:pt>
                <c:pt idx="89">
                  <c:v>516.08104105154928</c:v>
                </c:pt>
                <c:pt idx="90">
                  <c:v>426.01566351454602</c:v>
                </c:pt>
                <c:pt idx="91">
                  <c:v>283.38175566669679</c:v>
                </c:pt>
                <c:pt idx="92">
                  <c:v>328.03734436445205</c:v>
                </c:pt>
                <c:pt idx="93">
                  <c:v>298.73459996731128</c:v>
                </c:pt>
                <c:pt idx="94">
                  <c:v>221.54854249941437</c:v>
                </c:pt>
                <c:pt idx="95">
                  <c:v>335.31261695486961</c:v>
                </c:pt>
                <c:pt idx="96">
                  <c:v>409.30293828889666</c:v>
                </c:pt>
                <c:pt idx="97">
                  <c:v>1265.5690382125499</c:v>
                </c:pt>
                <c:pt idx="98">
                  <c:v>923.46947360180047</c:v>
                </c:pt>
                <c:pt idx="99">
                  <c:v>1393.3295864363117</c:v>
                </c:pt>
                <c:pt idx="100">
                  <c:v>1280.2268574342336</c:v>
                </c:pt>
                <c:pt idx="101">
                  <c:v>668.86403316937026</c:v>
                </c:pt>
                <c:pt idx="102">
                  <c:v>638.23841768383318</c:v>
                </c:pt>
                <c:pt idx="103">
                  <c:v>405.96192497283835</c:v>
                </c:pt>
                <c:pt idx="104">
                  <c:v>260.63048462485773</c:v>
                </c:pt>
                <c:pt idx="105">
                  <c:v>173.02733930852429</c:v>
                </c:pt>
                <c:pt idx="106">
                  <c:v>176.97298354205131</c:v>
                </c:pt>
                <c:pt idx="107">
                  <c:v>178.88895448051821</c:v>
                </c:pt>
                <c:pt idx="108">
                  <c:v>329.07334135840046</c:v>
                </c:pt>
                <c:pt idx="109">
                  <c:v>910.37286707614794</c:v>
                </c:pt>
                <c:pt idx="110">
                  <c:v>1419.2624342442139</c:v>
                </c:pt>
                <c:pt idx="111">
                  <c:v>704.39640787212716</c:v>
                </c:pt>
                <c:pt idx="112">
                  <c:v>697.20877381006949</c:v>
                </c:pt>
                <c:pt idx="113">
                  <c:v>834.38235299978203</c:v>
                </c:pt>
                <c:pt idx="114">
                  <c:v>576.11432605535765</c:v>
                </c:pt>
                <c:pt idx="115">
                  <c:v>232.81818265069685</c:v>
                </c:pt>
                <c:pt idx="116">
                  <c:v>243.72368202406867</c:v>
                </c:pt>
                <c:pt idx="117">
                  <c:v>201.96933415999843</c:v>
                </c:pt>
                <c:pt idx="118">
                  <c:v>270.96022012355405</c:v>
                </c:pt>
                <c:pt idx="119">
                  <c:v>192.86877824032646</c:v>
                </c:pt>
                <c:pt idx="120">
                  <c:v>1050.8261565809767</c:v>
                </c:pt>
                <c:pt idx="121">
                  <c:v>823.26359290829339</c:v>
                </c:pt>
                <c:pt idx="122">
                  <c:v>647.41500966589899</c:v>
                </c:pt>
                <c:pt idx="123">
                  <c:v>733.78992937332998</c:v>
                </c:pt>
                <c:pt idx="124">
                  <c:v>644.6030032604084</c:v>
                </c:pt>
                <c:pt idx="125">
                  <c:v>586.21932268490275</c:v>
                </c:pt>
                <c:pt idx="126">
                  <c:v>397.1507857458821</c:v>
                </c:pt>
                <c:pt idx="127">
                  <c:v>263.70873231496148</c:v>
                </c:pt>
                <c:pt idx="128">
                  <c:v>240.8299720393309</c:v>
                </c:pt>
                <c:pt idx="129">
                  <c:v>157.16358634095448</c:v>
                </c:pt>
                <c:pt idx="130">
                  <c:v>194.31171498974038</c:v>
                </c:pt>
                <c:pt idx="131">
                  <c:v>252.19119351946517</c:v>
                </c:pt>
                <c:pt idx="132">
                  <c:v>316.10804204446623</c:v>
                </c:pt>
                <c:pt idx="133">
                  <c:v>283.75351438142127</c:v>
                </c:pt>
                <c:pt idx="134">
                  <c:v>907.96089134189697</c:v>
                </c:pt>
                <c:pt idx="135">
                  <c:v>865.91960527389335</c:v>
                </c:pt>
                <c:pt idx="136">
                  <c:v>970.50669220293355</c:v>
                </c:pt>
                <c:pt idx="137">
                  <c:v>798.22201808898274</c:v>
                </c:pt>
                <c:pt idx="138">
                  <c:v>618.95597339687629</c:v>
                </c:pt>
                <c:pt idx="139">
                  <c:v>399.17226275603196</c:v>
                </c:pt>
                <c:pt idx="140">
                  <c:v>280.16327302863226</c:v>
                </c:pt>
                <c:pt idx="141">
                  <c:v>226.64738854390575</c:v>
                </c:pt>
                <c:pt idx="142">
                  <c:v>182.67589075130033</c:v>
                </c:pt>
                <c:pt idx="143">
                  <c:v>281.80050862676842</c:v>
                </c:pt>
                <c:pt idx="144">
                  <c:v>636.95403444667284</c:v>
                </c:pt>
                <c:pt idx="145">
                  <c:v>746.44014770938406</c:v>
                </c:pt>
                <c:pt idx="146">
                  <c:v>1002.4301363610061</c:v>
                </c:pt>
                <c:pt idx="147">
                  <c:v>672.23478134709603</c:v>
                </c:pt>
                <c:pt idx="148">
                  <c:v>806.93122797330363</c:v>
                </c:pt>
                <c:pt idx="149">
                  <c:v>588.5230656413878</c:v>
                </c:pt>
                <c:pt idx="150">
                  <c:v>465.5892822674943</c:v>
                </c:pt>
                <c:pt idx="151">
                  <c:v>376.12019110436825</c:v>
                </c:pt>
                <c:pt idx="152">
                  <c:v>208.93243954446402</c:v>
                </c:pt>
                <c:pt idx="153">
                  <c:v>192.67201144156809</c:v>
                </c:pt>
                <c:pt idx="154">
                  <c:v>220.00506983041001</c:v>
                </c:pt>
                <c:pt idx="155">
                  <c:v>271.89595024259194</c:v>
                </c:pt>
                <c:pt idx="156">
                  <c:v>420.64282973810771</c:v>
                </c:pt>
                <c:pt idx="157">
                  <c:v>1007.3201956983318</c:v>
                </c:pt>
                <c:pt idx="158">
                  <c:v>814.07449590431145</c:v>
                </c:pt>
                <c:pt idx="159">
                  <c:v>946.24384305190631</c:v>
                </c:pt>
                <c:pt idx="160">
                  <c:v>901.39447524784657</c:v>
                </c:pt>
                <c:pt idx="161">
                  <c:v>614.66819538566324</c:v>
                </c:pt>
                <c:pt idx="162">
                  <c:v>297.09173415126304</c:v>
                </c:pt>
                <c:pt idx="163">
                  <c:v>324.55387744860701</c:v>
                </c:pt>
                <c:pt idx="164">
                  <c:v>209.47884797090276</c:v>
                </c:pt>
                <c:pt idx="165">
                  <c:v>150.71318576905972</c:v>
                </c:pt>
                <c:pt idx="166">
                  <c:v>186.89141640380222</c:v>
                </c:pt>
                <c:pt idx="167">
                  <c:v>251.78287900755166</c:v>
                </c:pt>
                <c:pt idx="168">
                  <c:v>434.72662522379011</c:v>
                </c:pt>
                <c:pt idx="169">
                  <c:v>762.49237054217349</c:v>
                </c:pt>
                <c:pt idx="170">
                  <c:v>684.92374638715205</c:v>
                </c:pt>
                <c:pt idx="171">
                  <c:v>804.90331754779902</c:v>
                </c:pt>
                <c:pt idx="172">
                  <c:v>653.94473714156879</c:v>
                </c:pt>
                <c:pt idx="173">
                  <c:v>569.09033525648829</c:v>
                </c:pt>
                <c:pt idx="174">
                  <c:v>444.76959678213518</c:v>
                </c:pt>
                <c:pt idx="175">
                  <c:v>332.65434175161806</c:v>
                </c:pt>
                <c:pt idx="176">
                  <c:v>159.27858983056845</c:v>
                </c:pt>
                <c:pt idx="177">
                  <c:v>82.550942005759239</c:v>
                </c:pt>
                <c:pt idx="178">
                  <c:v>222.49833721640638</c:v>
                </c:pt>
                <c:pt idx="179">
                  <c:v>321.18956627855863</c:v>
                </c:pt>
                <c:pt idx="180">
                  <c:v>420.383962824278</c:v>
                </c:pt>
                <c:pt idx="181">
                  <c:v>928.31782760919305</c:v>
                </c:pt>
                <c:pt idx="182">
                  <c:v>745.75516863888117</c:v>
                </c:pt>
                <c:pt idx="183">
                  <c:v>1043.0117299674982</c:v>
                </c:pt>
                <c:pt idx="184">
                  <c:v>814.36334212495728</c:v>
                </c:pt>
                <c:pt idx="185">
                  <c:v>517.98487125602526</c:v>
                </c:pt>
                <c:pt idx="186">
                  <c:v>706.09525106634374</c:v>
                </c:pt>
                <c:pt idx="187">
                  <c:v>421.24388139008784</c:v>
                </c:pt>
                <c:pt idx="188">
                  <c:v>330.47209903240463</c:v>
                </c:pt>
                <c:pt idx="189">
                  <c:v>172.96372407017972</c:v>
                </c:pt>
                <c:pt idx="190">
                  <c:v>169.21623239936434</c:v>
                </c:pt>
                <c:pt idx="191">
                  <c:v>196.09650166214229</c:v>
                </c:pt>
                <c:pt idx="192">
                  <c:v>432.08925696647947</c:v>
                </c:pt>
                <c:pt idx="193">
                  <c:v>639.48862605251873</c:v>
                </c:pt>
                <c:pt idx="194">
                  <c:v>999.3866681518349</c:v>
                </c:pt>
                <c:pt idx="195">
                  <c:v>693.63012128559387</c:v>
                </c:pt>
                <c:pt idx="196">
                  <c:v>880.5484354809563</c:v>
                </c:pt>
                <c:pt idx="197">
                  <c:v>986.42246971504483</c:v>
                </c:pt>
                <c:pt idx="198">
                  <c:v>553.13870691065449</c:v>
                </c:pt>
                <c:pt idx="199">
                  <c:v>231.36612638101298</c:v>
                </c:pt>
                <c:pt idx="200">
                  <c:v>150.78098950142544</c:v>
                </c:pt>
                <c:pt idx="201">
                  <c:v>176.39247649266511</c:v>
                </c:pt>
                <c:pt idx="202">
                  <c:v>210.87311985354481</c:v>
                </c:pt>
                <c:pt idx="203">
                  <c:v>371.25293857383309</c:v>
                </c:pt>
                <c:pt idx="204">
                  <c:v>449.160523137398</c:v>
                </c:pt>
                <c:pt idx="205">
                  <c:v>903.50751277843801</c:v>
                </c:pt>
                <c:pt idx="206">
                  <c:v>780.51747386742602</c:v>
                </c:pt>
                <c:pt idx="207">
                  <c:v>765.50677752346314</c:v>
                </c:pt>
                <c:pt idx="208">
                  <c:v>975.17279220680109</c:v>
                </c:pt>
                <c:pt idx="209">
                  <c:v>425.69868177929783</c:v>
                </c:pt>
                <c:pt idx="210">
                  <c:v>338.92633510855961</c:v>
                </c:pt>
                <c:pt idx="211">
                  <c:v>243.02087078460988</c:v>
                </c:pt>
                <c:pt idx="212">
                  <c:v>116.1298354610194</c:v>
                </c:pt>
                <c:pt idx="213">
                  <c:v>164.46715546445958</c:v>
                </c:pt>
                <c:pt idx="214">
                  <c:v>172.77179704906609</c:v>
                </c:pt>
                <c:pt idx="215">
                  <c:v>203.56380824584429</c:v>
                </c:pt>
                <c:pt idx="216">
                  <c:v>544.9574659768532</c:v>
                </c:pt>
                <c:pt idx="217">
                  <c:v>493.38488254381048</c:v>
                </c:pt>
                <c:pt idx="218">
                  <c:v>1329.2536979010295</c:v>
                </c:pt>
                <c:pt idx="219">
                  <c:v>1227.6008697082323</c:v>
                </c:pt>
                <c:pt idx="220">
                  <c:v>782.02837857207885</c:v>
                </c:pt>
                <c:pt idx="221">
                  <c:v>572.50261452783468</c:v>
                </c:pt>
                <c:pt idx="222">
                  <c:v>353.50850369683479</c:v>
                </c:pt>
                <c:pt idx="223">
                  <c:v>292.11771386883044</c:v>
                </c:pt>
                <c:pt idx="224">
                  <c:v>196.56214998816205</c:v>
                </c:pt>
                <c:pt idx="225">
                  <c:v>232.2018671223662</c:v>
                </c:pt>
                <c:pt idx="226">
                  <c:v>178.54974999522452</c:v>
                </c:pt>
                <c:pt idx="227">
                  <c:v>362.94999402120237</c:v>
                </c:pt>
                <c:pt idx="228">
                  <c:v>513.0040708359528</c:v>
                </c:pt>
                <c:pt idx="229">
                  <c:v>616.1203638924394</c:v>
                </c:pt>
                <c:pt idx="230">
                  <c:v>927.53348647043879</c:v>
                </c:pt>
                <c:pt idx="231">
                  <c:v>831.5584483696756</c:v>
                </c:pt>
                <c:pt idx="232">
                  <c:v>728.37149494249502</c:v>
                </c:pt>
                <c:pt idx="233">
                  <c:v>753.79737978446053</c:v>
                </c:pt>
                <c:pt idx="234">
                  <c:v>448.93024055988747</c:v>
                </c:pt>
                <c:pt idx="235">
                  <c:v>308.51133834765869</c:v>
                </c:pt>
                <c:pt idx="236">
                  <c:v>252.80378596549838</c:v>
                </c:pt>
                <c:pt idx="237">
                  <c:v>160.53365341401289</c:v>
                </c:pt>
                <c:pt idx="238">
                  <c:v>108.59837106196578</c:v>
                </c:pt>
                <c:pt idx="239">
                  <c:v>189.01906007025573</c:v>
                </c:pt>
                <c:pt idx="240">
                  <c:v>451.54310183213744</c:v>
                </c:pt>
                <c:pt idx="241">
                  <c:v>867.08993442374356</c:v>
                </c:pt>
                <c:pt idx="242">
                  <c:v>1035.9268490767161</c:v>
                </c:pt>
                <c:pt idx="243">
                  <c:v>1056.2388515487694</c:v>
                </c:pt>
                <c:pt idx="244">
                  <c:v>737.72012203807685</c:v>
                </c:pt>
                <c:pt idx="245">
                  <c:v>527.46082085125477</c:v>
                </c:pt>
                <c:pt idx="246">
                  <c:v>422.8426873123488</c:v>
                </c:pt>
                <c:pt idx="247">
                  <c:v>339.03366114959044</c:v>
                </c:pt>
                <c:pt idx="248">
                  <c:v>173.763484803143</c:v>
                </c:pt>
                <c:pt idx="249">
                  <c:v>130.00179810490525</c:v>
                </c:pt>
                <c:pt idx="250">
                  <c:v>167.48413160486973</c:v>
                </c:pt>
                <c:pt idx="251">
                  <c:v>265.30208696528308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0995752"/>
        <c:axId val="360996144"/>
      </c:lineChart>
      <c:catAx>
        <c:axId val="360995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 sz="1000" b="0"/>
                  <a:t>TIME (month 1-252)</a:t>
                </a:r>
              </a:p>
            </c:rich>
          </c:tx>
          <c:layout>
            <c:manualLayout>
              <c:xMode val="edge"/>
              <c:yMode val="edge"/>
              <c:x val="0.51250042101544813"/>
              <c:y val="0.90792291220556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0996144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3609961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 b="0"/>
                  <a:t>YIELD</a:t>
                </a:r>
                <a:r>
                  <a:rPr lang="nb-NO" b="0" baseline="0"/>
                  <a:t> (</a:t>
                </a:r>
                <a:r>
                  <a:rPr lang="nb-NO" b="0"/>
                  <a:t>tons)</a:t>
                </a:r>
              </a:p>
            </c:rich>
          </c:tx>
          <c:layout>
            <c:manualLayout>
              <c:xMode val="edge"/>
              <c:yMode val="edge"/>
              <c:x val="2.5000020537338939E-2"/>
              <c:y val="0.4603854389721627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09957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FF"/>
                </a:solidFill>
                <a:latin typeface="Arial"/>
                <a:ea typeface="Arial"/>
                <a:cs typeface="Arial"/>
              </a:defRPr>
            </a:pPr>
            <a:r>
              <a:rPr lang="en-US" sz="1100" b="0"/>
              <a:t>Annual yield (21 years)</a:t>
            </a:r>
          </a:p>
        </c:rich>
      </c:tx>
      <c:layout>
        <c:manualLayout>
          <c:xMode val="edge"/>
          <c:yMode val="edge"/>
          <c:x val="0.4459203036053131"/>
          <c:y val="3.33333333333333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47248576850095"/>
          <c:y val="0.15641064806352178"/>
          <c:w val="0.77397574430478622"/>
          <c:h val="0.6641042270238056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Simulations!$J$115</c:f>
              <c:strCache>
                <c:ptCount val="1"/>
                <c:pt idx="0">
                  <c:v>Yield t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Simulations!$I$116:$I$136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xVal>
          <c:yVal>
            <c:numRef>
              <c:f>Simulations!$J$116:$J$136</c:f>
              <c:numCache>
                <c:formatCode>0</c:formatCode>
                <c:ptCount val="21"/>
                <c:pt idx="0">
                  <c:v>5878.9433909983209</c:v>
                </c:pt>
                <c:pt idx="1">
                  <c:v>7237.8394724603704</c:v>
                </c:pt>
                <c:pt idx="2">
                  <c:v>5241.9582695458575</c:v>
                </c:pt>
                <c:pt idx="3">
                  <c:v>7061.1970492581277</c:v>
                </c:pt>
                <c:pt idx="4">
                  <c:v>5882.1415848403776</c:v>
                </c:pt>
                <c:pt idx="5">
                  <c:v>5642.2481860061707</c:v>
                </c:pt>
                <c:pt idx="6">
                  <c:v>5256.8546035577783</c:v>
                </c:pt>
                <c:pt idx="7">
                  <c:v>5846.256506347836</c:v>
                </c:pt>
                <c:pt idx="8">
                  <c:v>7774.482031755786</c:v>
                </c:pt>
                <c:pt idx="9">
                  <c:v>6613.1507006147431</c:v>
                </c:pt>
                <c:pt idx="10">
                  <c:v>5991.4729994241452</c:v>
                </c:pt>
                <c:pt idx="11">
                  <c:v>6131.8860604371093</c:v>
                </c:pt>
                <c:pt idx="12">
                  <c:v>6188.7283379097471</c:v>
                </c:pt>
                <c:pt idx="13">
                  <c:v>6124.8559757773546</c:v>
                </c:pt>
                <c:pt idx="14">
                  <c:v>5473.022505964017</c:v>
                </c:pt>
                <c:pt idx="15">
                  <c:v>6465.9045920413564</c:v>
                </c:pt>
                <c:pt idx="16">
                  <c:v>6325.3699353655638</c:v>
                </c:pt>
                <c:pt idx="17">
                  <c:v>5538.4435634063811</c:v>
                </c:pt>
                <c:pt idx="18">
                  <c:v>6565.617887922459</c:v>
                </c:pt>
                <c:pt idx="19">
                  <c:v>5838.7816937147409</c:v>
                </c:pt>
                <c:pt idx="20">
                  <c:v>6174.4075297108375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2080584"/>
        <c:axId val="372080976"/>
      </c:scatterChart>
      <c:valAx>
        <c:axId val="372080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 sz="1000" b="0"/>
                  <a:t>TIME (year)</a:t>
                </a:r>
              </a:p>
            </c:rich>
          </c:tx>
          <c:layout>
            <c:manualLayout>
              <c:xMode val="edge"/>
              <c:yMode val="edge"/>
              <c:x val="0.4459203036053131"/>
              <c:y val="0.889745743320546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2080976"/>
        <c:crosses val="autoZero"/>
        <c:crossBetween val="midCat"/>
      </c:valAx>
      <c:valAx>
        <c:axId val="372080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 sz="1000" b="0"/>
                  <a:t>YIELD (tons)</a:t>
                </a:r>
              </a:p>
            </c:rich>
          </c:tx>
          <c:layout>
            <c:manualLayout>
              <c:xMode val="edge"/>
              <c:yMode val="edge"/>
              <c:x val="3.0360531309297913E-2"/>
              <c:y val="0.4512831280705296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208058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 sz="1000" b="0"/>
              <a:t>Mean size of shrimp in industrial catch (weight=0 in closed season)</a:t>
            </a:r>
          </a:p>
        </c:rich>
      </c:tx>
      <c:layout>
        <c:manualLayout>
          <c:xMode val="edge"/>
          <c:yMode val="edge"/>
          <c:x val="0.22590870453989459"/>
          <c:y val="0.1027190332326284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86876090535044E-2"/>
          <c:y val="0.18126914957802701"/>
          <c:w val="0.85782122861934218"/>
          <c:h val="0.62537856604419317"/>
        </c:manualLayout>
      </c:layout>
      <c:lineChart>
        <c:grouping val="standard"/>
        <c:varyColors val="0"/>
        <c:ser>
          <c:idx val="1"/>
          <c:order val="0"/>
          <c:tx>
            <c:strRef>
              <c:f>Simulations!$E$115</c:f>
              <c:strCache>
                <c:ptCount val="1"/>
                <c:pt idx="0">
                  <c:v>avg w (g)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val>
            <c:numRef>
              <c:f>Simulations!$E$116:$E$367</c:f>
              <c:numCache>
                <c:formatCode>0</c:formatCode>
                <c:ptCount val="252"/>
                <c:pt idx="0">
                  <c:v>21.800621997327525</c:v>
                </c:pt>
                <c:pt idx="1">
                  <c:v>21.626899753282125</c:v>
                </c:pt>
                <c:pt idx="2">
                  <c:v>21.905373342462653</c:v>
                </c:pt>
                <c:pt idx="3">
                  <c:v>23.079701328785752</c:v>
                </c:pt>
                <c:pt idx="4">
                  <c:v>24.388380689490678</c:v>
                </c:pt>
                <c:pt idx="5">
                  <c:v>25.446143413867485</c:v>
                </c:pt>
                <c:pt idx="6">
                  <c:v>26.655916661527481</c:v>
                </c:pt>
                <c:pt idx="7">
                  <c:v>27.314508314612716</c:v>
                </c:pt>
                <c:pt idx="8">
                  <c:v>27.8830028400914</c:v>
                </c:pt>
                <c:pt idx="9">
                  <c:v>27.517073986837527</c:v>
                </c:pt>
                <c:pt idx="10">
                  <c:v>24.821028686946295</c:v>
                </c:pt>
                <c:pt idx="11">
                  <c:v>23.058444478009253</c:v>
                </c:pt>
                <c:pt idx="12">
                  <c:v>21.800621997327525</c:v>
                </c:pt>
                <c:pt idx="13">
                  <c:v>21.626899753282121</c:v>
                </c:pt>
                <c:pt idx="14">
                  <c:v>21.803279626341734</c:v>
                </c:pt>
                <c:pt idx="15">
                  <c:v>22.013225549136777</c:v>
                </c:pt>
                <c:pt idx="16">
                  <c:v>22.966304873764642</c:v>
                </c:pt>
                <c:pt idx="17">
                  <c:v>25.072903015432797</c:v>
                </c:pt>
                <c:pt idx="18">
                  <c:v>26.759310641901376</c:v>
                </c:pt>
                <c:pt idx="19">
                  <c:v>27.547452211218662</c:v>
                </c:pt>
                <c:pt idx="20">
                  <c:v>27.463697943759161</c:v>
                </c:pt>
                <c:pt idx="21">
                  <c:v>28.427814896814613</c:v>
                </c:pt>
                <c:pt idx="22">
                  <c:v>25.190793810635434</c:v>
                </c:pt>
                <c:pt idx="23">
                  <c:v>23.857885920702277</c:v>
                </c:pt>
                <c:pt idx="24">
                  <c:v>21.993800078760877</c:v>
                </c:pt>
                <c:pt idx="25">
                  <c:v>21.947777796221182</c:v>
                </c:pt>
                <c:pt idx="26">
                  <c:v>22.106449648191607</c:v>
                </c:pt>
                <c:pt idx="27">
                  <c:v>23.828034376307883</c:v>
                </c:pt>
                <c:pt idx="28">
                  <c:v>24.903047478747965</c:v>
                </c:pt>
                <c:pt idx="29">
                  <c:v>24.493574559410849</c:v>
                </c:pt>
                <c:pt idx="30">
                  <c:v>26.354796561018514</c:v>
                </c:pt>
                <c:pt idx="31">
                  <c:v>26.955009759477246</c:v>
                </c:pt>
                <c:pt idx="32">
                  <c:v>26.793681949086999</c:v>
                </c:pt>
                <c:pt idx="33">
                  <c:v>27.08648567272429</c:v>
                </c:pt>
                <c:pt idx="34">
                  <c:v>23.090611800700806</c:v>
                </c:pt>
                <c:pt idx="35">
                  <c:v>22.709938977398913</c:v>
                </c:pt>
                <c:pt idx="36">
                  <c:v>21.604399162309814</c:v>
                </c:pt>
                <c:pt idx="37">
                  <c:v>22.170878570615713</c:v>
                </c:pt>
                <c:pt idx="38">
                  <c:v>21.388290137725203</c:v>
                </c:pt>
                <c:pt idx="39">
                  <c:v>21.657347170072377</c:v>
                </c:pt>
                <c:pt idx="40">
                  <c:v>23.240601472653658</c:v>
                </c:pt>
                <c:pt idx="41">
                  <c:v>25.164536363666759</c:v>
                </c:pt>
                <c:pt idx="42">
                  <c:v>26.706181526541442</c:v>
                </c:pt>
                <c:pt idx="43">
                  <c:v>27.006521730428947</c:v>
                </c:pt>
                <c:pt idx="44">
                  <c:v>27.63960658635142</c:v>
                </c:pt>
                <c:pt idx="45">
                  <c:v>28.462769648384892</c:v>
                </c:pt>
                <c:pt idx="46">
                  <c:v>24.750839388157559</c:v>
                </c:pt>
                <c:pt idx="47">
                  <c:v>22.793803127464209</c:v>
                </c:pt>
                <c:pt idx="48">
                  <c:v>22.227967744352707</c:v>
                </c:pt>
                <c:pt idx="49">
                  <c:v>21.394855590633135</c:v>
                </c:pt>
                <c:pt idx="50">
                  <c:v>21.694107947706936</c:v>
                </c:pt>
                <c:pt idx="51">
                  <c:v>23.09786849006505</c:v>
                </c:pt>
                <c:pt idx="52">
                  <c:v>24.424653082343127</c:v>
                </c:pt>
                <c:pt idx="53">
                  <c:v>22.906307991352261</c:v>
                </c:pt>
                <c:pt idx="54">
                  <c:v>25.112199128898869</c:v>
                </c:pt>
                <c:pt idx="55">
                  <c:v>26.276443568646116</c:v>
                </c:pt>
                <c:pt idx="56">
                  <c:v>26.091587879579993</c:v>
                </c:pt>
                <c:pt idx="57">
                  <c:v>27.207756055153567</c:v>
                </c:pt>
                <c:pt idx="58">
                  <c:v>23.153018762826143</c:v>
                </c:pt>
                <c:pt idx="59">
                  <c:v>22.65718825924867</c:v>
                </c:pt>
                <c:pt idx="60">
                  <c:v>21.359391049368778</c:v>
                </c:pt>
                <c:pt idx="61">
                  <c:v>22.051151782456397</c:v>
                </c:pt>
                <c:pt idx="62">
                  <c:v>21.778547675118151</c:v>
                </c:pt>
                <c:pt idx="63">
                  <c:v>21.836723021159834</c:v>
                </c:pt>
                <c:pt idx="64">
                  <c:v>24.094405267219589</c:v>
                </c:pt>
                <c:pt idx="65">
                  <c:v>24.993203363083659</c:v>
                </c:pt>
                <c:pt idx="66">
                  <c:v>24.803478624999848</c:v>
                </c:pt>
                <c:pt idx="67">
                  <c:v>26.405757816845043</c:v>
                </c:pt>
                <c:pt idx="68">
                  <c:v>26.928580548212626</c:v>
                </c:pt>
                <c:pt idx="69">
                  <c:v>25.201883742281417</c:v>
                </c:pt>
                <c:pt idx="70">
                  <c:v>23.462102867196528</c:v>
                </c:pt>
                <c:pt idx="71">
                  <c:v>22.036704410315728</c:v>
                </c:pt>
                <c:pt idx="72">
                  <c:v>22.344541903875587</c:v>
                </c:pt>
                <c:pt idx="73">
                  <c:v>20.85312679424829</c:v>
                </c:pt>
                <c:pt idx="74">
                  <c:v>21.360014624848979</c:v>
                </c:pt>
                <c:pt idx="75">
                  <c:v>23.001006704550015</c:v>
                </c:pt>
                <c:pt idx="76">
                  <c:v>25.009881029777411</c:v>
                </c:pt>
                <c:pt idx="77">
                  <c:v>24.99923900212314</c:v>
                </c:pt>
                <c:pt idx="78">
                  <c:v>25.763249271349299</c:v>
                </c:pt>
                <c:pt idx="79">
                  <c:v>25.084554932203655</c:v>
                </c:pt>
                <c:pt idx="80">
                  <c:v>25.518087479979471</c:v>
                </c:pt>
                <c:pt idx="81">
                  <c:v>24.828918887488015</c:v>
                </c:pt>
                <c:pt idx="82">
                  <c:v>23.213215041385308</c:v>
                </c:pt>
                <c:pt idx="83">
                  <c:v>22.41061585606365</c:v>
                </c:pt>
                <c:pt idx="84">
                  <c:v>21.128756193489192</c:v>
                </c:pt>
                <c:pt idx="85">
                  <c:v>21.619633816415984</c:v>
                </c:pt>
                <c:pt idx="86">
                  <c:v>20.518856047692324</c:v>
                </c:pt>
                <c:pt idx="87">
                  <c:v>23.392599071340907</c:v>
                </c:pt>
                <c:pt idx="88">
                  <c:v>25.081700297010361</c:v>
                </c:pt>
                <c:pt idx="89">
                  <c:v>24.652438451928113</c:v>
                </c:pt>
                <c:pt idx="90">
                  <c:v>25.616255686769019</c:v>
                </c:pt>
                <c:pt idx="91">
                  <c:v>26.612924691980922</c:v>
                </c:pt>
                <c:pt idx="92">
                  <c:v>27.598365409327545</c:v>
                </c:pt>
                <c:pt idx="93">
                  <c:v>24.873540160590643</c:v>
                </c:pt>
                <c:pt idx="94">
                  <c:v>22.379449867506473</c:v>
                </c:pt>
                <c:pt idx="95">
                  <c:v>22.183119257409757</c:v>
                </c:pt>
                <c:pt idx="96">
                  <c:v>21.537559858241604</c:v>
                </c:pt>
                <c:pt idx="97">
                  <c:v>20.303273972191995</c:v>
                </c:pt>
                <c:pt idx="98">
                  <c:v>21.197111762688575</c:v>
                </c:pt>
                <c:pt idx="99">
                  <c:v>22.684588156196945</c:v>
                </c:pt>
                <c:pt idx="100">
                  <c:v>23.801333193225432</c:v>
                </c:pt>
                <c:pt idx="101">
                  <c:v>25.523699744858916</c:v>
                </c:pt>
                <c:pt idx="102">
                  <c:v>27.14031103354861</c:v>
                </c:pt>
                <c:pt idx="103">
                  <c:v>28.381476117144928</c:v>
                </c:pt>
                <c:pt idx="104">
                  <c:v>28.459865834821368</c:v>
                </c:pt>
                <c:pt idx="105">
                  <c:v>26.328992045487702</c:v>
                </c:pt>
                <c:pt idx="106">
                  <c:v>24.913921638884133</c:v>
                </c:pt>
                <c:pt idx="107">
                  <c:v>21.726916860302101</c:v>
                </c:pt>
                <c:pt idx="108">
                  <c:v>21.223060382164125</c:v>
                </c:pt>
                <c:pt idx="109">
                  <c:v>20.403815643917877</c:v>
                </c:pt>
                <c:pt idx="110">
                  <c:v>21.416632507771375</c:v>
                </c:pt>
                <c:pt idx="111">
                  <c:v>22.470920043182602</c:v>
                </c:pt>
                <c:pt idx="112">
                  <c:v>24.420573969613688</c:v>
                </c:pt>
                <c:pt idx="113">
                  <c:v>24.079260904114594</c:v>
                </c:pt>
                <c:pt idx="114">
                  <c:v>25.099156047634978</c:v>
                </c:pt>
                <c:pt idx="115">
                  <c:v>24.927135305366662</c:v>
                </c:pt>
                <c:pt idx="116">
                  <c:v>26.333921408744871</c:v>
                </c:pt>
                <c:pt idx="117">
                  <c:v>24.899888192937897</c:v>
                </c:pt>
                <c:pt idx="118">
                  <c:v>22.334533615924141</c:v>
                </c:pt>
                <c:pt idx="119">
                  <c:v>22.005014406562687</c:v>
                </c:pt>
                <c:pt idx="120">
                  <c:v>20.250759198048712</c:v>
                </c:pt>
                <c:pt idx="121">
                  <c:v>21.709107427754827</c:v>
                </c:pt>
                <c:pt idx="122">
                  <c:v>22.029565883183071</c:v>
                </c:pt>
                <c:pt idx="123">
                  <c:v>22.68078409273377</c:v>
                </c:pt>
                <c:pt idx="124">
                  <c:v>24.459435367854457</c:v>
                </c:pt>
                <c:pt idx="125">
                  <c:v>25.048658217165446</c:v>
                </c:pt>
                <c:pt idx="126">
                  <c:v>25.745495141738854</c:v>
                </c:pt>
                <c:pt idx="127">
                  <c:v>26.180267706119174</c:v>
                </c:pt>
                <c:pt idx="128">
                  <c:v>26.747264520012319</c:v>
                </c:pt>
                <c:pt idx="129">
                  <c:v>25.659061841203734</c:v>
                </c:pt>
                <c:pt idx="130">
                  <c:v>23.844096951453025</c:v>
                </c:pt>
                <c:pt idx="131">
                  <c:v>21.98201331239671</c:v>
                </c:pt>
                <c:pt idx="132">
                  <c:v>21.106913648797125</c:v>
                </c:pt>
                <c:pt idx="133">
                  <c:v>21.030507849431824</c:v>
                </c:pt>
                <c:pt idx="134">
                  <c:v>20.331186169629873</c:v>
                </c:pt>
                <c:pt idx="135">
                  <c:v>21.472013215204424</c:v>
                </c:pt>
                <c:pt idx="136">
                  <c:v>24.018241910554888</c:v>
                </c:pt>
                <c:pt idx="137">
                  <c:v>25.810907650540631</c:v>
                </c:pt>
                <c:pt idx="138">
                  <c:v>26.852945392079004</c:v>
                </c:pt>
                <c:pt idx="139">
                  <c:v>26.797577288213262</c:v>
                </c:pt>
                <c:pt idx="140">
                  <c:v>26.62438423348787</c:v>
                </c:pt>
                <c:pt idx="141">
                  <c:v>25.194641814203727</c:v>
                </c:pt>
                <c:pt idx="142">
                  <c:v>22.272990539107717</c:v>
                </c:pt>
                <c:pt idx="143">
                  <c:v>21.381630234221838</c:v>
                </c:pt>
                <c:pt idx="144">
                  <c:v>20.492800595237931</c:v>
                </c:pt>
                <c:pt idx="145">
                  <c:v>21.108628635807257</c:v>
                </c:pt>
                <c:pt idx="146">
                  <c:v>21.951266389921152</c:v>
                </c:pt>
                <c:pt idx="147">
                  <c:v>21.925536253483198</c:v>
                </c:pt>
                <c:pt idx="148">
                  <c:v>21.961668263889091</c:v>
                </c:pt>
                <c:pt idx="149">
                  <c:v>23.808959325666418</c:v>
                </c:pt>
                <c:pt idx="150">
                  <c:v>25.135280455928143</c:v>
                </c:pt>
                <c:pt idx="151">
                  <c:v>26.646068847774767</c:v>
                </c:pt>
                <c:pt idx="152">
                  <c:v>26.953796402017243</c:v>
                </c:pt>
                <c:pt idx="153">
                  <c:v>26.844675514046259</c:v>
                </c:pt>
                <c:pt idx="154">
                  <c:v>22.031842340901925</c:v>
                </c:pt>
                <c:pt idx="155">
                  <c:v>21.866426933033306</c:v>
                </c:pt>
                <c:pt idx="156">
                  <c:v>21.208421045411843</c:v>
                </c:pt>
                <c:pt idx="157">
                  <c:v>20.268094251670302</c:v>
                </c:pt>
                <c:pt idx="158">
                  <c:v>21.050259686355659</c:v>
                </c:pt>
                <c:pt idx="159">
                  <c:v>22.320681108531566</c:v>
                </c:pt>
                <c:pt idx="160">
                  <c:v>23.263473931704755</c:v>
                </c:pt>
                <c:pt idx="161">
                  <c:v>24.246165848893252</c:v>
                </c:pt>
                <c:pt idx="162">
                  <c:v>24.113757396358135</c:v>
                </c:pt>
                <c:pt idx="163">
                  <c:v>23.689364311692856</c:v>
                </c:pt>
                <c:pt idx="164">
                  <c:v>25.373477777618294</c:v>
                </c:pt>
                <c:pt idx="165">
                  <c:v>24.029000073593078</c:v>
                </c:pt>
                <c:pt idx="166">
                  <c:v>22.637531114197476</c:v>
                </c:pt>
                <c:pt idx="167">
                  <c:v>21.236011488567346</c:v>
                </c:pt>
                <c:pt idx="168">
                  <c:v>20.596148996732168</c:v>
                </c:pt>
                <c:pt idx="169">
                  <c:v>20.283237839230456</c:v>
                </c:pt>
                <c:pt idx="170">
                  <c:v>21.713638343042188</c:v>
                </c:pt>
                <c:pt idx="171">
                  <c:v>21.950921897578347</c:v>
                </c:pt>
                <c:pt idx="172">
                  <c:v>22.006395089249839</c:v>
                </c:pt>
                <c:pt idx="173">
                  <c:v>24.394619247192313</c:v>
                </c:pt>
                <c:pt idx="174">
                  <c:v>24.859517853577952</c:v>
                </c:pt>
                <c:pt idx="175">
                  <c:v>25.965438707879891</c:v>
                </c:pt>
                <c:pt idx="176">
                  <c:v>24.886835280702893</c:v>
                </c:pt>
                <c:pt idx="177">
                  <c:v>25.671384995933586</c:v>
                </c:pt>
                <c:pt idx="178">
                  <c:v>21.829785164459075</c:v>
                </c:pt>
                <c:pt idx="179">
                  <c:v>21.583138985605991</c:v>
                </c:pt>
                <c:pt idx="180">
                  <c:v>20.111267596601042</c:v>
                </c:pt>
                <c:pt idx="181">
                  <c:v>20.36650035782402</c:v>
                </c:pt>
                <c:pt idx="182">
                  <c:v>21.557190846239408</c:v>
                </c:pt>
                <c:pt idx="183">
                  <c:v>22.336916410406616</c:v>
                </c:pt>
                <c:pt idx="184">
                  <c:v>21.777826261323469</c:v>
                </c:pt>
                <c:pt idx="185">
                  <c:v>23.357310972005649</c:v>
                </c:pt>
                <c:pt idx="186">
                  <c:v>24.322777266637786</c:v>
                </c:pt>
                <c:pt idx="187">
                  <c:v>24.654974201727985</c:v>
                </c:pt>
                <c:pt idx="188">
                  <c:v>25.284917377945188</c:v>
                </c:pt>
                <c:pt idx="189">
                  <c:v>24.389793355089346</c:v>
                </c:pt>
                <c:pt idx="190">
                  <c:v>22.318393169188099</c:v>
                </c:pt>
                <c:pt idx="191">
                  <c:v>22.17011019354689</c:v>
                </c:pt>
                <c:pt idx="192">
                  <c:v>20.021403489238203</c:v>
                </c:pt>
                <c:pt idx="193">
                  <c:v>20.690692729237444</c:v>
                </c:pt>
                <c:pt idx="194">
                  <c:v>21.225944505283646</c:v>
                </c:pt>
                <c:pt idx="195">
                  <c:v>22.927012079575018</c:v>
                </c:pt>
                <c:pt idx="196">
                  <c:v>22.779307967169647</c:v>
                </c:pt>
                <c:pt idx="197">
                  <c:v>22.951319791817617</c:v>
                </c:pt>
                <c:pt idx="198">
                  <c:v>24.868609149611718</c:v>
                </c:pt>
                <c:pt idx="199">
                  <c:v>24.634629338752113</c:v>
                </c:pt>
                <c:pt idx="200">
                  <c:v>23.440043227320558</c:v>
                </c:pt>
                <c:pt idx="201">
                  <c:v>23.544143678153716</c:v>
                </c:pt>
                <c:pt idx="202">
                  <c:v>21.898314589742753</c:v>
                </c:pt>
                <c:pt idx="203">
                  <c:v>21.580450778152073</c:v>
                </c:pt>
                <c:pt idx="204">
                  <c:v>20.872762672131774</c:v>
                </c:pt>
                <c:pt idx="205">
                  <c:v>20.799393752537643</c:v>
                </c:pt>
                <c:pt idx="206">
                  <c:v>21.104399044202118</c:v>
                </c:pt>
                <c:pt idx="207">
                  <c:v>22.823149774627801</c:v>
                </c:pt>
                <c:pt idx="208">
                  <c:v>22.481594656791319</c:v>
                </c:pt>
                <c:pt idx="209">
                  <c:v>23.925823734944647</c:v>
                </c:pt>
                <c:pt idx="210">
                  <c:v>24.857085727899204</c:v>
                </c:pt>
                <c:pt idx="211">
                  <c:v>25.02987443972448</c:v>
                </c:pt>
                <c:pt idx="212">
                  <c:v>23.808186631224309</c:v>
                </c:pt>
                <c:pt idx="213">
                  <c:v>23.156341025524103</c:v>
                </c:pt>
                <c:pt idx="214">
                  <c:v>22.046322662174408</c:v>
                </c:pt>
                <c:pt idx="215">
                  <c:v>20.905245322663923</c:v>
                </c:pt>
                <c:pt idx="216">
                  <c:v>20.234206562956743</c:v>
                </c:pt>
                <c:pt idx="217">
                  <c:v>20.692149486766411</c:v>
                </c:pt>
                <c:pt idx="218">
                  <c:v>20.201681993360275</c:v>
                </c:pt>
                <c:pt idx="219">
                  <c:v>21.925326552648777</c:v>
                </c:pt>
                <c:pt idx="220">
                  <c:v>23.614835303286725</c:v>
                </c:pt>
                <c:pt idx="221">
                  <c:v>23.359698422861186</c:v>
                </c:pt>
                <c:pt idx="222">
                  <c:v>24.706216231198418</c:v>
                </c:pt>
                <c:pt idx="223">
                  <c:v>24.761309422289578</c:v>
                </c:pt>
                <c:pt idx="224">
                  <c:v>23.799850918410797</c:v>
                </c:pt>
                <c:pt idx="225">
                  <c:v>24.408246832750141</c:v>
                </c:pt>
                <c:pt idx="226">
                  <c:v>21.533508407488426</c:v>
                </c:pt>
                <c:pt idx="227">
                  <c:v>20.69399302519566</c:v>
                </c:pt>
                <c:pt idx="228">
                  <c:v>20.845637019338344</c:v>
                </c:pt>
                <c:pt idx="229">
                  <c:v>20.142907245132029</c:v>
                </c:pt>
                <c:pt idx="230">
                  <c:v>20.318709031156988</c:v>
                </c:pt>
                <c:pt idx="231">
                  <c:v>20.937084580001088</c:v>
                </c:pt>
                <c:pt idx="232">
                  <c:v>22.072901952491009</c:v>
                </c:pt>
                <c:pt idx="233">
                  <c:v>23.006357360053254</c:v>
                </c:pt>
                <c:pt idx="234">
                  <c:v>23.619818476158752</c:v>
                </c:pt>
                <c:pt idx="235">
                  <c:v>24.475187160913705</c:v>
                </c:pt>
                <c:pt idx="236">
                  <c:v>25.233013318235887</c:v>
                </c:pt>
                <c:pt idx="237">
                  <c:v>23.360203613837651</c:v>
                </c:pt>
                <c:pt idx="238">
                  <c:v>20.700130263296835</c:v>
                </c:pt>
                <c:pt idx="239">
                  <c:v>20.986110335127776</c:v>
                </c:pt>
                <c:pt idx="240">
                  <c:v>20.929651986511644</c:v>
                </c:pt>
                <c:pt idx="241">
                  <c:v>19.870923863955095</c:v>
                </c:pt>
                <c:pt idx="242">
                  <c:v>20.724230326914491</c:v>
                </c:pt>
                <c:pt idx="243">
                  <c:v>22.433722386118696</c:v>
                </c:pt>
                <c:pt idx="244">
                  <c:v>22.976390627798633</c:v>
                </c:pt>
                <c:pt idx="245">
                  <c:v>23.267926452250109</c:v>
                </c:pt>
                <c:pt idx="246">
                  <c:v>23.897292450956389</c:v>
                </c:pt>
                <c:pt idx="247">
                  <c:v>23.837068343170394</c:v>
                </c:pt>
                <c:pt idx="248">
                  <c:v>22.787958397716046</c:v>
                </c:pt>
                <c:pt idx="249">
                  <c:v>22.832905584323825</c:v>
                </c:pt>
                <c:pt idx="250">
                  <c:v>21.618956130611608</c:v>
                </c:pt>
                <c:pt idx="251">
                  <c:v>20.492645077767968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Simulations!$AT$115</c:f>
              <c:strCache>
                <c:ptCount val="1"/>
                <c:pt idx="0">
                  <c:v>MBAL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square"/>
            <c:size val="14"/>
            <c:spPr>
              <a:noFill/>
              <a:ln w="9525">
                <a:noFill/>
              </a:ln>
            </c:spPr>
          </c:marker>
          <c:val>
            <c:numRef>
              <c:f>Simulations!$AT$116:$AT$367</c:f>
              <c:numCache>
                <c:formatCode>0</c:formatCode>
                <c:ptCount val="252"/>
                <c:pt idx="0">
                  <c:v>23.939743428339391</c:v>
                </c:pt>
                <c:pt idx="1">
                  <c:v>23.939743428339391</c:v>
                </c:pt>
                <c:pt idx="2">
                  <c:v>23.939743428339391</c:v>
                </c:pt>
                <c:pt idx="3">
                  <c:v>23.939743428339391</c:v>
                </c:pt>
                <c:pt idx="4">
                  <c:v>23.939743428339391</c:v>
                </c:pt>
                <c:pt idx="5">
                  <c:v>23.939743428339391</c:v>
                </c:pt>
                <c:pt idx="6">
                  <c:v>23.939743428339391</c:v>
                </c:pt>
                <c:pt idx="7">
                  <c:v>23.939743428339391</c:v>
                </c:pt>
                <c:pt idx="8">
                  <c:v>23.939743428339391</c:v>
                </c:pt>
                <c:pt idx="9">
                  <c:v>23.939743428339391</c:v>
                </c:pt>
                <c:pt idx="10">
                  <c:v>23.939743428339391</c:v>
                </c:pt>
                <c:pt idx="11">
                  <c:v>23.939743428339391</c:v>
                </c:pt>
                <c:pt idx="12">
                  <c:v>23.939743428339391</c:v>
                </c:pt>
                <c:pt idx="13">
                  <c:v>23.939743428339391</c:v>
                </c:pt>
                <c:pt idx="14">
                  <c:v>23.939743428339391</c:v>
                </c:pt>
                <c:pt idx="15">
                  <c:v>23.939743428339391</c:v>
                </c:pt>
                <c:pt idx="16">
                  <c:v>23.939743428339391</c:v>
                </c:pt>
                <c:pt idx="17">
                  <c:v>23.939743428339391</c:v>
                </c:pt>
                <c:pt idx="18">
                  <c:v>23.939743428339391</c:v>
                </c:pt>
                <c:pt idx="19">
                  <c:v>23.939743428339391</c:v>
                </c:pt>
                <c:pt idx="20">
                  <c:v>23.939743428339391</c:v>
                </c:pt>
                <c:pt idx="21">
                  <c:v>23.939743428339391</c:v>
                </c:pt>
                <c:pt idx="22">
                  <c:v>23.939743428339391</c:v>
                </c:pt>
                <c:pt idx="23">
                  <c:v>23.939743428339391</c:v>
                </c:pt>
                <c:pt idx="24">
                  <c:v>23.939743428339391</c:v>
                </c:pt>
                <c:pt idx="25">
                  <c:v>23.939743428339391</c:v>
                </c:pt>
                <c:pt idx="26">
                  <c:v>23.939743428339391</c:v>
                </c:pt>
                <c:pt idx="27">
                  <c:v>23.939743428339391</c:v>
                </c:pt>
                <c:pt idx="28">
                  <c:v>23.939743428339391</c:v>
                </c:pt>
                <c:pt idx="29">
                  <c:v>23.939743428339391</c:v>
                </c:pt>
                <c:pt idx="30">
                  <c:v>23.939743428339391</c:v>
                </c:pt>
                <c:pt idx="31">
                  <c:v>23.939743428339391</c:v>
                </c:pt>
                <c:pt idx="32">
                  <c:v>23.939743428339391</c:v>
                </c:pt>
                <c:pt idx="33">
                  <c:v>23.939743428339391</c:v>
                </c:pt>
                <c:pt idx="34">
                  <c:v>23.939743428339391</c:v>
                </c:pt>
                <c:pt idx="35">
                  <c:v>23.939743428339391</c:v>
                </c:pt>
                <c:pt idx="36">
                  <c:v>23.939743428339391</c:v>
                </c:pt>
                <c:pt idx="37">
                  <c:v>23.939743428339391</c:v>
                </c:pt>
                <c:pt idx="38">
                  <c:v>23.939743428339391</c:v>
                </c:pt>
                <c:pt idx="39">
                  <c:v>23.939743428339391</c:v>
                </c:pt>
                <c:pt idx="40">
                  <c:v>23.939743428339391</c:v>
                </c:pt>
                <c:pt idx="41">
                  <c:v>23.939743428339391</c:v>
                </c:pt>
                <c:pt idx="42">
                  <c:v>23.939743428339391</c:v>
                </c:pt>
                <c:pt idx="43">
                  <c:v>23.939743428339391</c:v>
                </c:pt>
                <c:pt idx="44">
                  <c:v>23.939743428339391</c:v>
                </c:pt>
                <c:pt idx="45">
                  <c:v>23.939743428339391</c:v>
                </c:pt>
                <c:pt idx="46">
                  <c:v>23.939743428339391</c:v>
                </c:pt>
                <c:pt idx="47">
                  <c:v>23.939743428339391</c:v>
                </c:pt>
                <c:pt idx="48">
                  <c:v>23.939743428339391</c:v>
                </c:pt>
                <c:pt idx="49">
                  <c:v>23.939743428339391</c:v>
                </c:pt>
                <c:pt idx="50">
                  <c:v>23.939743428339391</c:v>
                </c:pt>
                <c:pt idx="51">
                  <c:v>23.939743428339391</c:v>
                </c:pt>
                <c:pt idx="52">
                  <c:v>23.939743428339391</c:v>
                </c:pt>
                <c:pt idx="53">
                  <c:v>23.939743428339391</c:v>
                </c:pt>
                <c:pt idx="54">
                  <c:v>23.939743428339391</c:v>
                </c:pt>
                <c:pt idx="55">
                  <c:v>23.939743428339391</c:v>
                </c:pt>
                <c:pt idx="56">
                  <c:v>23.939743428339391</c:v>
                </c:pt>
                <c:pt idx="57">
                  <c:v>23.939743428339391</c:v>
                </c:pt>
                <c:pt idx="58">
                  <c:v>23.939743428339391</c:v>
                </c:pt>
                <c:pt idx="59">
                  <c:v>23.939743428339391</c:v>
                </c:pt>
                <c:pt idx="60">
                  <c:v>23.939743428339391</c:v>
                </c:pt>
                <c:pt idx="61">
                  <c:v>23.939743428339391</c:v>
                </c:pt>
                <c:pt idx="62">
                  <c:v>23.939743428339391</c:v>
                </c:pt>
                <c:pt idx="63">
                  <c:v>23.939743428339391</c:v>
                </c:pt>
                <c:pt idx="64">
                  <c:v>23.939743428339391</c:v>
                </c:pt>
                <c:pt idx="65">
                  <c:v>23.939743428339391</c:v>
                </c:pt>
                <c:pt idx="66">
                  <c:v>23.939743428339391</c:v>
                </c:pt>
                <c:pt idx="67">
                  <c:v>23.939743428339391</c:v>
                </c:pt>
                <c:pt idx="68">
                  <c:v>23.939743428339391</c:v>
                </c:pt>
                <c:pt idx="69">
                  <c:v>23.939743428339391</c:v>
                </c:pt>
                <c:pt idx="70">
                  <c:v>23.939743428339391</c:v>
                </c:pt>
                <c:pt idx="71">
                  <c:v>23.939743428339391</c:v>
                </c:pt>
                <c:pt idx="72">
                  <c:v>23.939743428339391</c:v>
                </c:pt>
                <c:pt idx="73">
                  <c:v>23.939743428339391</c:v>
                </c:pt>
                <c:pt idx="74">
                  <c:v>23.939743428339391</c:v>
                </c:pt>
                <c:pt idx="75">
                  <c:v>23.939743428339391</c:v>
                </c:pt>
                <c:pt idx="76">
                  <c:v>23.939743428339391</c:v>
                </c:pt>
                <c:pt idx="77">
                  <c:v>23.939743428339391</c:v>
                </c:pt>
                <c:pt idx="78">
                  <c:v>23.939743428339391</c:v>
                </c:pt>
                <c:pt idx="79">
                  <c:v>23.939743428339391</c:v>
                </c:pt>
                <c:pt idx="80">
                  <c:v>23.939743428339391</c:v>
                </c:pt>
                <c:pt idx="81">
                  <c:v>23.939743428339391</c:v>
                </c:pt>
                <c:pt idx="82">
                  <c:v>23.939743428339391</c:v>
                </c:pt>
                <c:pt idx="83">
                  <c:v>23.939743428339391</c:v>
                </c:pt>
                <c:pt idx="84">
                  <c:v>23.939743428339391</c:v>
                </c:pt>
                <c:pt idx="85">
                  <c:v>23.939743428339391</c:v>
                </c:pt>
                <c:pt idx="86">
                  <c:v>23.939743428339391</c:v>
                </c:pt>
                <c:pt idx="87">
                  <c:v>23.939743428339391</c:v>
                </c:pt>
                <c:pt idx="88">
                  <c:v>23.939743428339391</c:v>
                </c:pt>
                <c:pt idx="89">
                  <c:v>23.939743428339391</c:v>
                </c:pt>
                <c:pt idx="90">
                  <c:v>23.939743428339391</c:v>
                </c:pt>
                <c:pt idx="91">
                  <c:v>23.939743428339391</c:v>
                </c:pt>
                <c:pt idx="92">
                  <c:v>23.939743428339391</c:v>
                </c:pt>
                <c:pt idx="93">
                  <c:v>23.939743428339391</c:v>
                </c:pt>
                <c:pt idx="94">
                  <c:v>23.939743428339391</c:v>
                </c:pt>
                <c:pt idx="95">
                  <c:v>23.939743428339391</c:v>
                </c:pt>
                <c:pt idx="96">
                  <c:v>23.939743428339391</c:v>
                </c:pt>
                <c:pt idx="97">
                  <c:v>23.939743428339391</c:v>
                </c:pt>
                <c:pt idx="98">
                  <c:v>23.939743428339391</c:v>
                </c:pt>
                <c:pt idx="99">
                  <c:v>23.939743428339391</c:v>
                </c:pt>
                <c:pt idx="100">
                  <c:v>23.939743428339391</c:v>
                </c:pt>
                <c:pt idx="101">
                  <c:v>23.939743428339391</c:v>
                </c:pt>
                <c:pt idx="102">
                  <c:v>23.939743428339391</c:v>
                </c:pt>
                <c:pt idx="103">
                  <c:v>23.939743428339391</c:v>
                </c:pt>
                <c:pt idx="104">
                  <c:v>23.939743428339391</c:v>
                </c:pt>
                <c:pt idx="105">
                  <c:v>23.939743428339391</c:v>
                </c:pt>
                <c:pt idx="106">
                  <c:v>23.939743428339391</c:v>
                </c:pt>
                <c:pt idx="107">
                  <c:v>23.939743428339391</c:v>
                </c:pt>
                <c:pt idx="108">
                  <c:v>23.939743428339391</c:v>
                </c:pt>
                <c:pt idx="109">
                  <c:v>23.939743428339391</c:v>
                </c:pt>
                <c:pt idx="110">
                  <c:v>23.939743428339391</c:v>
                </c:pt>
                <c:pt idx="111">
                  <c:v>23.939743428339391</c:v>
                </c:pt>
                <c:pt idx="112">
                  <c:v>23.939743428339391</c:v>
                </c:pt>
                <c:pt idx="113">
                  <c:v>23.939743428339391</c:v>
                </c:pt>
                <c:pt idx="114">
                  <c:v>23.939743428339391</c:v>
                </c:pt>
                <c:pt idx="115">
                  <c:v>23.939743428339391</c:v>
                </c:pt>
                <c:pt idx="116">
                  <c:v>23.939743428339391</c:v>
                </c:pt>
                <c:pt idx="117">
                  <c:v>23.939743428339391</c:v>
                </c:pt>
                <c:pt idx="118">
                  <c:v>23.939743428339391</c:v>
                </c:pt>
                <c:pt idx="119">
                  <c:v>23.939743428339391</c:v>
                </c:pt>
                <c:pt idx="120">
                  <c:v>23.939743428339391</c:v>
                </c:pt>
                <c:pt idx="121">
                  <c:v>23.939743428339391</c:v>
                </c:pt>
                <c:pt idx="122">
                  <c:v>23.939743428339391</c:v>
                </c:pt>
                <c:pt idx="123">
                  <c:v>23.939743428339391</c:v>
                </c:pt>
                <c:pt idx="124">
                  <c:v>23.939743428339391</c:v>
                </c:pt>
                <c:pt idx="125">
                  <c:v>23.939743428339391</c:v>
                </c:pt>
                <c:pt idx="126">
                  <c:v>23.939743428339391</c:v>
                </c:pt>
                <c:pt idx="127">
                  <c:v>23.939743428339391</c:v>
                </c:pt>
                <c:pt idx="128">
                  <c:v>23.939743428339391</c:v>
                </c:pt>
                <c:pt idx="129">
                  <c:v>23.939743428339391</c:v>
                </c:pt>
                <c:pt idx="130">
                  <c:v>23.939743428339391</c:v>
                </c:pt>
                <c:pt idx="131">
                  <c:v>23.939743428339391</c:v>
                </c:pt>
                <c:pt idx="132">
                  <c:v>23.939743428339391</c:v>
                </c:pt>
                <c:pt idx="133">
                  <c:v>23.939743428339391</c:v>
                </c:pt>
                <c:pt idx="134">
                  <c:v>23.939743428339391</c:v>
                </c:pt>
                <c:pt idx="135">
                  <c:v>23.939743428339391</c:v>
                </c:pt>
                <c:pt idx="136">
                  <c:v>23.939743428339391</c:v>
                </c:pt>
                <c:pt idx="137">
                  <c:v>23.939743428339391</c:v>
                </c:pt>
                <c:pt idx="138">
                  <c:v>23.939743428339391</c:v>
                </c:pt>
                <c:pt idx="139">
                  <c:v>23.939743428339391</c:v>
                </c:pt>
                <c:pt idx="140">
                  <c:v>23.939743428339391</c:v>
                </c:pt>
                <c:pt idx="141">
                  <c:v>23.939743428339391</c:v>
                </c:pt>
                <c:pt idx="142">
                  <c:v>23.939743428339391</c:v>
                </c:pt>
                <c:pt idx="143">
                  <c:v>23.939743428339391</c:v>
                </c:pt>
                <c:pt idx="144">
                  <c:v>23.939743428339391</c:v>
                </c:pt>
                <c:pt idx="145">
                  <c:v>23.939743428339391</c:v>
                </c:pt>
                <c:pt idx="146">
                  <c:v>23.939743428339391</c:v>
                </c:pt>
                <c:pt idx="147">
                  <c:v>23.939743428339391</c:v>
                </c:pt>
                <c:pt idx="148">
                  <c:v>23.939743428339391</c:v>
                </c:pt>
                <c:pt idx="149">
                  <c:v>23.939743428339391</c:v>
                </c:pt>
                <c:pt idx="150">
                  <c:v>23.939743428339391</c:v>
                </c:pt>
                <c:pt idx="151">
                  <c:v>23.939743428339391</c:v>
                </c:pt>
                <c:pt idx="152">
                  <c:v>23.939743428339391</c:v>
                </c:pt>
                <c:pt idx="153">
                  <c:v>23.939743428339391</c:v>
                </c:pt>
                <c:pt idx="154">
                  <c:v>23.939743428339391</c:v>
                </c:pt>
                <c:pt idx="155">
                  <c:v>23.939743428339391</c:v>
                </c:pt>
                <c:pt idx="156">
                  <c:v>23.939743428339391</c:v>
                </c:pt>
                <c:pt idx="157">
                  <c:v>23.939743428339391</c:v>
                </c:pt>
                <c:pt idx="158">
                  <c:v>23.939743428339391</c:v>
                </c:pt>
                <c:pt idx="159">
                  <c:v>23.939743428339391</c:v>
                </c:pt>
                <c:pt idx="160">
                  <c:v>23.939743428339391</c:v>
                </c:pt>
                <c:pt idx="161">
                  <c:v>23.939743428339391</c:v>
                </c:pt>
                <c:pt idx="162">
                  <c:v>23.939743428339391</c:v>
                </c:pt>
                <c:pt idx="163">
                  <c:v>23.939743428339391</c:v>
                </c:pt>
                <c:pt idx="164">
                  <c:v>23.939743428339391</c:v>
                </c:pt>
                <c:pt idx="165">
                  <c:v>23.939743428339391</c:v>
                </c:pt>
                <c:pt idx="166">
                  <c:v>23.939743428339391</c:v>
                </c:pt>
                <c:pt idx="167">
                  <c:v>23.939743428339391</c:v>
                </c:pt>
                <c:pt idx="168">
                  <c:v>23.939743428339391</c:v>
                </c:pt>
                <c:pt idx="169">
                  <c:v>23.939743428339391</c:v>
                </c:pt>
                <c:pt idx="170">
                  <c:v>23.939743428339391</c:v>
                </c:pt>
                <c:pt idx="171">
                  <c:v>23.939743428339391</c:v>
                </c:pt>
                <c:pt idx="172">
                  <c:v>23.939743428339391</c:v>
                </c:pt>
                <c:pt idx="173">
                  <c:v>23.939743428339391</c:v>
                </c:pt>
                <c:pt idx="174">
                  <c:v>23.939743428339391</c:v>
                </c:pt>
                <c:pt idx="175">
                  <c:v>23.939743428339391</c:v>
                </c:pt>
                <c:pt idx="176">
                  <c:v>23.939743428339391</c:v>
                </c:pt>
                <c:pt idx="177">
                  <c:v>23.939743428339391</c:v>
                </c:pt>
                <c:pt idx="178">
                  <c:v>23.939743428339391</c:v>
                </c:pt>
                <c:pt idx="179">
                  <c:v>23.939743428339391</c:v>
                </c:pt>
                <c:pt idx="180">
                  <c:v>23.939743428339391</c:v>
                </c:pt>
                <c:pt idx="181">
                  <c:v>23.939743428339391</c:v>
                </c:pt>
                <c:pt idx="182">
                  <c:v>23.939743428339391</c:v>
                </c:pt>
                <c:pt idx="183">
                  <c:v>23.939743428339391</c:v>
                </c:pt>
                <c:pt idx="184">
                  <c:v>23.939743428339391</c:v>
                </c:pt>
                <c:pt idx="185">
                  <c:v>23.939743428339391</c:v>
                </c:pt>
                <c:pt idx="186">
                  <c:v>23.939743428339391</c:v>
                </c:pt>
                <c:pt idx="187">
                  <c:v>23.939743428339391</c:v>
                </c:pt>
                <c:pt idx="188">
                  <c:v>23.939743428339391</c:v>
                </c:pt>
                <c:pt idx="189">
                  <c:v>23.939743428339391</c:v>
                </c:pt>
                <c:pt idx="190">
                  <c:v>23.939743428339391</c:v>
                </c:pt>
                <c:pt idx="191">
                  <c:v>23.939743428339391</c:v>
                </c:pt>
                <c:pt idx="192">
                  <c:v>23.939743428339391</c:v>
                </c:pt>
                <c:pt idx="193">
                  <c:v>23.939743428339391</c:v>
                </c:pt>
                <c:pt idx="194">
                  <c:v>23.939743428339391</c:v>
                </c:pt>
                <c:pt idx="195">
                  <c:v>23.939743428339391</c:v>
                </c:pt>
                <c:pt idx="196">
                  <c:v>23.939743428339391</c:v>
                </c:pt>
                <c:pt idx="197">
                  <c:v>23.939743428339391</c:v>
                </c:pt>
                <c:pt idx="198">
                  <c:v>23.939743428339391</c:v>
                </c:pt>
                <c:pt idx="199">
                  <c:v>23.939743428339391</c:v>
                </c:pt>
                <c:pt idx="200">
                  <c:v>23.939743428339391</c:v>
                </c:pt>
                <c:pt idx="201">
                  <c:v>23.939743428339391</c:v>
                </c:pt>
                <c:pt idx="202">
                  <c:v>23.939743428339391</c:v>
                </c:pt>
                <c:pt idx="203">
                  <c:v>23.939743428339391</c:v>
                </c:pt>
                <c:pt idx="204">
                  <c:v>23.939743428339391</c:v>
                </c:pt>
                <c:pt idx="205">
                  <c:v>23.939743428339391</c:v>
                </c:pt>
                <c:pt idx="206">
                  <c:v>23.939743428339391</c:v>
                </c:pt>
                <c:pt idx="207">
                  <c:v>23.939743428339391</c:v>
                </c:pt>
                <c:pt idx="208">
                  <c:v>23.939743428339391</c:v>
                </c:pt>
                <c:pt idx="209">
                  <c:v>23.939743428339391</c:v>
                </c:pt>
                <c:pt idx="210">
                  <c:v>23.939743428339391</c:v>
                </c:pt>
                <c:pt idx="211">
                  <c:v>23.939743428339391</c:v>
                </c:pt>
                <c:pt idx="212">
                  <c:v>23.939743428339391</c:v>
                </c:pt>
                <c:pt idx="213">
                  <c:v>23.939743428339391</c:v>
                </c:pt>
                <c:pt idx="214">
                  <c:v>23.939743428339391</c:v>
                </c:pt>
                <c:pt idx="215">
                  <c:v>23.939743428339391</c:v>
                </c:pt>
                <c:pt idx="216">
                  <c:v>23.939743428339391</c:v>
                </c:pt>
                <c:pt idx="217">
                  <c:v>23.939743428339391</c:v>
                </c:pt>
                <c:pt idx="218">
                  <c:v>23.939743428339391</c:v>
                </c:pt>
                <c:pt idx="219">
                  <c:v>23.939743428339391</c:v>
                </c:pt>
                <c:pt idx="220">
                  <c:v>23.939743428339391</c:v>
                </c:pt>
                <c:pt idx="221">
                  <c:v>23.939743428339391</c:v>
                </c:pt>
                <c:pt idx="222">
                  <c:v>23.939743428339391</c:v>
                </c:pt>
                <c:pt idx="223">
                  <c:v>23.939743428339391</c:v>
                </c:pt>
                <c:pt idx="224">
                  <c:v>23.939743428339391</c:v>
                </c:pt>
                <c:pt idx="225">
                  <c:v>23.939743428339391</c:v>
                </c:pt>
                <c:pt idx="226">
                  <c:v>23.939743428339391</c:v>
                </c:pt>
                <c:pt idx="227">
                  <c:v>23.939743428339391</c:v>
                </c:pt>
                <c:pt idx="228">
                  <c:v>23.939743428339391</c:v>
                </c:pt>
                <c:pt idx="229">
                  <c:v>23.939743428339391</c:v>
                </c:pt>
                <c:pt idx="230">
                  <c:v>23.939743428339391</c:v>
                </c:pt>
                <c:pt idx="231">
                  <c:v>23.939743428339391</c:v>
                </c:pt>
                <c:pt idx="232">
                  <c:v>23.939743428339391</c:v>
                </c:pt>
                <c:pt idx="233">
                  <c:v>23.939743428339391</c:v>
                </c:pt>
                <c:pt idx="234">
                  <c:v>23.939743428339391</c:v>
                </c:pt>
                <c:pt idx="235">
                  <c:v>23.939743428339391</c:v>
                </c:pt>
                <c:pt idx="236">
                  <c:v>23.939743428339391</c:v>
                </c:pt>
                <c:pt idx="237">
                  <c:v>23.939743428339391</c:v>
                </c:pt>
                <c:pt idx="238">
                  <c:v>23.939743428339391</c:v>
                </c:pt>
                <c:pt idx="239">
                  <c:v>23.939743428339391</c:v>
                </c:pt>
                <c:pt idx="240">
                  <c:v>23.939743428339391</c:v>
                </c:pt>
                <c:pt idx="241">
                  <c:v>23.939743428339391</c:v>
                </c:pt>
                <c:pt idx="242">
                  <c:v>23.939743428339391</c:v>
                </c:pt>
                <c:pt idx="243">
                  <c:v>23.939743428339391</c:v>
                </c:pt>
                <c:pt idx="244">
                  <c:v>23.939743428339391</c:v>
                </c:pt>
                <c:pt idx="245">
                  <c:v>23.939743428339391</c:v>
                </c:pt>
                <c:pt idx="246">
                  <c:v>23.939743428339391</c:v>
                </c:pt>
                <c:pt idx="247">
                  <c:v>23.939743428339391</c:v>
                </c:pt>
                <c:pt idx="248">
                  <c:v>23.939743428339391</c:v>
                </c:pt>
                <c:pt idx="249">
                  <c:v>23.939743428339391</c:v>
                </c:pt>
                <c:pt idx="250">
                  <c:v>23.939743428339391</c:v>
                </c:pt>
                <c:pt idx="251">
                  <c:v>23.939743428339391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2081760"/>
        <c:axId val="367332496"/>
      </c:lineChart>
      <c:catAx>
        <c:axId val="372081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 sz="1000" b="0"/>
                  <a:t>TIME</a:t>
                </a:r>
                <a:r>
                  <a:rPr lang="nb-NO" sz="1000" b="0" baseline="0"/>
                  <a:t> (</a:t>
                </a:r>
                <a:r>
                  <a:rPr lang="nb-NO" sz="1000" b="0"/>
                  <a:t>month)</a:t>
                </a:r>
              </a:p>
            </c:rich>
          </c:tx>
          <c:layout>
            <c:manualLayout>
              <c:xMode val="edge"/>
              <c:yMode val="edge"/>
              <c:x val="0.49131204570992609"/>
              <c:y val="0.8882187913821949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332496"/>
        <c:crosses val="autoZero"/>
        <c:auto val="1"/>
        <c:lblAlgn val="ctr"/>
        <c:lblOffset val="100"/>
        <c:tickLblSkip val="11"/>
        <c:tickMarkSkip val="1"/>
        <c:noMultiLvlLbl val="0"/>
      </c:catAx>
      <c:valAx>
        <c:axId val="36733249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 sz="1000" b="0"/>
                  <a:t>MEAN INDIVIDUAL WEIGHT (g)</a:t>
                </a:r>
              </a:p>
            </c:rich>
          </c:tx>
          <c:layout>
            <c:manualLayout>
              <c:xMode val="edge"/>
              <c:yMode val="edge"/>
              <c:x val="2.6856240126382307E-2"/>
              <c:y val="0.268882492407482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72081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8878456543642941"/>
          <c:y val="0.66767466755477312"/>
          <c:w val="0.13586114531892046"/>
          <c:h val="0.1178250905947935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5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/>
              <a:t>Histogram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Design!#REF!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Design!#REF!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7333280"/>
        <c:axId val="367333672"/>
      </c:barChart>
      <c:catAx>
        <c:axId val="3673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4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Bin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4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333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6733367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4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Frequency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4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73332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 paperSize="9" orientation="landscape" horizontalDpi="200" verticalDpi="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/>
              <a:t>Histogram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Design!#REF!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Design!#REF!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6551024"/>
        <c:axId val="366551416"/>
      </c:barChart>
      <c:catAx>
        <c:axId val="366551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Bin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6551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665514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nb-NO"/>
                  <a:t>Frequency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b-NO"/>
          </a:p>
        </c:txPr>
        <c:crossAx val="36655102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4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752475</xdr:colOff>
      <xdr:row>1</xdr:row>
      <xdr:rowOff>85725</xdr:rowOff>
    </xdr:from>
    <xdr:to>
      <xdr:col>10</xdr:col>
      <xdr:colOff>657225</xdr:colOff>
      <xdr:row>12</xdr:row>
      <xdr:rowOff>76200</xdr:rowOff>
    </xdr:to>
    <xdr:pic>
      <xdr:nvPicPr>
        <xdr:cNvPr id="5144" name="Picture 4" descr="Arpem IV 1992 c trawler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2475" y="247650"/>
          <a:ext cx="3714750" cy="18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9</xdr:col>
      <xdr:colOff>180975</xdr:colOff>
      <xdr:row>9</xdr:row>
      <xdr:rowOff>95250</xdr:rowOff>
    </xdr:from>
    <xdr:ext cx="922368" cy="315920"/>
    <xdr:sp macro="" textlink="">
      <xdr:nvSpPr>
        <xdr:cNvPr id="5125" name="Text Box 5"/>
        <xdr:cNvSpPr txBox="1">
          <a:spLocks noChangeArrowheads="1"/>
        </xdr:cNvSpPr>
      </xdr:nvSpPr>
      <xdr:spPr bwMode="auto">
        <a:xfrm>
          <a:off x="7038975" y="1762125"/>
          <a:ext cx="922368" cy="315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BBE0E3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lnSpc>
              <a:spcPts val="800"/>
            </a:lnSpc>
            <a:defRPr sz="1000"/>
          </a:pPr>
          <a:r>
            <a:rPr lang="nb-NO" sz="900" b="1" i="0" u="none" strike="noStrike" baseline="0">
              <a:solidFill>
                <a:schemeClr val="bg1">
                  <a:lumMod val="95000"/>
                </a:schemeClr>
              </a:solidFill>
              <a:latin typeface="Arial"/>
              <a:cs typeface="Arial"/>
            </a:rPr>
            <a:t>RB Larsen 92</a:t>
          </a:r>
          <a:endParaRPr lang="nb-NO" sz="900" b="0" i="0" u="none" strike="noStrike" baseline="0">
            <a:solidFill>
              <a:schemeClr val="bg1">
                <a:lumMod val="95000"/>
              </a:schemeClr>
            </a:solidFill>
            <a:latin typeface="Arial"/>
            <a:cs typeface="Arial"/>
          </a:endParaRPr>
        </a:p>
        <a:p>
          <a:pPr algn="l" rtl="0">
            <a:lnSpc>
              <a:spcPts val="900"/>
            </a:lnSpc>
            <a:defRPr sz="1000"/>
          </a:pPr>
          <a:endParaRPr lang="nb-NO">
            <a:solidFill>
              <a:schemeClr val="bg1">
                <a:lumMod val="95000"/>
              </a:schemeClr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200025</xdr:colOff>
      <xdr:row>0</xdr:row>
      <xdr:rowOff>0</xdr:rowOff>
    </xdr:from>
    <xdr:to>
      <xdr:col>14</xdr:col>
      <xdr:colOff>161925</xdr:colOff>
      <xdr:row>0</xdr:row>
      <xdr:rowOff>0</xdr:rowOff>
    </xdr:to>
    <xdr:graphicFrame macro="">
      <xdr:nvGraphicFramePr>
        <xdr:cNvPr id="4127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285750</xdr:colOff>
      <xdr:row>0</xdr:row>
      <xdr:rowOff>0</xdr:rowOff>
    </xdr:from>
    <xdr:to>
      <xdr:col>13</xdr:col>
      <xdr:colOff>447675</xdr:colOff>
      <xdr:row>0</xdr:row>
      <xdr:rowOff>0</xdr:rowOff>
    </xdr:to>
    <xdr:graphicFrame macro="">
      <xdr:nvGraphicFramePr>
        <xdr:cNvPr id="4128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9525</xdr:colOff>
      <xdr:row>1</xdr:row>
      <xdr:rowOff>142875</xdr:rowOff>
    </xdr:from>
    <xdr:to>
      <xdr:col>13</xdr:col>
      <xdr:colOff>352425</xdr:colOff>
      <xdr:row>14</xdr:row>
      <xdr:rowOff>19050</xdr:rowOff>
    </xdr:to>
    <xdr:pic>
      <xdr:nvPicPr>
        <xdr:cNvPr id="4129" name="Picture 3" descr="moputo%20038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67375" y="304800"/>
          <a:ext cx="2781300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200025</xdr:colOff>
      <xdr:row>29</xdr:row>
      <xdr:rowOff>104775</xdr:rowOff>
    </xdr:from>
    <xdr:to>
      <xdr:col>14</xdr:col>
      <xdr:colOff>161925</xdr:colOff>
      <xdr:row>43</xdr:row>
      <xdr:rowOff>66675</xdr:rowOff>
    </xdr:to>
    <xdr:graphicFrame macro="">
      <xdr:nvGraphicFramePr>
        <xdr:cNvPr id="3124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419100</xdr:colOff>
      <xdr:row>5</xdr:row>
      <xdr:rowOff>123825</xdr:rowOff>
    </xdr:from>
    <xdr:to>
      <xdr:col>15</xdr:col>
      <xdr:colOff>552450</xdr:colOff>
      <xdr:row>26</xdr:row>
      <xdr:rowOff>104775</xdr:rowOff>
    </xdr:to>
    <xdr:graphicFrame macro="">
      <xdr:nvGraphicFramePr>
        <xdr:cNvPr id="3125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50</xdr:row>
      <xdr:rowOff>0</xdr:rowOff>
    </xdr:from>
    <xdr:to>
      <xdr:col>10</xdr:col>
      <xdr:colOff>421902</xdr:colOff>
      <xdr:row>77</xdr:row>
      <xdr:rowOff>71157</xdr:rowOff>
    </xdr:to>
    <xdr:graphicFrame macro="">
      <xdr:nvGraphicFramePr>
        <xdr:cNvPr id="7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0</xdr:colOff>
      <xdr:row>50</xdr:row>
      <xdr:rowOff>0</xdr:rowOff>
    </xdr:from>
    <xdr:to>
      <xdr:col>20</xdr:col>
      <xdr:colOff>291353</xdr:colOff>
      <xdr:row>77</xdr:row>
      <xdr:rowOff>123265</xdr:rowOff>
    </xdr:to>
    <xdr:graphicFrame macro="">
      <xdr:nvGraphicFramePr>
        <xdr:cNvPr id="9" name="Diagra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605117</xdr:colOff>
      <xdr:row>80</xdr:row>
      <xdr:rowOff>0</xdr:rowOff>
    </xdr:from>
    <xdr:to>
      <xdr:col>11</xdr:col>
      <xdr:colOff>437028</xdr:colOff>
      <xdr:row>104</xdr:row>
      <xdr:rowOff>44824</xdr:rowOff>
    </xdr:to>
    <xdr:graphicFrame macro="">
      <xdr:nvGraphicFramePr>
        <xdr:cNvPr id="11" name="Diagra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13</xdr:col>
      <xdr:colOff>0</xdr:colOff>
      <xdr:row>0</xdr:row>
      <xdr:rowOff>0</xdr:rowOff>
    </xdr:to>
    <xdr:graphicFrame macro="">
      <xdr:nvGraphicFramePr>
        <xdr:cNvPr id="2092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0</xdr:row>
      <xdr:rowOff>0</xdr:rowOff>
    </xdr:from>
    <xdr:to>
      <xdr:col>4</xdr:col>
      <xdr:colOff>0</xdr:colOff>
      <xdr:row>0</xdr:row>
      <xdr:rowOff>0</xdr:rowOff>
    </xdr:to>
    <xdr:graphicFrame macro="">
      <xdr:nvGraphicFramePr>
        <xdr:cNvPr id="2093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628650</xdr:colOff>
      <xdr:row>0</xdr:row>
      <xdr:rowOff>0</xdr:rowOff>
    </xdr:from>
    <xdr:to>
      <xdr:col>13</xdr:col>
      <xdr:colOff>295275</xdr:colOff>
      <xdr:row>0</xdr:row>
      <xdr:rowOff>0</xdr:rowOff>
    </xdr:to>
    <xdr:graphicFrame macro="">
      <xdr:nvGraphicFramePr>
        <xdr:cNvPr id="2094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180975</xdr:colOff>
      <xdr:row>0</xdr:row>
      <xdr:rowOff>0</xdr:rowOff>
    </xdr:from>
    <xdr:to>
      <xdr:col>12</xdr:col>
      <xdr:colOff>457200</xdr:colOff>
      <xdr:row>0</xdr:row>
      <xdr:rowOff>0</xdr:rowOff>
    </xdr:to>
    <xdr:graphicFrame macro="">
      <xdr:nvGraphicFramePr>
        <xdr:cNvPr id="2095" name="Diagra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19050</xdr:rowOff>
    </xdr:from>
    <xdr:to>
      <xdr:col>1</xdr:col>
      <xdr:colOff>161925</xdr:colOff>
      <xdr:row>7</xdr:row>
      <xdr:rowOff>0</xdr:rowOff>
    </xdr:to>
    <xdr:pic>
      <xdr:nvPicPr>
        <xdr:cNvPr id="3" name="Picture 130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90600"/>
          <a:ext cx="762000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590550</xdr:colOff>
      <xdr:row>63</xdr:row>
      <xdr:rowOff>38100</xdr:rowOff>
    </xdr:from>
    <xdr:to>
      <xdr:col>9</xdr:col>
      <xdr:colOff>476250</xdr:colOff>
      <xdr:row>71</xdr:row>
      <xdr:rowOff>133350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229225" y="10496550"/>
          <a:ext cx="11811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64592" tIns="137160" rIns="0" bIns="0" anchor="t" upright="1"/>
        <a:lstStyle/>
        <a:p>
          <a:pPr algn="l" rtl="0">
            <a:defRPr sz="1000"/>
          </a:pPr>
          <a:r>
            <a:rPr lang="nb-NO" sz="9000" b="0" i="0" u="none" strike="noStrike" baseline="0">
              <a:solidFill>
                <a:srgbClr val="C0C0C0"/>
              </a:solidFill>
              <a:latin typeface="Arial"/>
              <a:cs typeface="Arial"/>
            </a:rPr>
            <a:t>N</a:t>
          </a:r>
          <a:endParaRPr lang="nb-NO"/>
        </a:p>
      </xdr:txBody>
    </xdr:sp>
    <xdr:clientData/>
  </xdr:twoCellAnchor>
  <xdr:twoCellAnchor>
    <xdr:from>
      <xdr:col>19</xdr:col>
      <xdr:colOff>38100</xdr:colOff>
      <xdr:row>0</xdr:row>
      <xdr:rowOff>85725</xdr:rowOff>
    </xdr:from>
    <xdr:to>
      <xdr:col>26</xdr:col>
      <xdr:colOff>438150</xdr:colOff>
      <xdr:row>15</xdr:row>
      <xdr:rowOff>114300</xdr:rowOff>
    </xdr:to>
    <xdr:graphicFrame macro="">
      <xdr:nvGraphicFramePr>
        <xdr:cNvPr id="1692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238125</xdr:colOff>
      <xdr:row>58</xdr:row>
      <xdr:rowOff>38100</xdr:rowOff>
    </xdr:from>
    <xdr:to>
      <xdr:col>18</xdr:col>
      <xdr:colOff>476250</xdr:colOff>
      <xdr:row>74</xdr:row>
      <xdr:rowOff>0</xdr:rowOff>
    </xdr:to>
    <xdr:graphicFrame macro="">
      <xdr:nvGraphicFramePr>
        <xdr:cNvPr id="1693" name="Diagra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85725</xdr:colOff>
      <xdr:row>74</xdr:row>
      <xdr:rowOff>57150</xdr:rowOff>
    </xdr:from>
    <xdr:to>
      <xdr:col>21</xdr:col>
      <xdr:colOff>276225</xdr:colOff>
      <xdr:row>90</xdr:row>
      <xdr:rowOff>19050</xdr:rowOff>
    </xdr:to>
    <xdr:graphicFrame macro="">
      <xdr:nvGraphicFramePr>
        <xdr:cNvPr id="1694" name="Diagra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33</xdr:col>
      <xdr:colOff>590550</xdr:colOff>
      <xdr:row>64</xdr:row>
      <xdr:rowOff>38100</xdr:rowOff>
    </xdr:from>
    <xdr:to>
      <xdr:col>37</xdr:col>
      <xdr:colOff>438150</xdr:colOff>
      <xdr:row>72</xdr:row>
      <xdr:rowOff>133350</xdr:rowOff>
    </xdr:to>
    <xdr:sp macro="" textlink="">
      <xdr:nvSpPr>
        <xdr:cNvPr id="1518" name="Text Box 494"/>
        <xdr:cNvSpPr txBox="1">
          <a:spLocks noChangeArrowheads="1"/>
        </xdr:cNvSpPr>
      </xdr:nvSpPr>
      <xdr:spPr bwMode="auto">
        <a:xfrm>
          <a:off x="21859875" y="10658475"/>
          <a:ext cx="24003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64592" tIns="137160" rIns="0" bIns="0" anchor="t" upright="1"/>
        <a:lstStyle/>
        <a:p>
          <a:pPr algn="l" rtl="0">
            <a:defRPr sz="1000"/>
          </a:pPr>
          <a:r>
            <a:rPr lang="nb-NO" sz="90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nb-NO" sz="2400" b="0" i="0" u="none" strike="noStrike" baseline="0">
              <a:solidFill>
                <a:srgbClr val="FF0000"/>
              </a:solidFill>
              <a:latin typeface="Arial"/>
              <a:cs typeface="Arial"/>
            </a:rPr>
            <a:t>art</a:t>
          </a:r>
          <a:endParaRPr lang="nb-NO"/>
        </a:p>
      </xdr:txBody>
    </xdr:sp>
    <xdr:clientData/>
  </xdr:twoCellAnchor>
  <xdr:twoCellAnchor>
    <xdr:from>
      <xdr:col>61</xdr:col>
      <xdr:colOff>590550</xdr:colOff>
      <xdr:row>64</xdr:row>
      <xdr:rowOff>38100</xdr:rowOff>
    </xdr:from>
    <xdr:to>
      <xdr:col>65</xdr:col>
      <xdr:colOff>438150</xdr:colOff>
      <xdr:row>72</xdr:row>
      <xdr:rowOff>133350</xdr:rowOff>
    </xdr:to>
    <xdr:sp macro="" textlink="">
      <xdr:nvSpPr>
        <xdr:cNvPr id="1520" name="Text Box 496"/>
        <xdr:cNvSpPr txBox="1">
          <a:spLocks noChangeArrowheads="1"/>
        </xdr:cNvSpPr>
      </xdr:nvSpPr>
      <xdr:spPr bwMode="auto">
        <a:xfrm>
          <a:off x="39471600" y="10658475"/>
          <a:ext cx="2447925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64592" tIns="137160" rIns="0" bIns="0" anchor="t" upright="1"/>
        <a:lstStyle/>
        <a:p>
          <a:pPr algn="l" rtl="0">
            <a:defRPr sz="1000"/>
          </a:pPr>
          <a:r>
            <a:rPr lang="nb-NO" sz="90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nb-NO" sz="2400" b="0" i="0" u="none" strike="noStrike" baseline="0">
              <a:solidFill>
                <a:srgbClr val="FF0000"/>
              </a:solidFill>
              <a:latin typeface="Arial"/>
              <a:cs typeface="Arial"/>
            </a:rPr>
            <a:t>ind</a:t>
          </a:r>
          <a:endParaRPr lang="nb-NO"/>
        </a:p>
      </xdr:txBody>
    </xdr:sp>
    <xdr:clientData/>
  </xdr:twoCellAnchor>
  <xdr:twoCellAnchor>
    <xdr:from>
      <xdr:col>93</xdr:col>
      <xdr:colOff>390525</xdr:colOff>
      <xdr:row>31</xdr:row>
      <xdr:rowOff>66675</xdr:rowOff>
    </xdr:from>
    <xdr:to>
      <xdr:col>101</xdr:col>
      <xdr:colOff>381000</xdr:colOff>
      <xdr:row>40</xdr:row>
      <xdr:rowOff>0</xdr:rowOff>
    </xdr:to>
    <xdr:sp macro="" textlink="">
      <xdr:nvSpPr>
        <xdr:cNvPr id="1528" name="Text Box 504"/>
        <xdr:cNvSpPr txBox="1">
          <a:spLocks noChangeArrowheads="1"/>
        </xdr:cNvSpPr>
      </xdr:nvSpPr>
      <xdr:spPr bwMode="auto">
        <a:xfrm>
          <a:off x="59035950" y="5343525"/>
          <a:ext cx="4867275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64592" tIns="137160" rIns="0" bIns="0" anchor="t" upright="1"/>
        <a:lstStyle/>
        <a:p>
          <a:pPr algn="l" rtl="0">
            <a:defRPr sz="1000"/>
          </a:pPr>
          <a:r>
            <a:rPr lang="nb-NO" sz="9000" b="0" i="0" u="none" strike="noStrike" baseline="0">
              <a:solidFill>
                <a:srgbClr val="FF0000"/>
              </a:solidFill>
              <a:latin typeface="Arial"/>
              <a:cs typeface="Arial"/>
            </a:rPr>
            <a:t>research</a:t>
          </a:r>
          <a:endParaRPr lang="nb-NO"/>
        </a:p>
      </xdr:txBody>
    </xdr:sp>
    <xdr:clientData/>
  </xdr:twoCellAnchor>
  <xdr:twoCellAnchor>
    <xdr:from>
      <xdr:col>91</xdr:col>
      <xdr:colOff>742950</xdr:colOff>
      <xdr:row>65</xdr:row>
      <xdr:rowOff>38100</xdr:rowOff>
    </xdr:from>
    <xdr:to>
      <xdr:col>95</xdr:col>
      <xdr:colOff>552450</xdr:colOff>
      <xdr:row>73</xdr:row>
      <xdr:rowOff>133350</xdr:rowOff>
    </xdr:to>
    <xdr:sp macro="" textlink="">
      <xdr:nvSpPr>
        <xdr:cNvPr id="1530" name="Text Box 506"/>
        <xdr:cNvSpPr txBox="1">
          <a:spLocks noChangeArrowheads="1"/>
        </xdr:cNvSpPr>
      </xdr:nvSpPr>
      <xdr:spPr bwMode="auto">
        <a:xfrm>
          <a:off x="58092975" y="10820400"/>
          <a:ext cx="22860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64592" tIns="137160" rIns="0" bIns="0" anchor="t" upright="1"/>
        <a:lstStyle/>
        <a:p>
          <a:pPr algn="l" rtl="0">
            <a:defRPr sz="1000"/>
          </a:pPr>
          <a:r>
            <a:rPr lang="nb-NO" sz="9000" b="0" i="0" u="none" strike="noStrike" baseline="0">
              <a:solidFill>
                <a:srgbClr val="FF0000"/>
              </a:solidFill>
              <a:latin typeface="Arial"/>
              <a:cs typeface="Arial"/>
            </a:rPr>
            <a:t>F</a:t>
          </a:r>
          <a:r>
            <a:rPr lang="nb-NO" sz="2400" b="0" i="0" u="none" strike="noStrike" baseline="0">
              <a:solidFill>
                <a:srgbClr val="FF0000"/>
              </a:solidFill>
              <a:latin typeface="Arial"/>
              <a:cs typeface="Arial"/>
            </a:rPr>
            <a:t>ind</a:t>
          </a:r>
          <a:endParaRPr lang="nb-NO"/>
        </a:p>
      </xdr:txBody>
    </xdr:sp>
    <xdr:clientData/>
  </xdr:twoCellAnchor>
  <xdr:twoCellAnchor>
    <xdr:from>
      <xdr:col>119</xdr:col>
      <xdr:colOff>390525</xdr:colOff>
      <xdr:row>36</xdr:row>
      <xdr:rowOff>9525</xdr:rowOff>
    </xdr:from>
    <xdr:to>
      <xdr:col>127</xdr:col>
      <xdr:colOff>381000</xdr:colOff>
      <xdr:row>44</xdr:row>
      <xdr:rowOff>104775</xdr:rowOff>
    </xdr:to>
    <xdr:sp macro="" textlink="">
      <xdr:nvSpPr>
        <xdr:cNvPr id="1531" name="Text Box 507"/>
        <xdr:cNvSpPr txBox="1">
          <a:spLocks noChangeArrowheads="1"/>
        </xdr:cNvSpPr>
      </xdr:nvSpPr>
      <xdr:spPr bwMode="auto">
        <a:xfrm>
          <a:off x="74885550" y="6096000"/>
          <a:ext cx="4867275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64592" tIns="137160" rIns="0" bIns="0" anchor="t" upright="1"/>
        <a:lstStyle/>
        <a:p>
          <a:pPr algn="l" rtl="0">
            <a:defRPr sz="1000"/>
          </a:pPr>
          <a:r>
            <a:rPr lang="nb-NO" sz="9000" b="0" i="0" u="none" strike="noStrike" baseline="0">
              <a:solidFill>
                <a:srgbClr val="FF0000"/>
              </a:solidFill>
              <a:latin typeface="Arial"/>
              <a:cs typeface="Arial"/>
            </a:rPr>
            <a:t>research</a:t>
          </a:r>
          <a:endParaRPr lang="nb-NO"/>
        </a:p>
      </xdr:txBody>
    </xdr:sp>
    <xdr:clientData/>
  </xdr:twoCellAnchor>
  <xdr:twoCellAnchor>
    <xdr:from>
      <xdr:col>121</xdr:col>
      <xdr:colOff>742950</xdr:colOff>
      <xdr:row>69</xdr:row>
      <xdr:rowOff>38100</xdr:rowOff>
    </xdr:from>
    <xdr:to>
      <xdr:col>125</xdr:col>
      <xdr:colOff>552450</xdr:colOff>
      <xdr:row>77</xdr:row>
      <xdr:rowOff>133350</xdr:rowOff>
    </xdr:to>
    <xdr:sp macro="" textlink="">
      <xdr:nvSpPr>
        <xdr:cNvPr id="1532" name="Text Box 508"/>
        <xdr:cNvSpPr txBox="1">
          <a:spLocks noChangeArrowheads="1"/>
        </xdr:cNvSpPr>
      </xdr:nvSpPr>
      <xdr:spPr bwMode="auto">
        <a:xfrm>
          <a:off x="76380975" y="11468100"/>
          <a:ext cx="228600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64592" tIns="137160" rIns="0" bIns="0" anchor="t" upright="1"/>
        <a:lstStyle/>
        <a:p>
          <a:pPr algn="l" rtl="0">
            <a:defRPr sz="1000"/>
          </a:pPr>
          <a:r>
            <a:rPr lang="nb-NO" sz="9000" b="0" i="0" u="none" strike="noStrike" baseline="0">
              <a:solidFill>
                <a:srgbClr val="FF0000"/>
              </a:solidFill>
              <a:latin typeface="Arial"/>
              <a:cs typeface="Arial"/>
            </a:rPr>
            <a:t>F</a:t>
          </a:r>
          <a:r>
            <a:rPr lang="nb-NO" sz="2400" b="0" i="0" u="none" strike="noStrike" baseline="0">
              <a:solidFill>
                <a:srgbClr val="FF0000"/>
              </a:solidFill>
              <a:latin typeface="Arial"/>
              <a:cs typeface="Arial"/>
            </a:rPr>
            <a:t>ind+art</a:t>
          </a:r>
          <a:endParaRPr lang="nb-NO"/>
        </a:p>
      </xdr:txBody>
    </xdr:sp>
    <xdr:clientData/>
  </xdr:twoCellAnchor>
  <xdr:twoCellAnchor>
    <xdr:from>
      <xdr:col>5</xdr:col>
      <xdr:colOff>238125</xdr:colOff>
      <xdr:row>93</xdr:row>
      <xdr:rowOff>66675</xdr:rowOff>
    </xdr:from>
    <xdr:to>
      <xdr:col>20</xdr:col>
      <xdr:colOff>133350</xdr:colOff>
      <xdr:row>123</xdr:row>
      <xdr:rowOff>28575</xdr:rowOff>
    </xdr:to>
    <xdr:graphicFrame macro="">
      <xdr:nvGraphicFramePr>
        <xdr:cNvPr id="1701" name="Diagram 50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276225</xdr:colOff>
      <xdr:row>277</xdr:row>
      <xdr:rowOff>152400</xdr:rowOff>
    </xdr:from>
    <xdr:to>
      <xdr:col>15</xdr:col>
      <xdr:colOff>19050</xdr:colOff>
      <xdr:row>307</xdr:row>
      <xdr:rowOff>19050</xdr:rowOff>
    </xdr:to>
    <xdr:graphicFrame macro="">
      <xdr:nvGraphicFramePr>
        <xdr:cNvPr id="1702" name="Diagram 5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466725</xdr:colOff>
      <xdr:row>329</xdr:row>
      <xdr:rowOff>142875</xdr:rowOff>
    </xdr:from>
    <xdr:to>
      <xdr:col>21</xdr:col>
      <xdr:colOff>590550</xdr:colOff>
      <xdr:row>345</xdr:row>
      <xdr:rowOff>0</xdr:rowOff>
    </xdr:to>
    <xdr:graphicFrame macro="">
      <xdr:nvGraphicFramePr>
        <xdr:cNvPr id="1703" name="Diagram 5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http://dx.doi.org/10.7557/8.3514" TargetMode="External"/><Relationship Id="rId1" Type="http://schemas.openxmlformats.org/officeDocument/2006/relationships/hyperlink" Target="http://creativecommons.org/licenses/by/4.0/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163"/>
  <sheetViews>
    <sheetView tabSelected="1" zoomScale="120" zoomScaleNormal="120" workbookViewId="0"/>
  </sheetViews>
  <sheetFormatPr defaultRowHeight="12.75" x14ac:dyDescent="0.2"/>
  <cols>
    <col min="1" max="12" width="11.42578125" style="13" customWidth="1"/>
    <col min="13" max="47" width="11.42578125" style="4" customWidth="1"/>
    <col min="48" max="256" width="11.42578125" style="13" customWidth="1"/>
    <col min="257" max="16384" width="9.140625" style="13"/>
  </cols>
  <sheetData>
    <row r="1" spans="1:12" ht="26.25" x14ac:dyDescent="0.4">
      <c r="A1" s="175" t="s">
        <v>170</v>
      </c>
      <c r="B1" s="174"/>
      <c r="C1" s="174"/>
      <c r="D1" s="174"/>
      <c r="E1" s="174"/>
      <c r="F1" s="174"/>
      <c r="G1" s="174" t="s">
        <v>288</v>
      </c>
      <c r="H1" s="174"/>
      <c r="I1" s="174"/>
      <c r="J1" s="174"/>
      <c r="K1" s="174"/>
      <c r="L1" s="174"/>
    </row>
    <row r="2" spans="1:12" ht="15" x14ac:dyDescent="0.25">
      <c r="A2" s="174" t="s">
        <v>289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</row>
    <row r="3" spans="1:12" ht="15" x14ac:dyDescent="0.25">
      <c r="A3" s="174"/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</row>
    <row r="4" spans="1:12" x14ac:dyDescent="0.2">
      <c r="A4" s="176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</row>
    <row r="5" spans="1:12" x14ac:dyDescent="0.2">
      <c r="A5" s="176"/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</row>
    <row r="6" spans="1:12" x14ac:dyDescent="0.2">
      <c r="A6" s="176"/>
      <c r="B6" s="176"/>
      <c r="C6" s="176"/>
      <c r="D6" s="176"/>
      <c r="E6" s="176"/>
      <c r="F6" s="176"/>
      <c r="G6" s="176"/>
      <c r="H6" s="176"/>
      <c r="I6" s="176"/>
      <c r="J6" s="176"/>
      <c r="K6" s="176"/>
      <c r="L6" s="176"/>
    </row>
    <row r="7" spans="1:12" x14ac:dyDescent="0.2">
      <c r="A7" s="176"/>
      <c r="B7" s="176"/>
      <c r="C7" s="176"/>
      <c r="D7" s="176"/>
      <c r="E7" s="176"/>
      <c r="F7" s="176"/>
      <c r="G7" s="176"/>
      <c r="H7" s="176"/>
      <c r="I7" s="176"/>
      <c r="J7" s="176"/>
      <c r="K7" s="176"/>
      <c r="L7" s="176"/>
    </row>
    <row r="8" spans="1:12" x14ac:dyDescent="0.2">
      <c r="A8" s="176"/>
      <c r="B8" s="176"/>
      <c r="C8" s="176"/>
      <c r="D8" s="176"/>
      <c r="E8" s="176"/>
      <c r="F8" s="176"/>
      <c r="G8" s="176"/>
      <c r="H8" s="176"/>
      <c r="I8" s="176"/>
      <c r="J8" s="176"/>
      <c r="K8" s="176"/>
      <c r="L8" s="176"/>
    </row>
    <row r="9" spans="1:12" x14ac:dyDescent="0.2">
      <c r="A9" s="176"/>
      <c r="B9" s="176"/>
      <c r="C9" s="176"/>
      <c r="D9" s="176"/>
      <c r="E9" s="176"/>
      <c r="F9" s="176"/>
      <c r="G9" s="176"/>
      <c r="H9" s="176"/>
      <c r="I9" s="176"/>
      <c r="J9" s="176"/>
      <c r="K9" s="176"/>
      <c r="L9" s="176"/>
    </row>
    <row r="10" spans="1:12" x14ac:dyDescent="0.2">
      <c r="A10" s="176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</row>
    <row r="11" spans="1:12" x14ac:dyDescent="0.2">
      <c r="A11" s="176"/>
      <c r="B11" s="176"/>
      <c r="C11" s="176"/>
      <c r="D11" s="176"/>
      <c r="E11" s="176"/>
      <c r="F11" s="176"/>
      <c r="G11" s="176"/>
      <c r="H11" s="176"/>
      <c r="I11" s="176"/>
      <c r="J11" s="176"/>
      <c r="K11" s="176"/>
      <c r="L11" s="176"/>
    </row>
    <row r="12" spans="1:12" x14ac:dyDescent="0.2">
      <c r="A12" s="176"/>
      <c r="B12" s="176"/>
      <c r="C12" s="176"/>
      <c r="D12" s="176"/>
      <c r="E12" s="176"/>
      <c r="F12" s="176"/>
      <c r="G12" s="176"/>
      <c r="H12" s="176"/>
      <c r="I12" s="176"/>
      <c r="J12" s="176"/>
      <c r="K12" s="176"/>
      <c r="L12" s="176"/>
    </row>
    <row r="13" spans="1:12" x14ac:dyDescent="0.2">
      <c r="A13" s="176"/>
      <c r="B13" s="176"/>
      <c r="C13" s="176"/>
      <c r="D13" s="176"/>
      <c r="E13" s="176"/>
      <c r="F13" s="176"/>
      <c r="G13" s="176"/>
      <c r="H13" s="176"/>
      <c r="I13" s="176"/>
      <c r="J13" s="176"/>
      <c r="K13" s="176"/>
      <c r="L13" s="176"/>
    </row>
    <row r="14" spans="1:12" x14ac:dyDescent="0.2">
      <c r="A14" s="176"/>
      <c r="B14" s="176"/>
      <c r="C14" s="176"/>
      <c r="D14" s="176"/>
      <c r="E14" s="176"/>
      <c r="F14" s="176"/>
      <c r="G14" s="176"/>
      <c r="H14" s="176"/>
      <c r="I14" s="176"/>
      <c r="J14" s="176"/>
      <c r="K14" s="176"/>
      <c r="L14" s="176"/>
    </row>
    <row r="15" spans="1:12" x14ac:dyDescent="0.2">
      <c r="A15" s="176" t="s">
        <v>233</v>
      </c>
      <c r="B15" s="176"/>
      <c r="C15" s="176"/>
      <c r="D15" s="176"/>
      <c r="E15" s="176"/>
      <c r="F15" s="176"/>
      <c r="G15" s="176"/>
      <c r="H15" s="176"/>
      <c r="I15" s="176"/>
      <c r="J15" s="176"/>
      <c r="K15" s="176"/>
      <c r="L15" s="176"/>
    </row>
    <row r="16" spans="1:12" x14ac:dyDescent="0.2">
      <c r="A16" s="176" t="s">
        <v>171</v>
      </c>
      <c r="B16" s="176"/>
      <c r="C16" s="176"/>
      <c r="D16" s="176"/>
      <c r="E16" s="176"/>
      <c r="F16" s="176"/>
      <c r="G16" s="176"/>
      <c r="H16" s="176"/>
      <c r="I16" s="176"/>
      <c r="J16" s="176"/>
      <c r="K16" s="176"/>
      <c r="L16" s="176"/>
    </row>
    <row r="17" spans="1:12" x14ac:dyDescent="0.2">
      <c r="A17" s="176" t="s">
        <v>183</v>
      </c>
      <c r="B17" s="176"/>
      <c r="C17" s="176"/>
      <c r="D17" s="176"/>
      <c r="E17" s="176"/>
      <c r="F17" s="176"/>
      <c r="G17" s="176"/>
      <c r="H17" s="176"/>
      <c r="I17" s="176"/>
      <c r="J17" s="176"/>
      <c r="K17" s="176"/>
      <c r="L17" s="176"/>
    </row>
    <row r="18" spans="1:12" x14ac:dyDescent="0.2">
      <c r="A18" s="176" t="s">
        <v>184</v>
      </c>
      <c r="B18" s="176"/>
      <c r="C18" s="176"/>
      <c r="D18" s="176"/>
      <c r="E18" s="176"/>
      <c r="F18" s="176"/>
      <c r="G18" s="176"/>
      <c r="H18" s="176"/>
      <c r="I18" s="176"/>
      <c r="J18" s="176"/>
      <c r="K18" s="176"/>
      <c r="L18" s="176"/>
    </row>
    <row r="19" spans="1:12" x14ac:dyDescent="0.2">
      <c r="A19" s="176" t="s">
        <v>201</v>
      </c>
      <c r="B19" s="176"/>
      <c r="C19" s="176"/>
      <c r="D19" s="176"/>
      <c r="E19" s="176"/>
      <c r="F19" s="176"/>
      <c r="G19" s="176"/>
      <c r="H19" s="176"/>
      <c r="I19" s="176"/>
      <c r="J19" s="176"/>
      <c r="K19" s="176"/>
      <c r="L19" s="176"/>
    </row>
    <row r="20" spans="1:12" x14ac:dyDescent="0.2">
      <c r="A20" s="176" t="s">
        <v>185</v>
      </c>
      <c r="B20" s="176"/>
      <c r="C20" s="176"/>
      <c r="D20" s="176"/>
      <c r="E20" s="176"/>
      <c r="F20" s="176"/>
      <c r="G20" s="176"/>
      <c r="H20" s="176"/>
      <c r="I20" s="176"/>
      <c r="J20" s="176"/>
      <c r="K20" s="176"/>
      <c r="L20" s="176"/>
    </row>
    <row r="21" spans="1:12" x14ac:dyDescent="0.2">
      <c r="A21" s="176"/>
      <c r="B21" s="176"/>
      <c r="C21" s="176"/>
      <c r="D21" s="176"/>
      <c r="E21" s="176"/>
      <c r="F21" s="176"/>
      <c r="G21" s="176"/>
      <c r="H21" s="176"/>
      <c r="I21" s="176"/>
      <c r="J21" s="176"/>
      <c r="K21" s="176"/>
      <c r="L21" s="176"/>
    </row>
    <row r="22" spans="1:12" ht="18.75" x14ac:dyDescent="0.3">
      <c r="A22" s="177" t="s">
        <v>173</v>
      </c>
      <c r="B22" s="176"/>
      <c r="C22" s="176"/>
      <c r="D22" s="176"/>
      <c r="E22" s="176"/>
      <c r="F22" s="176"/>
      <c r="G22" s="176"/>
      <c r="H22" s="176"/>
      <c r="I22" s="176"/>
      <c r="J22" s="176"/>
      <c r="K22" s="176"/>
      <c r="L22" s="176"/>
    </row>
    <row r="23" spans="1:12" x14ac:dyDescent="0.2">
      <c r="A23" s="176"/>
      <c r="B23" s="176"/>
      <c r="C23" s="176"/>
      <c r="D23" s="176"/>
      <c r="E23" s="176"/>
      <c r="F23" s="176"/>
      <c r="G23" s="176"/>
      <c r="H23" s="176"/>
      <c r="I23" s="176"/>
      <c r="J23" s="176"/>
      <c r="K23" s="176"/>
      <c r="L23" s="176"/>
    </row>
    <row r="24" spans="1:12" x14ac:dyDescent="0.2">
      <c r="A24" s="176" t="s">
        <v>175</v>
      </c>
      <c r="B24" s="176"/>
      <c r="C24" s="176"/>
      <c r="D24" s="176"/>
      <c r="E24" s="176"/>
      <c r="F24" s="176"/>
      <c r="G24" s="176"/>
      <c r="H24" s="176"/>
      <c r="I24" s="176"/>
      <c r="J24" s="176"/>
      <c r="K24" s="176"/>
      <c r="L24" s="176"/>
    </row>
    <row r="25" spans="1:12" x14ac:dyDescent="0.2">
      <c r="A25" s="176" t="s">
        <v>172</v>
      </c>
      <c r="B25" s="176"/>
      <c r="C25" s="176"/>
      <c r="D25" s="176"/>
      <c r="E25" s="176"/>
      <c r="F25" s="176"/>
      <c r="G25" s="176"/>
      <c r="H25" s="176"/>
      <c r="I25" s="176"/>
      <c r="J25" s="176"/>
      <c r="K25" s="176"/>
      <c r="L25" s="176"/>
    </row>
    <row r="26" spans="1:12" x14ac:dyDescent="0.2">
      <c r="A26" s="176" t="s">
        <v>174</v>
      </c>
      <c r="B26" s="176"/>
      <c r="C26" s="176"/>
      <c r="D26" s="176"/>
      <c r="E26" s="176"/>
      <c r="F26" s="176"/>
      <c r="G26" s="176"/>
      <c r="H26" s="176"/>
      <c r="I26" s="176"/>
      <c r="J26" s="176"/>
      <c r="K26" s="176"/>
      <c r="L26" s="176"/>
    </row>
    <row r="27" spans="1:12" ht="12.75" customHeight="1" x14ac:dyDescent="0.2">
      <c r="A27" s="176"/>
      <c r="B27" s="176"/>
      <c r="C27" s="176"/>
      <c r="D27" s="176"/>
      <c r="E27" s="176"/>
      <c r="F27" s="176"/>
      <c r="G27" s="176"/>
      <c r="H27" s="176"/>
      <c r="I27" s="176"/>
      <c r="J27" s="176"/>
      <c r="K27" s="176"/>
      <c r="L27" s="176"/>
    </row>
    <row r="28" spans="1:12" ht="12.75" customHeight="1" x14ac:dyDescent="0.2">
      <c r="A28" s="176" t="s">
        <v>216</v>
      </c>
      <c r="B28" s="176"/>
      <c r="C28" s="176"/>
      <c r="D28" s="176"/>
      <c r="E28" s="176"/>
      <c r="F28" s="176"/>
      <c r="G28" s="176"/>
      <c r="H28" s="176"/>
      <c r="I28" s="176"/>
      <c r="J28" s="176"/>
      <c r="K28" s="176"/>
      <c r="L28" s="176"/>
    </row>
    <row r="29" spans="1:12" ht="12.75" customHeight="1" x14ac:dyDescent="0.2">
      <c r="A29" s="176" t="s">
        <v>217</v>
      </c>
      <c r="B29" s="176"/>
      <c r="C29" s="176"/>
      <c r="D29" s="176"/>
      <c r="E29" s="176"/>
      <c r="F29" s="176"/>
      <c r="G29" s="176"/>
      <c r="H29" s="176"/>
      <c r="I29" s="176"/>
      <c r="J29" s="176"/>
      <c r="K29" s="176"/>
      <c r="L29" s="176"/>
    </row>
    <row r="30" spans="1:12" ht="12.75" customHeight="1" x14ac:dyDescent="0.2">
      <c r="A30" s="176" t="s">
        <v>260</v>
      </c>
      <c r="B30" s="176"/>
      <c r="C30" s="176"/>
      <c r="D30" s="176"/>
      <c r="E30" s="176"/>
      <c r="F30" s="176"/>
      <c r="G30" s="176"/>
      <c r="H30" s="176"/>
      <c r="I30" s="176"/>
      <c r="J30" s="176"/>
      <c r="K30" s="176"/>
      <c r="L30" s="176"/>
    </row>
    <row r="31" spans="1:12" ht="12.75" customHeight="1" x14ac:dyDescent="0.2">
      <c r="A31" s="176" t="s">
        <v>234</v>
      </c>
      <c r="B31" s="176"/>
      <c r="C31" s="176"/>
      <c r="D31" s="176"/>
      <c r="E31" s="176"/>
      <c r="F31" s="176"/>
      <c r="G31" s="176"/>
      <c r="H31" s="176"/>
      <c r="I31" s="176"/>
      <c r="J31" s="176"/>
      <c r="K31" s="176"/>
      <c r="L31" s="176"/>
    </row>
    <row r="32" spans="1:12" ht="12.75" customHeight="1" x14ac:dyDescent="0.2">
      <c r="A32" s="176" t="s">
        <v>228</v>
      </c>
      <c r="B32" s="176"/>
      <c r="C32" s="176"/>
      <c r="D32" s="176"/>
      <c r="E32" s="176"/>
      <c r="F32" s="176"/>
      <c r="G32" s="176"/>
      <c r="H32" s="176"/>
      <c r="I32" s="176"/>
      <c r="J32" s="176"/>
      <c r="K32" s="176"/>
      <c r="L32" s="176"/>
    </row>
    <row r="33" spans="1:12" ht="12.75" customHeight="1" x14ac:dyDescent="0.3">
      <c r="A33" s="176" t="s">
        <v>261</v>
      </c>
      <c r="B33" s="176"/>
      <c r="C33" s="176"/>
      <c r="D33" s="176"/>
      <c r="E33" s="176"/>
      <c r="F33" s="176"/>
      <c r="G33" s="176"/>
      <c r="H33" s="176"/>
      <c r="I33" s="176"/>
      <c r="J33" s="176"/>
      <c r="K33" s="176"/>
      <c r="L33" s="176"/>
    </row>
    <row r="34" spans="1:12" ht="12.75" customHeight="1" x14ac:dyDescent="0.2">
      <c r="A34" s="176" t="s">
        <v>221</v>
      </c>
      <c r="B34" s="176"/>
      <c r="C34" s="176"/>
      <c r="D34" s="176"/>
      <c r="E34" s="176"/>
      <c r="F34" s="176"/>
      <c r="G34" s="176"/>
      <c r="H34" s="176"/>
      <c r="I34" s="176"/>
      <c r="J34" s="176"/>
      <c r="K34" s="176"/>
      <c r="L34" s="176"/>
    </row>
    <row r="35" spans="1:12" ht="12.75" customHeight="1" x14ac:dyDescent="0.2">
      <c r="A35" s="176" t="s">
        <v>262</v>
      </c>
      <c r="B35" s="176"/>
      <c r="C35" s="176"/>
      <c r="D35" s="176"/>
      <c r="E35" s="176"/>
      <c r="F35" s="176"/>
      <c r="G35" s="176"/>
      <c r="H35" s="176"/>
      <c r="I35" s="176"/>
      <c r="J35" s="176"/>
      <c r="K35" s="176"/>
      <c r="L35" s="176"/>
    </row>
    <row r="36" spans="1:12" ht="12.75" customHeight="1" x14ac:dyDescent="0.2">
      <c r="A36" s="176"/>
      <c r="B36" s="176"/>
      <c r="C36" s="176"/>
      <c r="D36" s="176"/>
      <c r="E36" s="176"/>
      <c r="F36" s="176"/>
      <c r="G36" s="176"/>
      <c r="H36" s="176"/>
      <c r="I36" s="176"/>
      <c r="J36" s="176"/>
      <c r="K36" s="176"/>
      <c r="L36" s="176"/>
    </row>
    <row r="37" spans="1:12" x14ac:dyDescent="0.2">
      <c r="A37" s="176" t="s">
        <v>243</v>
      </c>
      <c r="B37" s="176"/>
      <c r="C37" s="176"/>
      <c r="D37" s="176"/>
      <c r="E37" s="176"/>
      <c r="F37" s="176"/>
      <c r="G37" s="176"/>
      <c r="H37" s="176"/>
      <c r="I37" s="176"/>
      <c r="J37" s="176"/>
      <c r="K37" s="176"/>
      <c r="L37" s="176"/>
    </row>
    <row r="38" spans="1:12" x14ac:dyDescent="0.2">
      <c r="A38" s="176" t="s">
        <v>218</v>
      </c>
      <c r="B38" s="176"/>
      <c r="C38" s="176"/>
      <c r="D38" s="176"/>
      <c r="E38" s="176"/>
      <c r="F38" s="176"/>
      <c r="G38" s="176"/>
      <c r="H38" s="176"/>
      <c r="I38" s="176"/>
      <c r="J38" s="176"/>
      <c r="K38" s="176"/>
      <c r="L38" s="176"/>
    </row>
    <row r="39" spans="1:12" x14ac:dyDescent="0.2">
      <c r="A39" s="176" t="s">
        <v>222</v>
      </c>
      <c r="B39" s="176"/>
      <c r="C39" s="176"/>
      <c r="D39" s="176"/>
      <c r="E39" s="176"/>
      <c r="F39" s="176"/>
      <c r="G39" s="176"/>
      <c r="H39" s="176"/>
      <c r="I39" s="176"/>
      <c r="J39" s="176"/>
      <c r="K39" s="176"/>
      <c r="L39" s="176"/>
    </row>
    <row r="40" spans="1:12" x14ac:dyDescent="0.2">
      <c r="A40" s="176" t="s">
        <v>263</v>
      </c>
      <c r="B40" s="176"/>
      <c r="C40" s="176"/>
      <c r="D40" s="176"/>
      <c r="E40" s="176"/>
      <c r="F40" s="176"/>
      <c r="G40" s="176"/>
      <c r="H40" s="176"/>
      <c r="I40" s="176"/>
      <c r="J40" s="176"/>
      <c r="K40" s="176"/>
      <c r="L40" s="176"/>
    </row>
    <row r="41" spans="1:12" x14ac:dyDescent="0.2">
      <c r="A41" s="176" t="s">
        <v>264</v>
      </c>
      <c r="B41" s="176"/>
      <c r="C41" s="176"/>
      <c r="D41" s="176"/>
      <c r="E41" s="176"/>
      <c r="F41" s="176"/>
      <c r="G41" s="176"/>
      <c r="H41" s="176"/>
      <c r="I41" s="176"/>
      <c r="J41" s="176"/>
      <c r="K41" s="176"/>
      <c r="L41" s="176"/>
    </row>
    <row r="42" spans="1:12" x14ac:dyDescent="0.2">
      <c r="A42" s="176" t="s">
        <v>219</v>
      </c>
      <c r="B42" s="176"/>
      <c r="C42" s="176"/>
      <c r="D42" s="176"/>
      <c r="E42" s="176"/>
      <c r="F42" s="176"/>
      <c r="G42" s="176"/>
      <c r="H42" s="176"/>
      <c r="I42" s="176"/>
      <c r="J42" s="176"/>
      <c r="K42" s="176"/>
      <c r="L42" s="176"/>
    </row>
    <row r="43" spans="1:12" x14ac:dyDescent="0.2">
      <c r="A43" s="178" t="s">
        <v>265</v>
      </c>
      <c r="B43" s="176"/>
      <c r="C43" s="176"/>
      <c r="D43" s="176"/>
      <c r="E43" s="176"/>
      <c r="F43" s="176"/>
      <c r="G43" s="176"/>
      <c r="H43" s="176"/>
      <c r="I43" s="176"/>
      <c r="J43" s="176"/>
      <c r="K43" s="176"/>
      <c r="L43" s="176"/>
    </row>
    <row r="44" spans="1:12" x14ac:dyDescent="0.2">
      <c r="A44" s="176"/>
      <c r="B44" s="176"/>
      <c r="C44" s="176"/>
      <c r="D44" s="176"/>
      <c r="E44" s="176"/>
      <c r="F44" s="176"/>
      <c r="G44" s="176"/>
      <c r="H44" s="176"/>
      <c r="I44" s="176"/>
      <c r="J44" s="176"/>
      <c r="K44" s="176"/>
      <c r="L44" s="176"/>
    </row>
    <row r="45" spans="1:12" ht="18.75" x14ac:dyDescent="0.3">
      <c r="A45" s="177" t="s">
        <v>176</v>
      </c>
      <c r="B45" s="176"/>
      <c r="C45" s="176"/>
      <c r="D45" s="176"/>
      <c r="E45" s="176"/>
      <c r="F45" s="176"/>
      <c r="G45" s="176"/>
      <c r="H45" s="176"/>
      <c r="I45" s="176"/>
      <c r="J45" s="176"/>
      <c r="K45" s="176"/>
      <c r="L45" s="176"/>
    </row>
    <row r="46" spans="1:12" x14ac:dyDescent="0.2">
      <c r="A46" s="176"/>
      <c r="B46" s="176"/>
      <c r="C46" s="176"/>
      <c r="D46" s="176"/>
      <c r="E46" s="176"/>
      <c r="F46" s="176"/>
      <c r="G46" s="176"/>
      <c r="H46" s="176"/>
      <c r="I46" s="176"/>
      <c r="J46" s="176"/>
      <c r="K46" s="176"/>
      <c r="L46" s="176"/>
    </row>
    <row r="47" spans="1:12" x14ac:dyDescent="0.2">
      <c r="A47" s="176" t="s">
        <v>177</v>
      </c>
      <c r="B47" s="176"/>
      <c r="C47" s="176"/>
      <c r="D47" s="176"/>
      <c r="E47" s="176"/>
      <c r="F47" s="176"/>
      <c r="G47" s="176"/>
      <c r="H47" s="176"/>
      <c r="I47" s="176"/>
      <c r="J47" s="176"/>
      <c r="K47" s="176"/>
      <c r="L47" s="176"/>
    </row>
    <row r="48" spans="1:12" x14ac:dyDescent="0.2">
      <c r="A48" s="176" t="s">
        <v>178</v>
      </c>
      <c r="B48" s="176"/>
      <c r="C48" s="176"/>
      <c r="D48" s="176"/>
      <c r="E48" s="176"/>
      <c r="F48" s="176"/>
      <c r="G48" s="176"/>
      <c r="H48" s="176"/>
      <c r="I48" s="176"/>
      <c r="J48" s="176"/>
      <c r="K48" s="176"/>
      <c r="L48" s="176"/>
    </row>
    <row r="49" spans="1:12" x14ac:dyDescent="0.2">
      <c r="A49" s="176" t="s">
        <v>244</v>
      </c>
      <c r="B49" s="176"/>
      <c r="C49" s="176"/>
      <c r="D49" s="176"/>
      <c r="E49" s="176"/>
      <c r="F49" s="176"/>
      <c r="G49" s="176"/>
      <c r="H49" s="176"/>
      <c r="I49" s="176"/>
      <c r="J49" s="176"/>
      <c r="K49" s="176"/>
      <c r="L49" s="176"/>
    </row>
    <row r="50" spans="1:12" x14ac:dyDescent="0.2">
      <c r="A50" s="176" t="s">
        <v>179</v>
      </c>
      <c r="B50" s="176"/>
      <c r="C50" s="176"/>
      <c r="D50" s="176"/>
      <c r="E50" s="176"/>
      <c r="F50" s="176"/>
      <c r="G50" s="176"/>
      <c r="H50" s="176"/>
      <c r="I50" s="176"/>
      <c r="J50" s="176"/>
      <c r="K50" s="176"/>
      <c r="L50" s="176"/>
    </row>
    <row r="51" spans="1:12" x14ac:dyDescent="0.2">
      <c r="A51" s="176" t="s">
        <v>180</v>
      </c>
      <c r="B51" s="176"/>
      <c r="C51" s="176"/>
      <c r="D51" s="176"/>
      <c r="E51" s="176"/>
      <c r="F51" s="176"/>
      <c r="G51" s="176"/>
      <c r="H51" s="176"/>
      <c r="I51" s="176"/>
      <c r="J51" s="176"/>
      <c r="K51" s="176"/>
      <c r="L51" s="176"/>
    </row>
    <row r="52" spans="1:12" x14ac:dyDescent="0.2">
      <c r="A52" s="176" t="s">
        <v>229</v>
      </c>
      <c r="B52" s="176"/>
      <c r="C52" s="176"/>
      <c r="D52" s="176"/>
      <c r="E52" s="176"/>
      <c r="F52" s="176"/>
      <c r="G52" s="176"/>
      <c r="H52" s="176"/>
      <c r="I52" s="176"/>
      <c r="J52" s="176"/>
      <c r="K52" s="176"/>
      <c r="L52" s="176"/>
    </row>
    <row r="53" spans="1:12" x14ac:dyDescent="0.2">
      <c r="A53" s="176" t="s">
        <v>230</v>
      </c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</row>
    <row r="54" spans="1:12" x14ac:dyDescent="0.2">
      <c r="A54" s="176" t="s">
        <v>266</v>
      </c>
      <c r="B54" s="176"/>
      <c r="C54" s="176"/>
      <c r="D54" s="176"/>
      <c r="E54" s="176"/>
      <c r="F54" s="176"/>
      <c r="G54" s="176"/>
      <c r="H54" s="176"/>
      <c r="I54" s="176"/>
      <c r="J54" s="176"/>
      <c r="K54" s="176"/>
      <c r="L54" s="176"/>
    </row>
    <row r="55" spans="1:12" x14ac:dyDescent="0.2">
      <c r="A55" s="176" t="s">
        <v>220</v>
      </c>
      <c r="B55" s="176"/>
      <c r="C55" s="176"/>
      <c r="D55" s="176"/>
      <c r="E55" s="176"/>
      <c r="F55" s="176"/>
      <c r="G55" s="176"/>
      <c r="H55" s="176"/>
      <c r="I55" s="176"/>
      <c r="J55" s="176"/>
      <c r="K55" s="176"/>
      <c r="L55" s="176"/>
    </row>
    <row r="56" spans="1:12" x14ac:dyDescent="0.2">
      <c r="A56" s="176"/>
      <c r="B56" s="176"/>
      <c r="C56" s="176"/>
      <c r="D56" s="176"/>
      <c r="E56" s="176"/>
      <c r="F56" s="176"/>
      <c r="G56" s="176"/>
      <c r="H56" s="176"/>
      <c r="I56" s="176"/>
      <c r="J56" s="176"/>
      <c r="K56" s="176"/>
      <c r="L56" s="176"/>
    </row>
    <row r="57" spans="1:12" ht="18.75" x14ac:dyDescent="0.3">
      <c r="A57" s="177" t="s">
        <v>181</v>
      </c>
      <c r="B57" s="176"/>
      <c r="C57" s="176"/>
      <c r="D57" s="176"/>
      <c r="E57" s="176"/>
      <c r="F57" s="176"/>
      <c r="G57" s="176"/>
      <c r="H57" s="176"/>
      <c r="I57" s="176"/>
      <c r="J57" s="176"/>
      <c r="K57" s="176"/>
      <c r="L57" s="176"/>
    </row>
    <row r="58" spans="1:12" x14ac:dyDescent="0.2">
      <c r="A58" s="176"/>
      <c r="B58" s="176"/>
      <c r="C58" s="176"/>
      <c r="D58" s="176"/>
      <c r="E58" s="176"/>
      <c r="F58" s="176"/>
      <c r="G58" s="176"/>
      <c r="H58" s="176"/>
      <c r="I58" s="176"/>
      <c r="J58" s="176"/>
      <c r="K58" s="176"/>
      <c r="L58" s="176"/>
    </row>
    <row r="59" spans="1:12" x14ac:dyDescent="0.2">
      <c r="A59" s="176" t="s">
        <v>182</v>
      </c>
      <c r="B59" s="176"/>
      <c r="C59" s="176"/>
      <c r="D59" s="176"/>
      <c r="E59" s="176"/>
      <c r="F59" s="176"/>
      <c r="G59" s="176"/>
      <c r="H59" s="176"/>
      <c r="I59" s="176"/>
      <c r="J59" s="176"/>
      <c r="K59" s="176"/>
      <c r="L59" s="176"/>
    </row>
    <row r="60" spans="1:12" x14ac:dyDescent="0.2">
      <c r="A60" s="176"/>
      <c r="B60" s="176"/>
      <c r="C60" s="176"/>
      <c r="D60" s="176"/>
      <c r="E60" s="176"/>
      <c r="F60" s="176"/>
      <c r="G60" s="176"/>
      <c r="H60" s="176"/>
      <c r="I60" s="176"/>
      <c r="J60" s="176"/>
      <c r="K60" s="176"/>
      <c r="L60" s="176"/>
    </row>
    <row r="61" spans="1:12" x14ac:dyDescent="0.2">
      <c r="A61" s="176" t="s">
        <v>245</v>
      </c>
      <c r="B61" s="176"/>
      <c r="C61" s="176"/>
      <c r="D61" s="176"/>
      <c r="E61" s="176"/>
      <c r="F61" s="176"/>
      <c r="G61" s="176"/>
      <c r="H61" s="176"/>
      <c r="I61" s="176"/>
      <c r="J61" s="176"/>
      <c r="K61" s="176"/>
      <c r="L61" s="176"/>
    </row>
    <row r="62" spans="1:12" x14ac:dyDescent="0.2">
      <c r="A62" s="176" t="s">
        <v>223</v>
      </c>
      <c r="B62" s="176"/>
      <c r="C62" s="176"/>
      <c r="D62" s="176"/>
      <c r="E62" s="176"/>
      <c r="F62" s="176"/>
      <c r="G62" s="176"/>
      <c r="H62" s="176"/>
      <c r="I62" s="176"/>
      <c r="J62" s="176"/>
      <c r="K62" s="176"/>
      <c r="L62" s="176"/>
    </row>
    <row r="63" spans="1:12" x14ac:dyDescent="0.2">
      <c r="A63" s="176" t="s">
        <v>267</v>
      </c>
      <c r="B63" s="176"/>
      <c r="C63" s="176"/>
      <c r="D63" s="176"/>
      <c r="E63" s="176"/>
      <c r="F63" s="176"/>
      <c r="G63" s="176"/>
      <c r="H63" s="176"/>
      <c r="I63" s="176"/>
      <c r="J63" s="176"/>
      <c r="K63" s="176"/>
      <c r="L63" s="176"/>
    </row>
    <row r="64" spans="1:12" x14ac:dyDescent="0.2">
      <c r="A64" s="176"/>
      <c r="B64" s="176"/>
      <c r="C64" s="176"/>
      <c r="D64" s="176"/>
      <c r="E64" s="176"/>
      <c r="F64" s="176"/>
      <c r="G64" s="176"/>
      <c r="H64" s="176"/>
      <c r="I64" s="176"/>
      <c r="J64" s="176"/>
      <c r="K64" s="176"/>
      <c r="L64" s="176"/>
    </row>
    <row r="65" spans="1:12" x14ac:dyDescent="0.2">
      <c r="A65" s="176" t="s">
        <v>225</v>
      </c>
      <c r="B65" s="176"/>
      <c r="C65" s="176"/>
      <c r="D65" s="176"/>
      <c r="E65" s="176"/>
      <c r="F65" s="176"/>
      <c r="G65" s="176"/>
      <c r="H65" s="176"/>
      <c r="I65" s="176"/>
      <c r="J65" s="176"/>
      <c r="K65" s="176"/>
      <c r="L65" s="176"/>
    </row>
    <row r="66" spans="1:12" x14ac:dyDescent="0.2">
      <c r="A66" s="176"/>
      <c r="B66" s="176"/>
      <c r="C66" s="176"/>
      <c r="D66" s="176"/>
      <c r="E66" s="176"/>
      <c r="F66" s="176"/>
      <c r="G66" s="176"/>
      <c r="H66" s="176"/>
      <c r="I66" s="176"/>
      <c r="J66" s="176"/>
      <c r="K66" s="176"/>
      <c r="L66" s="176"/>
    </row>
    <row r="67" spans="1:12" x14ac:dyDescent="0.2">
      <c r="A67" s="176" t="s">
        <v>226</v>
      </c>
      <c r="B67" s="176"/>
      <c r="C67" s="176"/>
      <c r="D67" s="176"/>
      <c r="E67" s="176"/>
      <c r="F67" s="176"/>
      <c r="G67" s="176"/>
      <c r="H67" s="176"/>
      <c r="I67" s="176"/>
      <c r="J67" s="176"/>
      <c r="K67" s="176"/>
      <c r="L67" s="176"/>
    </row>
    <row r="68" spans="1:12" x14ac:dyDescent="0.2">
      <c r="A68" s="176"/>
      <c r="B68" s="176"/>
      <c r="C68" s="176"/>
      <c r="D68" s="176"/>
      <c r="E68" s="176"/>
      <c r="F68" s="176"/>
      <c r="G68" s="176"/>
      <c r="H68" s="176"/>
      <c r="I68" s="176"/>
      <c r="J68" s="176"/>
      <c r="K68" s="176"/>
      <c r="L68" s="176"/>
    </row>
    <row r="69" spans="1:12" x14ac:dyDescent="0.2">
      <c r="A69" s="176" t="s">
        <v>246</v>
      </c>
      <c r="B69" s="176"/>
      <c r="C69" s="176"/>
      <c r="D69" s="176"/>
      <c r="E69" s="176"/>
      <c r="F69" s="176"/>
      <c r="G69" s="176"/>
      <c r="H69" s="176"/>
      <c r="I69" s="176"/>
      <c r="J69" s="176"/>
      <c r="K69" s="176"/>
      <c r="L69" s="176"/>
    </row>
    <row r="70" spans="1:12" x14ac:dyDescent="0.2">
      <c r="A70" s="176"/>
      <c r="B70" s="176"/>
      <c r="C70" s="176"/>
      <c r="D70" s="176"/>
      <c r="E70" s="176"/>
      <c r="F70" s="176"/>
      <c r="G70" s="176"/>
      <c r="H70" s="176"/>
      <c r="I70" s="176"/>
      <c r="J70" s="176"/>
      <c r="K70" s="176"/>
      <c r="L70" s="176"/>
    </row>
    <row r="71" spans="1:12" x14ac:dyDescent="0.2">
      <c r="A71" s="176" t="s">
        <v>235</v>
      </c>
      <c r="B71" s="176"/>
      <c r="C71" s="176"/>
      <c r="D71" s="176"/>
      <c r="E71" s="176"/>
      <c r="F71" s="176"/>
      <c r="G71" s="176"/>
      <c r="H71" s="176"/>
      <c r="I71" s="176"/>
      <c r="J71" s="176"/>
      <c r="K71" s="176"/>
      <c r="L71" s="176"/>
    </row>
    <row r="72" spans="1:12" x14ac:dyDescent="0.2">
      <c r="A72" s="176"/>
      <c r="B72" s="176"/>
      <c r="C72" s="176"/>
      <c r="D72" s="176"/>
      <c r="E72" s="176"/>
      <c r="F72" s="176"/>
      <c r="G72" s="176"/>
      <c r="H72" s="176"/>
      <c r="I72" s="176"/>
      <c r="J72" s="176"/>
      <c r="K72" s="176"/>
      <c r="L72" s="176"/>
    </row>
    <row r="73" spans="1:12" x14ac:dyDescent="0.2">
      <c r="A73" s="176" t="s">
        <v>227</v>
      </c>
      <c r="B73" s="176"/>
      <c r="C73" s="176"/>
      <c r="D73" s="176"/>
      <c r="E73" s="176"/>
      <c r="F73" s="176"/>
      <c r="G73" s="176"/>
      <c r="H73" s="176"/>
      <c r="I73" s="176"/>
      <c r="J73" s="176"/>
      <c r="K73" s="176"/>
      <c r="L73" s="176"/>
    </row>
    <row r="74" spans="1:12" x14ac:dyDescent="0.2">
      <c r="A74" s="176"/>
      <c r="B74" s="176"/>
      <c r="C74" s="176"/>
      <c r="D74" s="176"/>
      <c r="E74" s="176"/>
      <c r="F74" s="176"/>
      <c r="G74" s="176"/>
      <c r="H74" s="176"/>
      <c r="I74" s="176"/>
      <c r="J74" s="176"/>
      <c r="K74" s="176"/>
      <c r="L74" s="176"/>
    </row>
    <row r="75" spans="1:12" x14ac:dyDescent="0.2">
      <c r="A75" s="176" t="s">
        <v>186</v>
      </c>
      <c r="B75" s="176"/>
      <c r="C75" s="176"/>
      <c r="D75" s="176"/>
      <c r="E75" s="176"/>
      <c r="F75" s="176"/>
      <c r="G75" s="176"/>
      <c r="H75" s="176"/>
      <c r="I75" s="176"/>
      <c r="J75" s="176"/>
      <c r="K75" s="176"/>
      <c r="L75" s="176"/>
    </row>
    <row r="76" spans="1:12" x14ac:dyDescent="0.2">
      <c r="A76" s="176" t="s">
        <v>187</v>
      </c>
      <c r="B76" s="176"/>
      <c r="C76" s="176"/>
      <c r="D76" s="176"/>
      <c r="E76" s="176"/>
      <c r="F76" s="176"/>
      <c r="G76" s="176"/>
      <c r="H76" s="176"/>
      <c r="I76" s="176"/>
      <c r="J76" s="176"/>
      <c r="K76" s="176"/>
      <c r="L76" s="176"/>
    </row>
    <row r="77" spans="1:12" x14ac:dyDescent="0.2">
      <c r="A77" s="176" t="s">
        <v>224</v>
      </c>
      <c r="B77" s="176"/>
      <c r="C77" s="176"/>
      <c r="D77" s="176"/>
      <c r="E77" s="176"/>
      <c r="F77" s="176"/>
      <c r="G77" s="176"/>
      <c r="H77" s="176"/>
      <c r="I77" s="176"/>
      <c r="J77" s="176"/>
      <c r="K77" s="176"/>
      <c r="L77" s="176"/>
    </row>
    <row r="78" spans="1:12" x14ac:dyDescent="0.2">
      <c r="A78" s="178" t="s">
        <v>268</v>
      </c>
      <c r="B78" s="176"/>
      <c r="C78" s="176"/>
      <c r="D78" s="176"/>
      <c r="E78" s="176"/>
      <c r="F78" s="176"/>
      <c r="G78" s="176"/>
      <c r="H78" s="176"/>
      <c r="I78" s="176"/>
      <c r="J78" s="176"/>
      <c r="K78" s="176"/>
      <c r="L78" s="176"/>
    </row>
    <row r="79" spans="1:12" x14ac:dyDescent="0.2">
      <c r="A79" s="176"/>
      <c r="B79" s="176"/>
      <c r="C79" s="176"/>
      <c r="D79" s="176"/>
      <c r="E79" s="176"/>
      <c r="F79" s="176"/>
      <c r="G79" s="176"/>
      <c r="H79" s="176"/>
      <c r="I79" s="176"/>
      <c r="J79" s="176"/>
      <c r="K79" s="176"/>
      <c r="L79" s="176"/>
    </row>
    <row r="80" spans="1:12" ht="18.75" x14ac:dyDescent="0.3">
      <c r="A80" s="177" t="s">
        <v>269</v>
      </c>
      <c r="B80" s="176"/>
      <c r="C80" s="176"/>
      <c r="D80" s="176"/>
      <c r="E80" s="176"/>
      <c r="F80" s="176"/>
      <c r="G80" s="176"/>
      <c r="H80" s="176"/>
      <c r="I80" s="176"/>
      <c r="J80" s="176"/>
      <c r="K80" s="176"/>
      <c r="L80" s="176"/>
    </row>
    <row r="81" spans="1:12" x14ac:dyDescent="0.2">
      <c r="A81" s="176"/>
      <c r="B81" s="176"/>
      <c r="C81" s="176"/>
      <c r="D81" s="176"/>
      <c r="E81" s="176"/>
      <c r="F81" s="176"/>
      <c r="G81" s="176"/>
      <c r="H81" s="176"/>
      <c r="I81" s="176"/>
      <c r="J81" s="176"/>
      <c r="K81" s="176"/>
      <c r="L81" s="176"/>
    </row>
    <row r="82" spans="1:12" x14ac:dyDescent="0.2">
      <c r="A82" s="176" t="s">
        <v>189</v>
      </c>
      <c r="B82" s="176"/>
      <c r="C82" s="176"/>
      <c r="D82" s="176"/>
      <c r="E82" s="176"/>
      <c r="F82" s="176"/>
      <c r="G82" s="176"/>
      <c r="H82" s="176"/>
      <c r="I82" s="176"/>
      <c r="J82" s="176"/>
      <c r="K82" s="176"/>
      <c r="L82" s="176"/>
    </row>
    <row r="83" spans="1:12" x14ac:dyDescent="0.2">
      <c r="A83" s="176" t="s">
        <v>190</v>
      </c>
      <c r="B83" s="176"/>
      <c r="C83" s="176"/>
      <c r="D83" s="176"/>
      <c r="E83" s="176"/>
      <c r="F83" s="176"/>
      <c r="G83" s="176"/>
      <c r="H83" s="176"/>
      <c r="I83" s="176"/>
      <c r="J83" s="176"/>
      <c r="K83" s="176"/>
      <c r="L83" s="176"/>
    </row>
    <row r="84" spans="1:12" x14ac:dyDescent="0.2">
      <c r="A84" s="176" t="s">
        <v>191</v>
      </c>
      <c r="B84" s="176"/>
      <c r="C84" s="176"/>
      <c r="D84" s="176"/>
      <c r="E84" s="176"/>
      <c r="F84" s="176"/>
      <c r="G84" s="176"/>
      <c r="H84" s="176"/>
      <c r="I84" s="176"/>
      <c r="J84" s="176"/>
      <c r="K84" s="176"/>
      <c r="L84" s="176"/>
    </row>
    <row r="85" spans="1:12" x14ac:dyDescent="0.2">
      <c r="A85" s="176" t="s">
        <v>192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76"/>
    </row>
    <row r="86" spans="1:12" x14ac:dyDescent="0.2">
      <c r="A86" s="178" t="s">
        <v>193</v>
      </c>
      <c r="B86" s="176"/>
      <c r="C86" s="176"/>
      <c r="D86" s="176"/>
      <c r="E86" s="176"/>
      <c r="F86" s="176"/>
      <c r="G86" s="176"/>
      <c r="H86" s="176"/>
      <c r="I86" s="176"/>
      <c r="J86" s="176"/>
      <c r="K86" s="176"/>
      <c r="L86" s="176"/>
    </row>
    <row r="87" spans="1:12" x14ac:dyDescent="0.2">
      <c r="A87" s="176"/>
      <c r="B87" s="176"/>
      <c r="C87" s="176"/>
      <c r="D87" s="176"/>
      <c r="E87" s="176"/>
      <c r="F87" s="176"/>
      <c r="G87" s="176"/>
      <c r="H87" s="176"/>
      <c r="I87" s="176"/>
      <c r="J87" s="176"/>
      <c r="K87" s="176"/>
      <c r="L87" s="176"/>
    </row>
    <row r="88" spans="1:12" x14ac:dyDescent="0.2">
      <c r="A88" s="176" t="s">
        <v>232</v>
      </c>
      <c r="B88" s="176"/>
      <c r="C88" s="176"/>
      <c r="D88" s="176"/>
      <c r="E88" s="176"/>
      <c r="F88" s="176"/>
      <c r="G88" s="176"/>
      <c r="H88" s="176"/>
      <c r="I88" s="176"/>
      <c r="J88" s="176"/>
      <c r="K88" s="176"/>
      <c r="L88" s="176"/>
    </row>
    <row r="89" spans="1:12" x14ac:dyDescent="0.2">
      <c r="A89" s="176" t="s">
        <v>231</v>
      </c>
      <c r="B89" s="176"/>
      <c r="C89" s="176"/>
      <c r="D89" s="176"/>
      <c r="E89" s="176"/>
      <c r="F89" s="176"/>
      <c r="G89" s="176"/>
      <c r="H89" s="176"/>
      <c r="I89" s="176"/>
      <c r="J89" s="176"/>
      <c r="K89" s="176"/>
      <c r="L89" s="176"/>
    </row>
    <row r="90" spans="1:12" x14ac:dyDescent="0.2">
      <c r="A90" s="176"/>
      <c r="B90" s="176"/>
      <c r="C90" s="176"/>
      <c r="D90" s="176"/>
      <c r="E90" s="176"/>
      <c r="F90" s="176"/>
      <c r="G90" s="176"/>
      <c r="H90" s="176"/>
      <c r="I90" s="176"/>
      <c r="J90" s="176"/>
      <c r="K90" s="176"/>
      <c r="L90" s="176"/>
    </row>
    <row r="91" spans="1:12" x14ac:dyDescent="0.2">
      <c r="A91" s="178" t="s">
        <v>236</v>
      </c>
      <c r="B91" s="176"/>
      <c r="C91" s="176"/>
      <c r="D91" s="176"/>
      <c r="E91" s="176"/>
      <c r="F91" s="176"/>
      <c r="G91" s="176"/>
      <c r="H91" s="176"/>
      <c r="I91" s="176"/>
      <c r="J91" s="176"/>
      <c r="K91" s="176"/>
      <c r="L91" s="176"/>
    </row>
    <row r="92" spans="1:12" x14ac:dyDescent="0.2">
      <c r="A92" s="178" t="s">
        <v>270</v>
      </c>
      <c r="B92" s="176"/>
      <c r="C92" s="176"/>
      <c r="D92" s="176"/>
      <c r="E92" s="176"/>
      <c r="F92" s="176"/>
      <c r="G92" s="176"/>
      <c r="H92" s="176"/>
      <c r="I92" s="176"/>
      <c r="J92" s="176"/>
      <c r="K92" s="176"/>
      <c r="L92" s="176"/>
    </row>
    <row r="93" spans="1:12" x14ac:dyDescent="0.2">
      <c r="A93" s="178" t="s">
        <v>194</v>
      </c>
      <c r="B93" s="176"/>
      <c r="C93" s="176"/>
      <c r="D93" s="176"/>
      <c r="E93" s="176"/>
      <c r="F93" s="176"/>
      <c r="G93" s="176"/>
      <c r="H93" s="176"/>
      <c r="I93" s="176"/>
      <c r="J93" s="176"/>
      <c r="K93" s="176"/>
      <c r="L93" s="176"/>
    </row>
    <row r="94" spans="1:12" x14ac:dyDescent="0.2">
      <c r="A94" s="176" t="s">
        <v>195</v>
      </c>
      <c r="B94" s="176"/>
      <c r="C94" s="176"/>
      <c r="D94" s="176"/>
      <c r="E94" s="176"/>
      <c r="F94" s="176"/>
      <c r="G94" s="176"/>
      <c r="H94" s="176"/>
      <c r="I94" s="176"/>
      <c r="J94" s="176"/>
      <c r="K94" s="176"/>
      <c r="L94" s="176"/>
    </row>
    <row r="95" spans="1:12" x14ac:dyDescent="0.2">
      <c r="A95" s="178" t="s">
        <v>196</v>
      </c>
      <c r="B95" s="176"/>
      <c r="C95" s="176"/>
      <c r="D95" s="176"/>
      <c r="E95" s="176"/>
      <c r="F95" s="176"/>
      <c r="G95" s="176"/>
      <c r="H95" s="176"/>
      <c r="I95" s="176"/>
      <c r="J95" s="176"/>
      <c r="K95" s="176"/>
      <c r="L95" s="176"/>
    </row>
    <row r="96" spans="1:12" x14ac:dyDescent="0.2">
      <c r="A96" s="176"/>
      <c r="B96" s="176"/>
      <c r="C96" s="176"/>
      <c r="D96" s="176"/>
      <c r="E96" s="176"/>
      <c r="F96" s="176"/>
      <c r="G96" s="176"/>
      <c r="H96" s="176"/>
      <c r="I96" s="176"/>
      <c r="J96" s="176"/>
      <c r="K96" s="176"/>
      <c r="L96" s="176"/>
    </row>
    <row r="97" spans="1:12" x14ac:dyDescent="0.2">
      <c r="A97" s="176" t="s">
        <v>197</v>
      </c>
      <c r="B97" s="176"/>
      <c r="C97" s="176"/>
      <c r="D97" s="176"/>
      <c r="E97" s="176"/>
      <c r="F97" s="176"/>
      <c r="G97" s="176"/>
      <c r="H97" s="176"/>
      <c r="I97" s="176"/>
      <c r="J97" s="176"/>
      <c r="K97" s="176"/>
      <c r="L97" s="176"/>
    </row>
    <row r="98" spans="1:12" x14ac:dyDescent="0.2">
      <c r="A98" s="176" t="s">
        <v>198</v>
      </c>
      <c r="B98" s="176"/>
      <c r="C98" s="176"/>
      <c r="D98" s="176"/>
      <c r="E98" s="176"/>
      <c r="F98" s="176"/>
      <c r="G98" s="176"/>
      <c r="H98" s="176"/>
      <c r="I98" s="176"/>
      <c r="J98" s="176"/>
      <c r="K98" s="176"/>
      <c r="L98" s="176"/>
    </row>
    <row r="99" spans="1:12" x14ac:dyDescent="0.2">
      <c r="A99" s="176" t="s">
        <v>199</v>
      </c>
      <c r="B99" s="176"/>
      <c r="C99" s="176"/>
      <c r="D99" s="176"/>
      <c r="E99" s="176"/>
      <c r="F99" s="176"/>
      <c r="G99" s="176"/>
      <c r="H99" s="176"/>
      <c r="I99" s="176"/>
      <c r="J99" s="176"/>
      <c r="K99" s="176"/>
      <c r="L99" s="176"/>
    </row>
    <row r="100" spans="1:12" x14ac:dyDescent="0.2">
      <c r="A100" s="176"/>
      <c r="B100" s="176"/>
      <c r="C100" s="176"/>
      <c r="D100" s="176"/>
      <c r="E100" s="176"/>
      <c r="F100" s="176"/>
      <c r="G100" s="176"/>
      <c r="H100" s="176"/>
      <c r="I100" s="176"/>
      <c r="J100" s="176"/>
      <c r="K100" s="176"/>
      <c r="L100" s="176"/>
    </row>
    <row r="101" spans="1:12" x14ac:dyDescent="0.2">
      <c r="A101" s="176"/>
      <c r="B101" s="176"/>
      <c r="C101" s="176"/>
      <c r="D101" s="176"/>
      <c r="E101" s="176"/>
      <c r="F101" s="176"/>
      <c r="G101" s="176"/>
      <c r="H101" s="176"/>
      <c r="I101" s="176"/>
      <c r="J101" s="176"/>
      <c r="K101" s="176"/>
      <c r="L101" s="176"/>
    </row>
    <row r="102" spans="1:12" x14ac:dyDescent="0.2">
      <c r="A102" s="176" t="s">
        <v>200</v>
      </c>
      <c r="B102" s="176"/>
      <c r="C102" s="176"/>
      <c r="D102" s="176"/>
      <c r="E102" s="176"/>
      <c r="F102" s="176"/>
      <c r="G102" s="176"/>
      <c r="H102" s="176"/>
      <c r="I102" s="176"/>
      <c r="J102" s="176"/>
      <c r="K102" s="176"/>
      <c r="L102" s="176"/>
    </row>
    <row r="103" spans="1:12" x14ac:dyDescent="0.2">
      <c r="A103" s="176"/>
      <c r="B103" s="176"/>
      <c r="C103" s="176"/>
      <c r="D103" s="176"/>
      <c r="E103" s="176"/>
      <c r="F103" s="176"/>
      <c r="G103" s="176"/>
      <c r="H103" s="176"/>
      <c r="I103" s="176"/>
      <c r="J103" s="176"/>
      <c r="K103" s="176"/>
      <c r="L103" s="176"/>
    </row>
    <row r="104" spans="1:12" x14ac:dyDescent="0.2">
      <c r="A104" s="176"/>
      <c r="B104" s="176"/>
      <c r="C104" s="176"/>
      <c r="D104" s="176"/>
      <c r="E104" s="176"/>
      <c r="F104" s="176"/>
      <c r="G104" s="176"/>
      <c r="H104" s="176"/>
      <c r="I104" s="176"/>
      <c r="J104" s="176"/>
      <c r="K104" s="176"/>
      <c r="L104" s="176"/>
    </row>
    <row r="105" spans="1:12" x14ac:dyDescent="0.2">
      <c r="A105" s="176"/>
      <c r="B105" s="176"/>
      <c r="C105" s="176"/>
      <c r="D105" s="176"/>
      <c r="E105" s="176"/>
      <c r="F105" s="176"/>
      <c r="G105" s="176"/>
      <c r="H105" s="176"/>
      <c r="I105" s="176"/>
      <c r="J105" s="176"/>
      <c r="K105" s="176"/>
      <c r="L105" s="176"/>
    </row>
    <row r="106" spans="1:12" x14ac:dyDescent="0.2">
      <c r="A106" s="176"/>
      <c r="B106" s="176"/>
      <c r="C106" s="176"/>
      <c r="D106" s="176"/>
      <c r="E106" s="176"/>
      <c r="F106" s="176"/>
      <c r="G106" s="176"/>
      <c r="H106" s="176"/>
      <c r="I106" s="176"/>
      <c r="J106" s="176"/>
      <c r="K106" s="176"/>
      <c r="L106" s="176"/>
    </row>
    <row r="107" spans="1:12" x14ac:dyDescent="0.2">
      <c r="A107" s="176"/>
      <c r="B107" s="176"/>
      <c r="C107" s="176"/>
      <c r="D107" s="176"/>
      <c r="E107" s="176"/>
      <c r="F107" s="176"/>
      <c r="G107" s="176"/>
      <c r="H107" s="176"/>
      <c r="I107" s="176"/>
      <c r="J107" s="176"/>
      <c r="K107" s="176"/>
      <c r="L107" s="176"/>
    </row>
    <row r="108" spans="1:12" x14ac:dyDescent="0.2">
      <c r="A108" s="176"/>
      <c r="B108" s="176"/>
      <c r="C108" s="176"/>
      <c r="D108" s="176"/>
      <c r="E108" s="176"/>
      <c r="F108" s="176"/>
      <c r="G108" s="176"/>
      <c r="H108" s="176"/>
      <c r="I108" s="176"/>
      <c r="J108" s="176"/>
      <c r="K108" s="176"/>
      <c r="L108" s="176"/>
    </row>
    <row r="109" spans="1:12" x14ac:dyDescent="0.2">
      <c r="A109" s="176"/>
      <c r="B109" s="176"/>
      <c r="C109" s="176"/>
      <c r="D109" s="176"/>
      <c r="E109" s="176"/>
      <c r="F109" s="176"/>
      <c r="G109" s="176"/>
      <c r="H109" s="176"/>
      <c r="I109" s="176"/>
      <c r="J109" s="176"/>
      <c r="K109" s="176"/>
      <c r="L109" s="176"/>
    </row>
    <row r="110" spans="1:12" x14ac:dyDescent="0.2">
      <c r="A110" s="176"/>
      <c r="B110" s="176"/>
      <c r="C110" s="176"/>
      <c r="D110" s="176"/>
      <c r="E110" s="176"/>
      <c r="F110" s="176"/>
      <c r="G110" s="176"/>
      <c r="H110" s="176"/>
      <c r="I110" s="176"/>
      <c r="J110" s="176"/>
      <c r="K110" s="176"/>
      <c r="L110" s="176"/>
    </row>
    <row r="111" spans="1:12" x14ac:dyDescent="0.2">
      <c r="A111" s="176"/>
      <c r="B111" s="176"/>
      <c r="C111" s="176"/>
      <c r="D111" s="176"/>
      <c r="E111" s="176"/>
      <c r="F111" s="176"/>
      <c r="G111" s="176"/>
      <c r="H111" s="176"/>
      <c r="I111" s="176"/>
      <c r="J111" s="176"/>
      <c r="K111" s="176"/>
      <c r="L111" s="176"/>
    </row>
    <row r="112" spans="1:12" x14ac:dyDescent="0.2">
      <c r="A112" s="176"/>
      <c r="B112" s="176"/>
      <c r="C112" s="176"/>
      <c r="D112" s="176"/>
      <c r="E112" s="176"/>
      <c r="F112" s="176"/>
      <c r="G112" s="176"/>
      <c r="H112" s="176"/>
      <c r="I112" s="176"/>
      <c r="J112" s="176"/>
      <c r="K112" s="176"/>
      <c r="L112" s="176"/>
    </row>
    <row r="113" spans="1:12" x14ac:dyDescent="0.2">
      <c r="A113" s="176"/>
      <c r="B113" s="176"/>
      <c r="C113" s="176"/>
      <c r="D113" s="176"/>
      <c r="E113" s="176"/>
      <c r="F113" s="176"/>
      <c r="G113" s="176"/>
      <c r="H113" s="176"/>
      <c r="I113" s="176"/>
      <c r="J113" s="176"/>
      <c r="K113" s="176"/>
      <c r="L113" s="176"/>
    </row>
    <row r="114" spans="1:12" x14ac:dyDescent="0.2">
      <c r="A114" s="176"/>
      <c r="B114" s="176"/>
      <c r="C114" s="176"/>
      <c r="D114" s="176"/>
      <c r="E114" s="176"/>
      <c r="F114" s="176"/>
      <c r="G114" s="176"/>
      <c r="H114" s="176"/>
      <c r="I114" s="176"/>
      <c r="J114" s="176"/>
      <c r="K114" s="176"/>
      <c r="L114" s="176"/>
    </row>
    <row r="115" spans="1:12" x14ac:dyDescent="0.2">
      <c r="A115" s="176"/>
      <c r="B115" s="176"/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</row>
    <row r="116" spans="1:12" x14ac:dyDescent="0.2">
      <c r="A116" s="176"/>
      <c r="B116" s="176"/>
      <c r="C116" s="176"/>
      <c r="D116" s="176"/>
      <c r="E116" s="176"/>
      <c r="F116" s="176"/>
      <c r="G116" s="176"/>
      <c r="H116" s="176"/>
      <c r="I116" s="176"/>
      <c r="J116" s="176"/>
      <c r="K116" s="176"/>
      <c r="L116" s="176"/>
    </row>
    <row r="117" spans="1:12" x14ac:dyDescent="0.2">
      <c r="A117" s="176"/>
      <c r="B117" s="176"/>
      <c r="C117" s="176"/>
      <c r="D117" s="176"/>
      <c r="E117" s="176"/>
      <c r="F117" s="176"/>
      <c r="G117" s="176"/>
      <c r="H117" s="176"/>
      <c r="I117" s="176"/>
      <c r="J117" s="176"/>
      <c r="K117" s="176"/>
      <c r="L117" s="176"/>
    </row>
    <row r="118" spans="1:12" x14ac:dyDescent="0.2">
      <c r="A118" s="176"/>
      <c r="B118" s="176"/>
      <c r="C118" s="176"/>
      <c r="D118" s="176"/>
      <c r="E118" s="176"/>
      <c r="F118" s="176"/>
      <c r="G118" s="176"/>
      <c r="H118" s="176"/>
      <c r="I118" s="176"/>
      <c r="J118" s="176"/>
      <c r="K118" s="176"/>
      <c r="L118" s="176"/>
    </row>
    <row r="119" spans="1:12" x14ac:dyDescent="0.2">
      <c r="A119" s="176"/>
      <c r="B119" s="176"/>
      <c r="C119" s="176"/>
      <c r="D119" s="176"/>
      <c r="E119" s="176"/>
      <c r="F119" s="176"/>
      <c r="G119" s="176"/>
      <c r="H119" s="176"/>
      <c r="I119" s="176"/>
      <c r="J119" s="176"/>
      <c r="K119" s="176"/>
      <c r="L119" s="176"/>
    </row>
    <row r="120" spans="1:12" x14ac:dyDescent="0.2">
      <c r="A120" s="176"/>
      <c r="B120" s="176"/>
      <c r="C120" s="176"/>
      <c r="D120" s="176"/>
      <c r="E120" s="176"/>
      <c r="F120" s="176"/>
      <c r="G120" s="176"/>
      <c r="H120" s="176"/>
      <c r="I120" s="176"/>
      <c r="J120" s="176"/>
      <c r="K120" s="176"/>
      <c r="L120" s="176"/>
    </row>
    <row r="121" spans="1:12" x14ac:dyDescent="0.2">
      <c r="A121" s="176"/>
      <c r="B121" s="176"/>
      <c r="C121" s="176"/>
      <c r="D121" s="176"/>
      <c r="E121" s="176"/>
      <c r="F121" s="176"/>
      <c r="G121" s="176"/>
      <c r="H121" s="176"/>
      <c r="I121" s="176"/>
      <c r="J121" s="176"/>
      <c r="K121" s="176"/>
      <c r="L121" s="176"/>
    </row>
    <row r="122" spans="1:12" x14ac:dyDescent="0.2">
      <c r="A122" s="176"/>
      <c r="B122" s="176"/>
      <c r="C122" s="176"/>
      <c r="D122" s="176"/>
      <c r="E122" s="176"/>
      <c r="F122" s="176"/>
      <c r="G122" s="176"/>
      <c r="H122" s="176"/>
      <c r="I122" s="176"/>
      <c r="J122" s="176"/>
      <c r="K122" s="176"/>
      <c r="L122" s="176"/>
    </row>
    <row r="123" spans="1:12" x14ac:dyDescent="0.2">
      <c r="A123" s="176"/>
      <c r="B123" s="176"/>
      <c r="C123" s="176"/>
      <c r="D123" s="176"/>
      <c r="E123" s="176"/>
      <c r="F123" s="176"/>
      <c r="G123" s="176"/>
      <c r="H123" s="176"/>
      <c r="I123" s="176"/>
      <c r="J123" s="176"/>
      <c r="K123" s="176"/>
      <c r="L123" s="176"/>
    </row>
    <row r="124" spans="1:12" x14ac:dyDescent="0.2">
      <c r="A124" s="176"/>
      <c r="B124" s="176"/>
      <c r="C124" s="176"/>
      <c r="D124" s="176"/>
      <c r="E124" s="176"/>
      <c r="F124" s="176"/>
      <c r="G124" s="176"/>
      <c r="H124" s="176"/>
      <c r="I124" s="176"/>
      <c r="J124" s="176"/>
      <c r="K124" s="176"/>
      <c r="L124" s="176"/>
    </row>
    <row r="125" spans="1:12" x14ac:dyDescent="0.2">
      <c r="A125" s="176"/>
      <c r="B125" s="176"/>
      <c r="C125" s="176"/>
      <c r="D125" s="176"/>
      <c r="E125" s="176"/>
      <c r="F125" s="176"/>
      <c r="G125" s="176"/>
      <c r="H125" s="176"/>
      <c r="I125" s="176"/>
      <c r="J125" s="176"/>
      <c r="K125" s="176"/>
      <c r="L125" s="176"/>
    </row>
    <row r="126" spans="1:12" x14ac:dyDescent="0.2">
      <c r="A126" s="176"/>
      <c r="B126" s="176"/>
      <c r="C126" s="176"/>
      <c r="D126" s="176"/>
      <c r="E126" s="176"/>
      <c r="F126" s="176"/>
      <c r="G126" s="176"/>
      <c r="H126" s="176"/>
      <c r="I126" s="176"/>
      <c r="J126" s="176"/>
      <c r="K126" s="176"/>
      <c r="L126" s="176"/>
    </row>
    <row r="127" spans="1:12" x14ac:dyDescent="0.2">
      <c r="A127" s="176"/>
      <c r="B127" s="176"/>
      <c r="C127" s="176"/>
      <c r="D127" s="176"/>
      <c r="E127" s="176"/>
      <c r="F127" s="176"/>
      <c r="G127" s="176"/>
      <c r="H127" s="176"/>
      <c r="I127" s="176"/>
      <c r="J127" s="176"/>
      <c r="K127" s="176"/>
      <c r="L127" s="176"/>
    </row>
    <row r="128" spans="1:12" x14ac:dyDescent="0.2">
      <c r="A128" s="176"/>
      <c r="B128" s="176"/>
      <c r="C128" s="176"/>
      <c r="D128" s="176"/>
      <c r="E128" s="176"/>
      <c r="F128" s="176"/>
      <c r="G128" s="176"/>
      <c r="H128" s="176"/>
      <c r="I128" s="176"/>
      <c r="J128" s="176"/>
      <c r="K128" s="176"/>
      <c r="L128" s="176"/>
    </row>
    <row r="129" spans="1:12" x14ac:dyDescent="0.2">
      <c r="A129" s="176"/>
      <c r="B129" s="176"/>
      <c r="C129" s="176"/>
      <c r="D129" s="176"/>
      <c r="E129" s="176"/>
      <c r="F129" s="176"/>
      <c r="G129" s="176"/>
      <c r="H129" s="176"/>
      <c r="I129" s="176"/>
      <c r="J129" s="176"/>
      <c r="K129" s="176"/>
      <c r="L129" s="176"/>
    </row>
    <row r="130" spans="1:12" x14ac:dyDescent="0.2">
      <c r="A130" s="176"/>
      <c r="B130" s="176"/>
      <c r="C130" s="176"/>
      <c r="D130" s="176"/>
      <c r="E130" s="176"/>
      <c r="F130" s="176"/>
      <c r="G130" s="176"/>
      <c r="H130" s="176"/>
      <c r="I130" s="176"/>
      <c r="J130" s="176"/>
      <c r="K130" s="176"/>
      <c r="L130" s="176"/>
    </row>
    <row r="131" spans="1:12" x14ac:dyDescent="0.2">
      <c r="A131" s="176"/>
      <c r="B131" s="176"/>
      <c r="C131" s="176"/>
      <c r="D131" s="176"/>
      <c r="E131" s="176"/>
      <c r="F131" s="176"/>
      <c r="G131" s="176"/>
      <c r="H131" s="176"/>
      <c r="I131" s="176"/>
      <c r="J131" s="176"/>
      <c r="K131" s="176"/>
      <c r="L131" s="176"/>
    </row>
    <row r="132" spans="1:12" x14ac:dyDescent="0.2">
      <c r="A132" s="176"/>
      <c r="B132" s="176"/>
      <c r="C132" s="176"/>
      <c r="D132" s="176"/>
      <c r="E132" s="176"/>
      <c r="F132" s="176"/>
      <c r="G132" s="176"/>
      <c r="H132" s="176"/>
      <c r="I132" s="176"/>
      <c r="J132" s="176"/>
      <c r="K132" s="176"/>
      <c r="L132" s="176"/>
    </row>
    <row r="133" spans="1:12" x14ac:dyDescent="0.2">
      <c r="A133" s="176"/>
      <c r="B133" s="176"/>
      <c r="C133" s="176"/>
      <c r="D133" s="176"/>
      <c r="E133" s="176"/>
      <c r="F133" s="176"/>
      <c r="G133" s="176"/>
      <c r="H133" s="176"/>
      <c r="I133" s="176"/>
      <c r="J133" s="176"/>
      <c r="K133" s="176"/>
      <c r="L133" s="176"/>
    </row>
    <row r="134" spans="1:12" x14ac:dyDescent="0.2">
      <c r="A134" s="176"/>
      <c r="B134" s="176"/>
      <c r="C134" s="176"/>
      <c r="D134" s="176"/>
      <c r="E134" s="176"/>
      <c r="F134" s="176"/>
      <c r="G134" s="176"/>
      <c r="H134" s="176"/>
      <c r="I134" s="176"/>
      <c r="J134" s="176"/>
      <c r="K134" s="176"/>
      <c r="L134" s="176"/>
    </row>
    <row r="135" spans="1:12" x14ac:dyDescent="0.2">
      <c r="A135" s="176"/>
      <c r="B135" s="176"/>
      <c r="C135" s="176"/>
      <c r="D135" s="176"/>
      <c r="E135" s="176"/>
      <c r="F135" s="176"/>
      <c r="G135" s="176"/>
      <c r="H135" s="176"/>
      <c r="I135" s="176"/>
      <c r="J135" s="176"/>
      <c r="K135" s="176"/>
      <c r="L135" s="176"/>
    </row>
    <row r="136" spans="1:12" x14ac:dyDescent="0.2">
      <c r="A136" s="176"/>
      <c r="B136" s="176"/>
      <c r="C136" s="176"/>
      <c r="D136" s="176"/>
      <c r="E136" s="176"/>
      <c r="F136" s="176"/>
      <c r="G136" s="176"/>
      <c r="H136" s="176"/>
      <c r="I136" s="176"/>
      <c r="J136" s="176"/>
      <c r="K136" s="176"/>
      <c r="L136" s="176"/>
    </row>
    <row r="137" spans="1:12" x14ac:dyDescent="0.2">
      <c r="A137" s="176"/>
      <c r="B137" s="176"/>
      <c r="C137" s="176"/>
      <c r="D137" s="176"/>
      <c r="E137" s="176"/>
      <c r="F137" s="176"/>
      <c r="G137" s="176"/>
      <c r="H137" s="176"/>
      <c r="I137" s="176"/>
      <c r="J137" s="176"/>
      <c r="K137" s="176"/>
      <c r="L137" s="176"/>
    </row>
    <row r="138" spans="1:12" x14ac:dyDescent="0.2">
      <c r="A138" s="176"/>
      <c r="B138" s="176"/>
      <c r="C138" s="176"/>
      <c r="D138" s="176"/>
      <c r="E138" s="176"/>
      <c r="F138" s="176"/>
      <c r="G138" s="176"/>
      <c r="H138" s="176"/>
      <c r="I138" s="176"/>
      <c r="J138" s="176"/>
      <c r="K138" s="176"/>
      <c r="L138" s="176"/>
    </row>
    <row r="139" spans="1:12" x14ac:dyDescent="0.2">
      <c r="A139" s="176"/>
      <c r="B139" s="176"/>
      <c r="C139" s="176"/>
      <c r="D139" s="176"/>
      <c r="E139" s="176"/>
      <c r="F139" s="176"/>
      <c r="G139" s="176"/>
      <c r="H139" s="176"/>
      <c r="I139" s="176"/>
      <c r="J139" s="176"/>
      <c r="K139" s="176"/>
      <c r="L139" s="176"/>
    </row>
    <row r="140" spans="1:12" x14ac:dyDescent="0.2">
      <c r="A140" s="176"/>
      <c r="B140" s="176"/>
      <c r="C140" s="176"/>
      <c r="D140" s="176"/>
      <c r="E140" s="176"/>
      <c r="F140" s="176"/>
      <c r="G140" s="176"/>
      <c r="H140" s="176"/>
      <c r="I140" s="176"/>
      <c r="J140" s="176"/>
      <c r="K140" s="176"/>
      <c r="L140" s="176"/>
    </row>
    <row r="141" spans="1:12" x14ac:dyDescent="0.2">
      <c r="A141" s="176"/>
      <c r="B141" s="176"/>
      <c r="C141" s="176"/>
      <c r="D141" s="176"/>
      <c r="E141" s="176"/>
      <c r="F141" s="176"/>
      <c r="G141" s="176"/>
      <c r="H141" s="176"/>
      <c r="I141" s="176"/>
      <c r="J141" s="176"/>
      <c r="K141" s="176"/>
      <c r="L141" s="176"/>
    </row>
    <row r="142" spans="1:12" x14ac:dyDescent="0.2">
      <c r="A142" s="176"/>
      <c r="B142" s="176"/>
      <c r="C142" s="176"/>
      <c r="D142" s="176"/>
      <c r="E142" s="176"/>
      <c r="F142" s="176"/>
      <c r="G142" s="176"/>
      <c r="H142" s="176"/>
      <c r="I142" s="176"/>
      <c r="J142" s="176"/>
      <c r="K142" s="176"/>
      <c r="L142" s="176"/>
    </row>
    <row r="143" spans="1:12" x14ac:dyDescent="0.2">
      <c r="A143" s="176"/>
      <c r="B143" s="176"/>
      <c r="C143" s="176"/>
      <c r="D143" s="176"/>
      <c r="E143" s="176"/>
      <c r="F143" s="176"/>
      <c r="G143" s="176"/>
      <c r="H143" s="176"/>
      <c r="I143" s="176"/>
      <c r="J143" s="176"/>
      <c r="K143" s="176"/>
      <c r="L143" s="176"/>
    </row>
    <row r="144" spans="1:12" x14ac:dyDescent="0.2">
      <c r="A144" s="176"/>
      <c r="B144" s="176"/>
      <c r="C144" s="176"/>
      <c r="D144" s="176"/>
      <c r="E144" s="176"/>
      <c r="F144" s="176"/>
      <c r="G144" s="176"/>
      <c r="H144" s="176"/>
      <c r="I144" s="176"/>
      <c r="J144" s="176"/>
      <c r="K144" s="176"/>
      <c r="L144" s="176"/>
    </row>
    <row r="145" spans="1:12" x14ac:dyDescent="0.2">
      <c r="A145" s="176"/>
      <c r="B145" s="176"/>
      <c r="C145" s="176"/>
      <c r="D145" s="176"/>
      <c r="E145" s="176"/>
      <c r="F145" s="176"/>
      <c r="G145" s="176"/>
      <c r="H145" s="176"/>
      <c r="I145" s="176"/>
      <c r="J145" s="176"/>
      <c r="K145" s="176"/>
      <c r="L145" s="176"/>
    </row>
    <row r="146" spans="1:12" x14ac:dyDescent="0.2">
      <c r="A146" s="176"/>
      <c r="B146" s="176"/>
      <c r="C146" s="176"/>
      <c r="D146" s="176"/>
      <c r="E146" s="176"/>
      <c r="F146" s="176"/>
      <c r="G146" s="176"/>
      <c r="H146" s="176"/>
      <c r="I146" s="176"/>
      <c r="J146" s="176"/>
      <c r="K146" s="176"/>
      <c r="L146" s="176"/>
    </row>
    <row r="147" spans="1:12" x14ac:dyDescent="0.2">
      <c r="A147" s="176"/>
      <c r="B147" s="176"/>
      <c r="C147" s="176"/>
      <c r="D147" s="176"/>
      <c r="E147" s="176"/>
      <c r="F147" s="176"/>
      <c r="G147" s="176"/>
      <c r="H147" s="176"/>
      <c r="I147" s="176"/>
      <c r="J147" s="176"/>
      <c r="K147" s="176"/>
      <c r="L147" s="176"/>
    </row>
    <row r="148" spans="1:12" x14ac:dyDescent="0.2">
      <c r="A148" s="176"/>
      <c r="B148" s="176"/>
      <c r="C148" s="176"/>
      <c r="D148" s="176"/>
      <c r="E148" s="176"/>
      <c r="F148" s="176"/>
      <c r="G148" s="176"/>
      <c r="H148" s="176"/>
      <c r="I148" s="176"/>
      <c r="J148" s="176"/>
      <c r="K148" s="176"/>
      <c r="L148" s="176"/>
    </row>
    <row r="149" spans="1:12" x14ac:dyDescent="0.2">
      <c r="A149" s="176"/>
      <c r="B149" s="176"/>
      <c r="C149" s="176"/>
      <c r="D149" s="176"/>
      <c r="E149" s="176"/>
      <c r="F149" s="176"/>
      <c r="G149" s="176"/>
      <c r="H149" s="176"/>
      <c r="I149" s="176"/>
      <c r="J149" s="176"/>
      <c r="K149" s="176"/>
      <c r="L149" s="176"/>
    </row>
    <row r="150" spans="1:12" x14ac:dyDescent="0.2">
      <c r="A150" s="176"/>
      <c r="B150" s="176"/>
      <c r="C150" s="176"/>
      <c r="D150" s="176"/>
      <c r="E150" s="176"/>
      <c r="F150" s="176"/>
      <c r="G150" s="176"/>
      <c r="H150" s="176"/>
      <c r="I150" s="176"/>
      <c r="J150" s="176"/>
      <c r="K150" s="176"/>
      <c r="L150" s="176"/>
    </row>
    <row r="151" spans="1:12" x14ac:dyDescent="0.2">
      <c r="A151" s="176"/>
      <c r="B151" s="176"/>
      <c r="C151" s="176"/>
      <c r="D151" s="176"/>
      <c r="E151" s="176"/>
      <c r="F151" s="176"/>
      <c r="G151" s="176"/>
      <c r="H151" s="176"/>
      <c r="I151" s="176"/>
      <c r="J151" s="176"/>
      <c r="K151" s="176"/>
      <c r="L151" s="176"/>
    </row>
    <row r="152" spans="1:12" x14ac:dyDescent="0.2">
      <c r="A152" s="176"/>
      <c r="B152" s="176"/>
      <c r="C152" s="176"/>
      <c r="D152" s="176"/>
      <c r="E152" s="176"/>
      <c r="F152" s="176"/>
      <c r="G152" s="176"/>
      <c r="H152" s="176"/>
      <c r="I152" s="176"/>
      <c r="J152" s="176"/>
      <c r="K152" s="176"/>
      <c r="L152" s="176"/>
    </row>
    <row r="153" spans="1:12" x14ac:dyDescent="0.2">
      <c r="A153" s="176"/>
      <c r="B153" s="176"/>
      <c r="C153" s="176"/>
      <c r="D153" s="176"/>
      <c r="E153" s="176"/>
      <c r="F153" s="176"/>
      <c r="G153" s="176"/>
      <c r="H153" s="176"/>
      <c r="I153" s="176"/>
      <c r="J153" s="176"/>
      <c r="K153" s="176"/>
      <c r="L153" s="176"/>
    </row>
    <row r="154" spans="1:12" x14ac:dyDescent="0.2">
      <c r="A154" s="176"/>
      <c r="B154" s="176"/>
      <c r="C154" s="176"/>
      <c r="D154" s="176"/>
      <c r="E154" s="176"/>
      <c r="F154" s="176"/>
      <c r="G154" s="176"/>
      <c r="H154" s="176"/>
      <c r="I154" s="176"/>
      <c r="J154" s="176"/>
      <c r="K154" s="176"/>
      <c r="L154" s="176"/>
    </row>
    <row r="155" spans="1:12" x14ac:dyDescent="0.2">
      <c r="A155" s="176"/>
      <c r="B155" s="176"/>
      <c r="C155" s="176"/>
      <c r="D155" s="176"/>
      <c r="E155" s="176"/>
      <c r="F155" s="176"/>
      <c r="G155" s="176"/>
      <c r="H155" s="176"/>
      <c r="I155" s="176"/>
      <c r="J155" s="176"/>
      <c r="K155" s="176"/>
      <c r="L155" s="176"/>
    </row>
    <row r="156" spans="1:12" x14ac:dyDescent="0.2">
      <c r="A156" s="176"/>
      <c r="B156" s="176"/>
      <c r="C156" s="176"/>
      <c r="D156" s="176"/>
      <c r="E156" s="176"/>
      <c r="F156" s="176"/>
      <c r="G156" s="176"/>
      <c r="H156" s="176"/>
      <c r="I156" s="176"/>
      <c r="J156" s="176"/>
      <c r="K156" s="176"/>
      <c r="L156" s="176"/>
    </row>
    <row r="157" spans="1:12" x14ac:dyDescent="0.2">
      <c r="A157" s="176"/>
      <c r="B157" s="176"/>
      <c r="C157" s="176"/>
      <c r="D157" s="176"/>
      <c r="E157" s="176"/>
      <c r="F157" s="176"/>
      <c r="G157" s="176"/>
      <c r="H157" s="176"/>
      <c r="I157" s="176"/>
      <c r="J157" s="176"/>
      <c r="K157" s="176"/>
      <c r="L157" s="176"/>
    </row>
    <row r="158" spans="1:12" x14ac:dyDescent="0.2">
      <c r="A158" s="176"/>
      <c r="B158" s="176"/>
      <c r="C158" s="176"/>
      <c r="D158" s="176"/>
      <c r="E158" s="176"/>
      <c r="F158" s="176"/>
      <c r="G158" s="176"/>
      <c r="H158" s="176"/>
      <c r="I158" s="176"/>
      <c r="J158" s="176"/>
      <c r="K158" s="176"/>
      <c r="L158" s="176"/>
    </row>
    <row r="159" spans="1:12" x14ac:dyDescent="0.2">
      <c r="A159" s="176"/>
      <c r="B159" s="176"/>
      <c r="C159" s="176"/>
      <c r="D159" s="176"/>
      <c r="E159" s="176"/>
      <c r="F159" s="176"/>
      <c r="G159" s="176"/>
      <c r="H159" s="176"/>
      <c r="I159" s="176"/>
      <c r="J159" s="176"/>
      <c r="K159" s="176"/>
      <c r="L159" s="176"/>
    </row>
    <row r="160" spans="1:12" x14ac:dyDescent="0.2">
      <c r="A160" s="176"/>
      <c r="B160" s="176"/>
      <c r="C160" s="176"/>
      <c r="D160" s="176"/>
      <c r="E160" s="176"/>
      <c r="F160" s="176"/>
      <c r="G160" s="176"/>
      <c r="H160" s="176"/>
      <c r="I160" s="176"/>
      <c r="J160" s="176"/>
      <c r="K160" s="176"/>
      <c r="L160" s="176"/>
    </row>
    <row r="161" spans="1:12" x14ac:dyDescent="0.2">
      <c r="A161" s="176"/>
      <c r="B161" s="176"/>
      <c r="C161" s="176"/>
      <c r="D161" s="176"/>
      <c r="E161" s="176"/>
      <c r="F161" s="176"/>
      <c r="G161" s="176"/>
      <c r="H161" s="176"/>
      <c r="I161" s="176"/>
      <c r="J161" s="176"/>
      <c r="K161" s="176"/>
      <c r="L161" s="176"/>
    </row>
    <row r="162" spans="1:12" x14ac:dyDescent="0.2">
      <c r="A162" s="176"/>
      <c r="B162" s="176"/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</row>
    <row r="163" spans="1:12" x14ac:dyDescent="0.2">
      <c r="A163" s="176"/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76"/>
    </row>
  </sheetData>
  <phoneticPr fontId="1" type="noConversion"/>
  <pageMargins left="0.75" right="0.75" top="1" bottom="1" header="0.5" footer="0.5"/>
  <pageSetup paperSize="9" scale="85" fitToHeight="4" orientation="portrait" r:id="rId1"/>
  <headerFooter alignWithMargins="0">
    <oddHeader>&amp;L&amp;F&amp;RJdS// NFH/ IFM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2"/>
  <sheetViews>
    <sheetView workbookViewId="0"/>
  </sheetViews>
  <sheetFormatPr defaultRowHeight="12.75" x14ac:dyDescent="0.2"/>
  <cols>
    <col min="1" max="1" width="9.140625" customWidth="1"/>
    <col min="2" max="2" width="11.42578125" customWidth="1"/>
    <col min="3" max="3" width="9.42578125" customWidth="1"/>
    <col min="4" max="14" width="9.140625" customWidth="1"/>
    <col min="15" max="19" width="9.140625" style="166" customWidth="1"/>
    <col min="20" max="256" width="11.42578125" customWidth="1"/>
  </cols>
  <sheetData>
    <row r="1" spans="1:11" ht="26.25" x14ac:dyDescent="0.4">
      <c r="A1" s="175" t="s">
        <v>51</v>
      </c>
      <c r="B1" s="174"/>
      <c r="C1" s="175"/>
      <c r="D1" s="174"/>
      <c r="E1" s="174"/>
      <c r="F1" s="174" t="s">
        <v>290</v>
      </c>
      <c r="G1" s="174"/>
      <c r="H1" s="174"/>
      <c r="I1" s="174" t="s">
        <v>287</v>
      </c>
      <c r="J1" s="174"/>
    </row>
    <row r="2" spans="1:11" ht="15" x14ac:dyDescent="0.25">
      <c r="A2" s="174" t="s">
        <v>116</v>
      </c>
      <c r="B2" s="174"/>
      <c r="C2" s="174"/>
      <c r="D2" s="174"/>
      <c r="E2" s="174"/>
      <c r="F2" s="174"/>
      <c r="G2" s="174"/>
      <c r="H2" s="174"/>
      <c r="I2" s="174"/>
      <c r="J2" s="174"/>
    </row>
    <row r="3" spans="1:11" x14ac:dyDescent="0.2">
      <c r="A3" s="166"/>
    </row>
    <row r="4" spans="1:11" ht="15" x14ac:dyDescent="0.25">
      <c r="A4" s="166"/>
      <c r="B4" s="182" t="s">
        <v>0</v>
      </c>
      <c r="C4" s="182"/>
      <c r="D4" s="4" t="s">
        <v>133</v>
      </c>
    </row>
    <row r="5" spans="1:11" ht="15" x14ac:dyDescent="0.25">
      <c r="A5" s="166"/>
      <c r="B5" s="179" t="s">
        <v>1</v>
      </c>
      <c r="C5" s="179">
        <v>31</v>
      </c>
      <c r="D5" t="s">
        <v>19</v>
      </c>
    </row>
    <row r="6" spans="1:11" ht="15" x14ac:dyDescent="0.25">
      <c r="A6" s="166"/>
      <c r="B6" s="179" t="s">
        <v>2</v>
      </c>
      <c r="C6" s="179">
        <v>0.39</v>
      </c>
      <c r="D6" t="s">
        <v>12</v>
      </c>
    </row>
    <row r="7" spans="1:11" ht="15" x14ac:dyDescent="0.25">
      <c r="A7" s="166"/>
      <c r="B7" s="179" t="s">
        <v>3</v>
      </c>
      <c r="C7" s="179">
        <v>-0.06</v>
      </c>
    </row>
    <row r="8" spans="1:11" ht="15" x14ac:dyDescent="0.25">
      <c r="A8" s="166"/>
      <c r="B8" s="182" t="s">
        <v>4</v>
      </c>
      <c r="C8" s="182"/>
      <c r="D8" t="s">
        <v>20</v>
      </c>
    </row>
    <row r="9" spans="1:11" ht="15" x14ac:dyDescent="0.25">
      <c r="A9" s="166"/>
      <c r="B9" s="179" t="s">
        <v>5</v>
      </c>
      <c r="C9" s="183">
        <v>1.2589254117941662E-3</v>
      </c>
      <c r="D9" t="s">
        <v>118</v>
      </c>
    </row>
    <row r="10" spans="1:11" ht="15" x14ac:dyDescent="0.25">
      <c r="A10" s="166"/>
      <c r="B10" s="179" t="s">
        <v>6</v>
      </c>
      <c r="C10" s="179">
        <v>3</v>
      </c>
      <c r="D10" t="s">
        <v>117</v>
      </c>
    </row>
    <row r="11" spans="1:11" ht="15" x14ac:dyDescent="0.25">
      <c r="A11" s="166"/>
      <c r="B11" s="182" t="s">
        <v>204</v>
      </c>
      <c r="C11" s="182"/>
    </row>
    <row r="12" spans="1:11" ht="15" x14ac:dyDescent="0.25">
      <c r="A12" s="166"/>
      <c r="B12" s="179" t="s">
        <v>22</v>
      </c>
      <c r="C12" s="179">
        <v>5</v>
      </c>
      <c r="D12" t="s">
        <v>205</v>
      </c>
    </row>
    <row r="13" spans="1:11" x14ac:dyDescent="0.2">
      <c r="A13" s="166"/>
    </row>
    <row r="14" spans="1:11" x14ac:dyDescent="0.2">
      <c r="A14" s="166"/>
    </row>
    <row r="15" spans="1:11" ht="15" x14ac:dyDescent="0.25">
      <c r="A15" s="166"/>
      <c r="B15" s="182" t="s">
        <v>8</v>
      </c>
      <c r="C15" s="182"/>
      <c r="D15" s="4"/>
      <c r="E15" s="4"/>
      <c r="F15" s="4"/>
      <c r="G15" s="4"/>
      <c r="H15" s="4"/>
      <c r="I15" s="4"/>
      <c r="J15" s="4"/>
      <c r="K15" s="4"/>
    </row>
    <row r="16" spans="1:11" ht="15" x14ac:dyDescent="0.25">
      <c r="A16" s="166"/>
      <c r="B16" s="179" t="s">
        <v>9</v>
      </c>
      <c r="C16" s="179">
        <v>0.17499999999999999</v>
      </c>
      <c r="D16" t="s">
        <v>24</v>
      </c>
    </row>
    <row r="17" spans="1:14" ht="15" x14ac:dyDescent="0.25">
      <c r="A17" s="166"/>
      <c r="B17" s="179"/>
      <c r="C17" s="179"/>
    </row>
    <row r="18" spans="1:14" ht="15" x14ac:dyDescent="0.25">
      <c r="A18" s="166"/>
      <c r="B18" s="182" t="s">
        <v>120</v>
      </c>
      <c r="C18" s="182"/>
    </row>
    <row r="19" spans="1:14" ht="15" x14ac:dyDescent="0.25">
      <c r="A19" s="166"/>
      <c r="B19" s="179" t="s">
        <v>28</v>
      </c>
      <c r="C19" s="184">
        <v>3.3711000000000002</v>
      </c>
      <c r="D19" s="4" t="s">
        <v>77</v>
      </c>
    </row>
    <row r="20" spans="1:14" ht="15" x14ac:dyDescent="0.25">
      <c r="A20" s="166"/>
      <c r="B20" s="179" t="s">
        <v>29</v>
      </c>
      <c r="C20" s="184">
        <v>5.4699999999999999E-2</v>
      </c>
      <c r="D20" s="4" t="s">
        <v>78</v>
      </c>
    </row>
    <row r="21" spans="1:14" ht="15" x14ac:dyDescent="0.25">
      <c r="A21" s="166"/>
      <c r="B21" s="179" t="s">
        <v>92</v>
      </c>
      <c r="C21" s="179">
        <v>1.3</v>
      </c>
      <c r="D21" s="4" t="s">
        <v>159</v>
      </c>
    </row>
    <row r="22" spans="1:14" ht="15" x14ac:dyDescent="0.25">
      <c r="A22" s="166"/>
      <c r="B22" s="179"/>
      <c r="C22" s="179"/>
      <c r="D22" s="4"/>
    </row>
    <row r="23" spans="1:14" ht="15" x14ac:dyDescent="0.25">
      <c r="A23" s="166"/>
      <c r="B23" s="182" t="s">
        <v>121</v>
      </c>
      <c r="C23" s="182"/>
    </row>
    <row r="24" spans="1:14" ht="15" x14ac:dyDescent="0.25">
      <c r="A24" s="166"/>
      <c r="B24" s="179" t="s">
        <v>31</v>
      </c>
      <c r="C24" s="185">
        <v>166.66666666666666</v>
      </c>
      <c r="D24" t="s">
        <v>160</v>
      </c>
    </row>
    <row r="25" spans="1:14" ht="15" x14ac:dyDescent="0.25">
      <c r="A25" s="166"/>
      <c r="B25" s="179" t="s">
        <v>39</v>
      </c>
      <c r="C25" s="179">
        <v>182500</v>
      </c>
      <c r="D25" t="s">
        <v>119</v>
      </c>
    </row>
    <row r="26" spans="1:14" x14ac:dyDescent="0.2">
      <c r="A26" s="166"/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</row>
    <row r="27" spans="1:14" x14ac:dyDescent="0.2"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</row>
    <row r="28" spans="1:14" ht="26.25" x14ac:dyDescent="0.4">
      <c r="A28" s="166"/>
      <c r="B28" s="175" t="s">
        <v>143</v>
      </c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66"/>
    </row>
    <row r="29" spans="1:14" x14ac:dyDescent="0.2">
      <c r="A29" s="166"/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</row>
    <row r="30" spans="1:14" x14ac:dyDescent="0.2">
      <c r="A30" s="166"/>
      <c r="B30" s="166" t="s">
        <v>144</v>
      </c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</row>
    <row r="31" spans="1:14" x14ac:dyDescent="0.2">
      <c r="A31" s="166"/>
      <c r="B31" s="166" t="s">
        <v>145</v>
      </c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</row>
    <row r="32" spans="1:14" x14ac:dyDescent="0.2">
      <c r="A32" s="166"/>
      <c r="B32" s="166" t="s">
        <v>146</v>
      </c>
      <c r="C32" s="166"/>
      <c r="D32" s="166"/>
      <c r="E32" s="166"/>
      <c r="F32" s="166"/>
      <c r="G32" s="166"/>
      <c r="H32" s="166"/>
      <c r="I32" s="166"/>
      <c r="J32" s="166"/>
      <c r="K32" s="166"/>
      <c r="L32" s="166"/>
      <c r="M32" s="166"/>
      <c r="N32" s="166"/>
    </row>
    <row r="33" spans="1:14" x14ac:dyDescent="0.2">
      <c r="A33" s="166"/>
      <c r="B33" s="166" t="s">
        <v>247</v>
      </c>
      <c r="C33" s="166"/>
      <c r="D33" s="166"/>
      <c r="E33" s="166"/>
      <c r="F33" s="166"/>
      <c r="G33" s="166"/>
      <c r="H33" s="166"/>
      <c r="I33" s="166"/>
      <c r="J33" s="166"/>
      <c r="K33" s="166"/>
      <c r="L33" s="166"/>
      <c r="M33" s="166"/>
      <c r="N33" s="166"/>
    </row>
    <row r="34" spans="1:14" x14ac:dyDescent="0.2">
      <c r="A34" s="166"/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</row>
    <row r="35" spans="1:14" x14ac:dyDescent="0.2">
      <c r="A35" s="166"/>
      <c r="B35" s="166" t="s">
        <v>147</v>
      </c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</row>
    <row r="36" spans="1:14" x14ac:dyDescent="0.2">
      <c r="A36" s="166"/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</row>
    <row r="37" spans="1:14" x14ac:dyDescent="0.2">
      <c r="A37" s="166"/>
      <c r="B37" s="166" t="s">
        <v>148</v>
      </c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</row>
    <row r="38" spans="1:14" x14ac:dyDescent="0.2">
      <c r="A38" s="166"/>
      <c r="B38" s="166" t="s">
        <v>149</v>
      </c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</row>
    <row r="39" spans="1:14" x14ac:dyDescent="0.2">
      <c r="A39" s="166"/>
      <c r="B39" s="166" t="s">
        <v>257</v>
      </c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</row>
    <row r="40" spans="1:14" x14ac:dyDescent="0.2">
      <c r="A40" s="166"/>
      <c r="B40" s="166" t="s">
        <v>150</v>
      </c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</row>
    <row r="41" spans="1:14" x14ac:dyDescent="0.2">
      <c r="A41" s="166"/>
      <c r="B41" s="166" t="s">
        <v>256</v>
      </c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</row>
    <row r="42" spans="1:14" x14ac:dyDescent="0.2">
      <c r="A42" s="166"/>
      <c r="B42" s="166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</row>
    <row r="43" spans="1:14" x14ac:dyDescent="0.2">
      <c r="A43" s="166"/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</row>
    <row r="44" spans="1:14" ht="26.25" x14ac:dyDescent="0.4">
      <c r="A44" s="166"/>
      <c r="B44" s="175" t="s">
        <v>158</v>
      </c>
      <c r="C44" s="175"/>
      <c r="D44" s="175"/>
      <c r="E44" s="175"/>
      <c r="F44" s="175"/>
      <c r="G44" s="175"/>
      <c r="H44" s="175"/>
      <c r="I44" s="175"/>
      <c r="J44" s="175"/>
      <c r="K44" s="175"/>
      <c r="L44" s="175"/>
      <c r="M44" s="166"/>
      <c r="N44" s="166"/>
    </row>
    <row r="45" spans="1:14" x14ac:dyDescent="0.2">
      <c r="A45" s="166"/>
      <c r="B45" s="166" t="s">
        <v>249</v>
      </c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</row>
    <row r="46" spans="1:14" x14ac:dyDescent="0.2">
      <c r="A46" s="166"/>
      <c r="B46" s="166" t="s">
        <v>250</v>
      </c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</row>
    <row r="47" spans="1:14" x14ac:dyDescent="0.2">
      <c r="A47" s="166"/>
      <c r="B47" s="166" t="s">
        <v>251</v>
      </c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</row>
    <row r="48" spans="1:14" x14ac:dyDescent="0.2">
      <c r="A48" s="166"/>
      <c r="B48" s="166" t="s">
        <v>252</v>
      </c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</row>
    <row r="49" spans="1:14" x14ac:dyDescent="0.2">
      <c r="A49" s="166"/>
      <c r="B49" s="166" t="s">
        <v>154</v>
      </c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</row>
    <row r="50" spans="1:14" x14ac:dyDescent="0.2">
      <c r="A50" s="166"/>
      <c r="B50" s="166" t="s">
        <v>253</v>
      </c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</row>
    <row r="51" spans="1:14" x14ac:dyDescent="0.2">
      <c r="A51" s="166"/>
      <c r="B51" s="166" t="s">
        <v>153</v>
      </c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</row>
    <row r="52" spans="1:14" x14ac:dyDescent="0.2">
      <c r="A52" s="166"/>
      <c r="B52" s="166" t="s">
        <v>152</v>
      </c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</row>
    <row r="53" spans="1:14" x14ac:dyDescent="0.2">
      <c r="A53" s="166"/>
      <c r="B53" s="166" t="s">
        <v>151</v>
      </c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</row>
    <row r="54" spans="1:14" x14ac:dyDescent="0.2">
      <c r="A54" s="166"/>
      <c r="B54" s="166" t="s">
        <v>248</v>
      </c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</row>
    <row r="55" spans="1:14" x14ac:dyDescent="0.2">
      <c r="A55" s="166"/>
      <c r="B55" s="166" t="s">
        <v>188</v>
      </c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</row>
    <row r="56" spans="1:14" x14ac:dyDescent="0.2">
      <c r="A56" s="166"/>
      <c r="B56" s="166" t="s">
        <v>155</v>
      </c>
      <c r="C56" s="166"/>
      <c r="D56" s="166"/>
      <c r="E56" s="166"/>
      <c r="F56" s="166"/>
      <c r="G56" s="166"/>
      <c r="H56" s="166"/>
      <c r="I56" s="166"/>
      <c r="J56" s="166"/>
      <c r="K56" s="166"/>
      <c r="L56" s="166"/>
      <c r="M56" s="166"/>
      <c r="N56" s="166"/>
    </row>
    <row r="57" spans="1:14" x14ac:dyDescent="0.2">
      <c r="A57" s="166"/>
      <c r="B57" s="166" t="s">
        <v>156</v>
      </c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</row>
    <row r="58" spans="1:14" x14ac:dyDescent="0.2">
      <c r="A58" s="166"/>
      <c r="B58" s="166" t="s">
        <v>157</v>
      </c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</row>
    <row r="59" spans="1:14" x14ac:dyDescent="0.2">
      <c r="A59" s="166"/>
      <c r="B59" s="166" t="s">
        <v>161</v>
      </c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</row>
    <row r="60" spans="1:14" x14ac:dyDescent="0.2">
      <c r="A60" s="166"/>
      <c r="B60" s="166" t="s">
        <v>164</v>
      </c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</row>
    <row r="61" spans="1:14" x14ac:dyDescent="0.2">
      <c r="A61" s="166"/>
      <c r="B61" s="166" t="s">
        <v>162</v>
      </c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166"/>
      <c r="N61" s="166"/>
    </row>
    <row r="62" spans="1:14" x14ac:dyDescent="0.2">
      <c r="A62" s="166"/>
      <c r="B62" s="166" t="s">
        <v>163</v>
      </c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</row>
    <row r="63" spans="1:14" x14ac:dyDescent="0.2">
      <c r="A63" s="166"/>
      <c r="B63" s="166"/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166"/>
      <c r="N63" s="166"/>
    </row>
    <row r="64" spans="1:14" x14ac:dyDescent="0.2">
      <c r="A64" s="166"/>
      <c r="B64" s="166" t="s">
        <v>258</v>
      </c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</row>
    <row r="65" spans="1:14" x14ac:dyDescent="0.2">
      <c r="A65" s="166"/>
      <c r="B65" s="166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166"/>
      <c r="N65" s="166"/>
    </row>
    <row r="66" spans="1:14" x14ac:dyDescent="0.2">
      <c r="A66" s="166"/>
      <c r="B66" s="166"/>
      <c r="C66" s="166"/>
      <c r="D66" s="166"/>
      <c r="E66" s="166"/>
      <c r="F66" s="166"/>
      <c r="G66" s="166"/>
      <c r="H66" s="166"/>
      <c r="I66" s="166"/>
      <c r="J66" s="166"/>
      <c r="K66" s="166"/>
      <c r="L66" s="166"/>
      <c r="M66" s="166"/>
      <c r="N66" s="166"/>
    </row>
    <row r="67" spans="1:14" ht="20.25" x14ac:dyDescent="0.3">
      <c r="A67" s="166"/>
      <c r="B67" s="195" t="s">
        <v>297</v>
      </c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</row>
    <row r="68" spans="1:14" x14ac:dyDescent="0.2">
      <c r="A68" s="166"/>
      <c r="B68" s="192" t="s">
        <v>298</v>
      </c>
      <c r="C68" s="166"/>
      <c r="D68" s="166"/>
      <c r="E68" s="166"/>
      <c r="F68" s="166"/>
      <c r="G68" s="166"/>
      <c r="H68" s="166"/>
      <c r="I68" s="166"/>
      <c r="J68" s="166"/>
      <c r="K68" s="166"/>
      <c r="L68" s="166"/>
      <c r="M68" s="166"/>
      <c r="N68" s="166"/>
    </row>
    <row r="69" spans="1:14" x14ac:dyDescent="0.2">
      <c r="A69" s="166"/>
      <c r="B69" s="192" t="s">
        <v>299</v>
      </c>
      <c r="C69" s="166"/>
      <c r="D69" s="166"/>
      <c r="E69" s="166"/>
      <c r="F69" s="166"/>
      <c r="G69" s="166"/>
      <c r="H69" s="166"/>
      <c r="I69" s="166"/>
      <c r="J69" s="166"/>
      <c r="K69" s="166"/>
      <c r="L69" s="166"/>
      <c r="M69" s="166"/>
      <c r="N69" s="166"/>
    </row>
    <row r="70" spans="1:14" x14ac:dyDescent="0.2">
      <c r="A70" s="166"/>
      <c r="B70" s="194" t="s">
        <v>301</v>
      </c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</row>
    <row r="71" spans="1:14" x14ac:dyDescent="0.2">
      <c r="A71" s="166"/>
      <c r="B71" s="166"/>
      <c r="C71" s="193" t="s">
        <v>300</v>
      </c>
      <c r="D71" s="166"/>
      <c r="E71" s="166"/>
      <c r="F71" s="166"/>
      <c r="G71" s="166"/>
      <c r="H71" s="166"/>
      <c r="I71" s="166"/>
      <c r="J71" s="166"/>
      <c r="K71" s="166"/>
      <c r="L71" s="166"/>
      <c r="M71" s="166"/>
      <c r="N71" s="166"/>
    </row>
    <row r="72" spans="1:14" x14ac:dyDescent="0.2">
      <c r="A72" s="166"/>
      <c r="B72" s="166"/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166"/>
      <c r="N72" s="166"/>
    </row>
    <row r="73" spans="1:14" x14ac:dyDescent="0.2">
      <c r="A73" s="166"/>
      <c r="B73" s="166"/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166"/>
      <c r="N73" s="166"/>
    </row>
    <row r="74" spans="1:14" x14ac:dyDescent="0.2">
      <c r="A74" s="166"/>
      <c r="B74" s="166"/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166"/>
      <c r="N74" s="166"/>
    </row>
    <row r="75" spans="1:14" x14ac:dyDescent="0.2">
      <c r="A75" s="166"/>
      <c r="B75" s="166"/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166"/>
      <c r="N75" s="166"/>
    </row>
    <row r="76" spans="1:14" x14ac:dyDescent="0.2">
      <c r="A76" s="166"/>
      <c r="B76" s="166"/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166"/>
      <c r="N76" s="166"/>
    </row>
    <row r="77" spans="1:14" x14ac:dyDescent="0.2">
      <c r="A77" s="166"/>
      <c r="B77" s="166"/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166"/>
      <c r="N77" s="166"/>
    </row>
    <row r="78" spans="1:14" x14ac:dyDescent="0.2">
      <c r="A78" s="166"/>
      <c r="B78" s="166"/>
      <c r="C78" s="166"/>
      <c r="D78" s="166"/>
      <c r="E78" s="166"/>
      <c r="F78" s="166"/>
      <c r="G78" s="166"/>
      <c r="H78" s="166"/>
      <c r="I78" s="166"/>
      <c r="J78" s="166"/>
      <c r="K78" s="166"/>
      <c r="L78" s="166"/>
      <c r="M78" s="166"/>
      <c r="N78" s="166"/>
    </row>
    <row r="79" spans="1:14" x14ac:dyDescent="0.2">
      <c r="A79" s="166"/>
      <c r="B79" s="166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66"/>
      <c r="N79" s="166"/>
    </row>
    <row r="80" spans="1:14" x14ac:dyDescent="0.2">
      <c r="A80" s="166"/>
      <c r="B80" s="166"/>
      <c r="C80" s="166"/>
      <c r="D80" s="166"/>
      <c r="E80" s="166"/>
      <c r="F80" s="166"/>
      <c r="G80" s="166"/>
      <c r="H80" s="166"/>
      <c r="I80" s="166"/>
      <c r="J80" s="166"/>
      <c r="K80" s="166"/>
      <c r="L80" s="166"/>
      <c r="M80" s="166"/>
      <c r="N80" s="166"/>
    </row>
    <row r="81" s="166" customFormat="1" x14ac:dyDescent="0.2"/>
    <row r="82" s="166" customFormat="1" x14ac:dyDescent="0.2"/>
    <row r="83" s="166" customFormat="1" x14ac:dyDescent="0.2"/>
    <row r="84" s="166" customFormat="1" x14ac:dyDescent="0.2"/>
    <row r="85" s="166" customFormat="1" x14ac:dyDescent="0.2"/>
    <row r="86" s="166" customFormat="1" x14ac:dyDescent="0.2"/>
    <row r="87" s="166" customFormat="1" x14ac:dyDescent="0.2"/>
    <row r="88" s="166" customFormat="1" x14ac:dyDescent="0.2"/>
    <row r="89" s="166" customFormat="1" x14ac:dyDescent="0.2"/>
    <row r="90" s="166" customFormat="1" x14ac:dyDescent="0.2"/>
    <row r="91" s="166" customFormat="1" x14ac:dyDescent="0.2"/>
    <row r="92" s="166" customFormat="1" x14ac:dyDescent="0.2"/>
    <row r="93" s="166" customFormat="1" x14ac:dyDescent="0.2"/>
    <row r="94" s="166" customFormat="1" x14ac:dyDescent="0.2"/>
    <row r="95" s="166" customFormat="1" x14ac:dyDescent="0.2"/>
    <row r="96" s="166" customFormat="1" x14ac:dyDescent="0.2"/>
    <row r="97" s="166" customFormat="1" x14ac:dyDescent="0.2"/>
    <row r="98" s="166" customFormat="1" x14ac:dyDescent="0.2"/>
    <row r="99" s="166" customFormat="1" x14ac:dyDescent="0.2"/>
    <row r="100" s="166" customFormat="1" x14ac:dyDescent="0.2"/>
    <row r="101" s="166" customFormat="1" x14ac:dyDescent="0.2"/>
    <row r="102" s="166" customFormat="1" x14ac:dyDescent="0.2"/>
  </sheetData>
  <phoneticPr fontId="1" type="noConversion"/>
  <pageMargins left="0.75" right="0.75" top="1" bottom="1" header="0.5" footer="0.5"/>
  <pageSetup paperSize="9" scale="67" fitToHeight="2" orientation="portrait" horizontalDpi="200" verticalDpi="200" r:id="rId1"/>
  <headerFooter alignWithMargins="0">
    <oddHeader>&amp;L&amp;F  &amp;A&amp;RJdS// IFM / NFH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T367"/>
  <sheetViews>
    <sheetView zoomScale="85" workbookViewId="0"/>
  </sheetViews>
  <sheetFormatPr defaultRowHeight="12.75" x14ac:dyDescent="0.2"/>
  <cols>
    <col min="1" max="1" width="9.140625" customWidth="1"/>
    <col min="2" max="2" width="11.42578125" customWidth="1"/>
    <col min="3" max="3" width="9.42578125" customWidth="1"/>
    <col min="4" max="9" width="9.140625" customWidth="1"/>
    <col min="10" max="10" width="9.28515625" bestFit="1" customWidth="1"/>
    <col min="11" max="14" width="9.5703125" bestFit="1" customWidth="1"/>
    <col min="15" max="15" width="10.140625" bestFit="1" customWidth="1"/>
    <col min="16" max="18" width="9.28515625" bestFit="1" customWidth="1"/>
    <col min="19" max="256" width="11.42578125" customWidth="1"/>
  </cols>
  <sheetData>
    <row r="1" spans="1:37" ht="26.25" x14ac:dyDescent="0.4">
      <c r="A1" s="169" t="s">
        <v>286</v>
      </c>
      <c r="B1" s="169"/>
      <c r="C1" s="169"/>
      <c r="D1" s="168"/>
      <c r="E1" s="168"/>
      <c r="F1" s="168"/>
      <c r="G1" s="168"/>
      <c r="H1" s="168"/>
      <c r="I1" s="168" t="s">
        <v>292</v>
      </c>
      <c r="J1" s="168"/>
      <c r="K1" s="168"/>
      <c r="L1" s="168"/>
      <c r="M1" s="168" t="s">
        <v>287</v>
      </c>
      <c r="N1" s="168"/>
      <c r="O1" s="168"/>
      <c r="P1" s="168"/>
    </row>
    <row r="2" spans="1:37" ht="15.75" x14ac:dyDescent="0.25">
      <c r="A2" s="187" t="s">
        <v>291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</row>
    <row r="4" spans="1:37" ht="18.75" x14ac:dyDescent="0.3">
      <c r="B4" s="170" t="s">
        <v>60</v>
      </c>
      <c r="C4" s="170"/>
      <c r="D4" s="27" t="s">
        <v>109</v>
      </c>
      <c r="E4" s="27"/>
      <c r="F4" s="27"/>
      <c r="J4" s="188" t="s">
        <v>293</v>
      </c>
    </row>
    <row r="6" spans="1:37" x14ac:dyDescent="0.2">
      <c r="AB6" t="s">
        <v>259</v>
      </c>
    </row>
    <row r="7" spans="1:37" x14ac:dyDescent="0.2">
      <c r="B7" t="s">
        <v>112</v>
      </c>
      <c r="G7" s="6"/>
    </row>
    <row r="8" spans="1:37" ht="15" x14ac:dyDescent="0.25">
      <c r="B8" s="170">
        <v>60</v>
      </c>
      <c r="C8" t="s">
        <v>53</v>
      </c>
      <c r="AH8" t="s">
        <v>126</v>
      </c>
    </row>
    <row r="9" spans="1:37" ht="15" x14ac:dyDescent="0.25">
      <c r="B9" s="170">
        <v>5000</v>
      </c>
      <c r="C9" s="167" t="s">
        <v>272</v>
      </c>
      <c r="AB9" t="s">
        <v>122</v>
      </c>
      <c r="AC9" t="s">
        <v>123</v>
      </c>
      <c r="AD9" t="s">
        <v>126</v>
      </c>
      <c r="AF9" t="s">
        <v>212</v>
      </c>
      <c r="AG9" t="s">
        <v>123</v>
      </c>
      <c r="AH9" s="58" t="s">
        <v>125</v>
      </c>
    </row>
    <row r="10" spans="1:37" ht="15" x14ac:dyDescent="0.25">
      <c r="B10" s="171">
        <v>0.04</v>
      </c>
      <c r="C10" t="s">
        <v>110</v>
      </c>
      <c r="AB10" s="58" t="s">
        <v>127</v>
      </c>
      <c r="AC10" s="58" t="s">
        <v>124</v>
      </c>
      <c r="AD10" s="58" t="s">
        <v>125</v>
      </c>
      <c r="AF10" s="58" t="s">
        <v>211</v>
      </c>
      <c r="AG10" s="58" t="s">
        <v>124</v>
      </c>
      <c r="AH10" s="164" t="s">
        <v>212</v>
      </c>
      <c r="AJ10" s="58" t="s">
        <v>215</v>
      </c>
      <c r="AK10" s="58"/>
    </row>
    <row r="11" spans="1:37" ht="15" x14ac:dyDescent="0.25">
      <c r="B11" s="170">
        <v>25</v>
      </c>
      <c r="C11" t="s">
        <v>214</v>
      </c>
      <c r="AB11" s="159">
        <v>0</v>
      </c>
      <c r="AC11" s="160">
        <f>Parameters!$C$5*(1-EXP(-Parameters!$C$6*(AB11-Parameters!$C$7)))</f>
        <v>0.71697863453935484</v>
      </c>
      <c r="AD11" s="158">
        <f>Parameters!$C$9*AC11^Parameters!$C$10</f>
        <v>4.6400070729567532E-4</v>
      </c>
      <c r="AF11" s="159">
        <f>S50_</f>
        <v>5</v>
      </c>
      <c r="AG11" s="160">
        <f>Parameters!$C$5*(1-EXP(-Parameters!$C$6*(AF11-Parameters!$C$7)))</f>
        <v>26.691511250394534</v>
      </c>
      <c r="AH11" s="161">
        <f>Parameters!$C$9*AG11^Parameters!$C$10</f>
        <v>23.939743428339391</v>
      </c>
      <c r="AJ11">
        <f>B11</f>
        <v>25</v>
      </c>
    </row>
    <row r="12" spans="1:37" x14ac:dyDescent="0.2">
      <c r="AB12" s="159">
        <v>1</v>
      </c>
      <c r="AC12" s="160">
        <f>Parameters!$C$5*(1-EXP(-Parameters!$C$6*(AB12-Parameters!$C$7)))</f>
        <v>10.496672203940072</v>
      </c>
      <c r="AD12" s="158">
        <f>Parameters!$C$9*AC12^Parameters!$C$10</f>
        <v>1.4559783093394683</v>
      </c>
      <c r="AF12" s="159">
        <f>AF11</f>
        <v>5</v>
      </c>
      <c r="AG12" s="160">
        <f>AG11</f>
        <v>26.691511250394534</v>
      </c>
      <c r="AH12" s="161">
        <f>AH11</f>
        <v>23.939743428339391</v>
      </c>
      <c r="AJ12">
        <f>AJ11</f>
        <v>25</v>
      </c>
    </row>
    <row r="13" spans="1:37" x14ac:dyDescent="0.2">
      <c r="B13" t="s">
        <v>113</v>
      </c>
      <c r="AB13" s="159">
        <v>2</v>
      </c>
      <c r="AC13" s="160">
        <f>Parameters!$C$5*(1-EXP(-Parameters!$C$6*(AB13-Parameters!$C$7)))</f>
        <v>17.118080965588323</v>
      </c>
      <c r="AD13" s="158">
        <f>Parameters!$C$9*AC13^Parameters!$C$10</f>
        <v>6.3148818374292901</v>
      </c>
      <c r="AF13" s="159">
        <f t="shared" ref="AF13:AF23" si="0">AF12</f>
        <v>5</v>
      </c>
      <c r="AG13" s="160">
        <f t="shared" ref="AG13:AG23" si="1">AG12</f>
        <v>26.691511250394534</v>
      </c>
      <c r="AH13" s="161">
        <f t="shared" ref="AH13:AH23" si="2">AH12</f>
        <v>23.939743428339391</v>
      </c>
      <c r="AJ13">
        <f t="shared" ref="AJ13:AJ23" si="3">AJ12</f>
        <v>25</v>
      </c>
    </row>
    <row r="14" spans="1:37" x14ac:dyDescent="0.2">
      <c r="B14" s="23" t="s">
        <v>52</v>
      </c>
      <c r="C14" s="24"/>
      <c r="AB14" s="159">
        <v>3</v>
      </c>
      <c r="AC14" s="160">
        <f>Parameters!$C$5*(1-EXP(-Parameters!$C$6*(AB14-Parameters!$C$7)))</f>
        <v>21.601151286524647</v>
      </c>
      <c r="AD14" s="158">
        <f>Parameters!$C$9*AC14^Parameters!$C$10</f>
        <v>12.689096368471413</v>
      </c>
      <c r="AF14" s="159">
        <f t="shared" si="0"/>
        <v>5</v>
      </c>
      <c r="AG14" s="160">
        <f t="shared" si="1"/>
        <v>26.691511250394534</v>
      </c>
      <c r="AH14" s="161">
        <f t="shared" si="2"/>
        <v>23.939743428339391</v>
      </c>
      <c r="AJ14">
        <f t="shared" si="3"/>
        <v>25</v>
      </c>
    </row>
    <row r="15" spans="1:37" x14ac:dyDescent="0.2">
      <c r="B15" s="87" t="s">
        <v>12</v>
      </c>
      <c r="C15" s="88" t="s">
        <v>114</v>
      </c>
      <c r="AB15" s="159">
        <v>4</v>
      </c>
      <c r="AC15" s="160">
        <f>Parameters!$C$5*(1-EXP(-Parameters!$C$6*(AB15-Parameters!$C$7)))</f>
        <v>24.636444866173285</v>
      </c>
      <c r="AD15" s="158">
        <f>Parameters!$C$9*AC15^Parameters!$C$10</f>
        <v>18.824962205308125</v>
      </c>
      <c r="AF15" s="159">
        <f t="shared" si="0"/>
        <v>5</v>
      </c>
      <c r="AG15" s="160">
        <f t="shared" si="1"/>
        <v>26.691511250394534</v>
      </c>
      <c r="AH15" s="161">
        <f t="shared" si="2"/>
        <v>23.939743428339391</v>
      </c>
      <c r="AJ15">
        <f t="shared" si="3"/>
        <v>25</v>
      </c>
    </row>
    <row r="16" spans="1:37" ht="15" x14ac:dyDescent="0.25">
      <c r="B16" s="10">
        <v>1</v>
      </c>
      <c r="C16" s="172">
        <v>1</v>
      </c>
      <c r="AB16" s="162">
        <v>5</v>
      </c>
      <c r="AC16" s="163">
        <f>Parameters!$C$5*(1-EXP(-Parameters!$C$6*(AB16-Parameters!$C$7)))</f>
        <v>26.691511250394534</v>
      </c>
      <c r="AD16" s="161">
        <f>Parameters!$C$9*AC16^Parameters!$C$10</f>
        <v>23.939743428339391</v>
      </c>
      <c r="AF16" s="159">
        <f t="shared" si="0"/>
        <v>5</v>
      </c>
      <c r="AG16" s="160">
        <f t="shared" si="1"/>
        <v>26.691511250394534</v>
      </c>
      <c r="AH16" s="161">
        <f t="shared" si="2"/>
        <v>23.939743428339391</v>
      </c>
      <c r="AJ16">
        <f t="shared" si="3"/>
        <v>25</v>
      </c>
    </row>
    <row r="17" spans="2:36" ht="15" x14ac:dyDescent="0.25">
      <c r="B17" s="10">
        <v>2</v>
      </c>
      <c r="C17" s="172">
        <v>1</v>
      </c>
      <c r="AB17" s="159">
        <v>6</v>
      </c>
      <c r="AC17" s="160">
        <f>Parameters!$C$5*(1-EXP(-Parameters!$C$6*(AB17-Parameters!$C$7)))</f>
        <v>28.082908073381617</v>
      </c>
      <c r="AD17" s="158">
        <f>Parameters!$C$9*AC17^Parameters!$C$10</f>
        <v>27.882148443401991</v>
      </c>
      <c r="AF17" s="159">
        <f t="shared" si="0"/>
        <v>5</v>
      </c>
      <c r="AG17" s="160">
        <f t="shared" si="1"/>
        <v>26.691511250394534</v>
      </c>
      <c r="AH17" s="161">
        <f t="shared" si="2"/>
        <v>23.939743428339391</v>
      </c>
      <c r="AJ17">
        <f t="shared" si="3"/>
        <v>25</v>
      </c>
    </row>
    <row r="18" spans="2:36" ht="15" x14ac:dyDescent="0.25">
      <c r="B18" s="10">
        <v>3</v>
      </c>
      <c r="C18" s="172">
        <v>1</v>
      </c>
      <c r="AB18" s="159">
        <v>7</v>
      </c>
      <c r="AC18" s="160">
        <f>Parameters!$C$5*(1-EXP(-Parameters!$C$6*(AB18-Parameters!$C$7)))</f>
        <v>29.024962857539926</v>
      </c>
      <c r="AD18" s="158">
        <f>Parameters!$C$9*AC18^Parameters!$C$10</f>
        <v>30.783288884558555</v>
      </c>
      <c r="AF18" s="159">
        <f t="shared" si="0"/>
        <v>5</v>
      </c>
      <c r="AG18" s="160">
        <f t="shared" si="1"/>
        <v>26.691511250394534</v>
      </c>
      <c r="AH18" s="161">
        <f t="shared" si="2"/>
        <v>23.939743428339391</v>
      </c>
      <c r="AJ18">
        <f t="shared" si="3"/>
        <v>25</v>
      </c>
    </row>
    <row r="19" spans="2:36" ht="15" x14ac:dyDescent="0.25">
      <c r="B19" s="10">
        <v>4</v>
      </c>
      <c r="C19" s="172">
        <v>1</v>
      </c>
      <c r="AB19" s="159">
        <v>8</v>
      </c>
      <c r="AC19" s="160">
        <f>Parameters!$C$5*(1-EXP(-Parameters!$C$6*(AB19-Parameters!$C$7)))</f>
        <v>29.662787525308197</v>
      </c>
      <c r="AD19" s="158">
        <f>Parameters!$C$9*AC19^Parameters!$C$10</f>
        <v>32.85760336214058</v>
      </c>
      <c r="AF19" s="159">
        <f t="shared" si="0"/>
        <v>5</v>
      </c>
      <c r="AG19" s="160">
        <f t="shared" si="1"/>
        <v>26.691511250394534</v>
      </c>
      <c r="AH19" s="161">
        <f t="shared" si="2"/>
        <v>23.939743428339391</v>
      </c>
      <c r="AJ19">
        <f t="shared" si="3"/>
        <v>25</v>
      </c>
    </row>
    <row r="20" spans="2:36" ht="15" x14ac:dyDescent="0.25">
      <c r="B20" s="10">
        <v>5</v>
      </c>
      <c r="C20" s="172">
        <v>1</v>
      </c>
      <c r="AB20" s="159">
        <v>9</v>
      </c>
      <c r="AC20" s="160">
        <f>Parameters!$C$5*(1-EXP(-Parameters!$C$6*(AB20-Parameters!$C$7)))</f>
        <v>30.094631101345211</v>
      </c>
      <c r="AD20" s="158">
        <f>Parameters!$C$9*AC20^Parameters!$C$10</f>
        <v>34.313662266581176</v>
      </c>
      <c r="AF20" s="159">
        <f t="shared" si="0"/>
        <v>5</v>
      </c>
      <c r="AG20" s="160">
        <f t="shared" si="1"/>
        <v>26.691511250394534</v>
      </c>
      <c r="AH20" s="161">
        <f t="shared" si="2"/>
        <v>23.939743428339391</v>
      </c>
      <c r="AJ20">
        <f t="shared" si="3"/>
        <v>25</v>
      </c>
    </row>
    <row r="21" spans="2:36" ht="15" x14ac:dyDescent="0.25">
      <c r="B21" s="10">
        <v>6</v>
      </c>
      <c r="C21" s="172">
        <v>1</v>
      </c>
      <c r="AB21" s="159">
        <v>10</v>
      </c>
      <c r="AC21" s="160">
        <f>Parameters!$C$5*(1-EXP(-Parameters!$C$6*(AB21-Parameters!$C$7)))</f>
        <v>30.387013763208941</v>
      </c>
      <c r="AD21" s="158">
        <f>Parameters!$C$9*AC21^Parameters!$C$10</f>
        <v>35.32352756660196</v>
      </c>
      <c r="AF21" s="159">
        <f t="shared" si="0"/>
        <v>5</v>
      </c>
      <c r="AG21" s="160">
        <f t="shared" si="1"/>
        <v>26.691511250394534</v>
      </c>
      <c r="AH21" s="161">
        <f t="shared" si="2"/>
        <v>23.939743428339391</v>
      </c>
      <c r="AJ21">
        <f t="shared" si="3"/>
        <v>25</v>
      </c>
    </row>
    <row r="22" spans="2:36" ht="15" x14ac:dyDescent="0.25">
      <c r="B22" s="10">
        <v>7</v>
      </c>
      <c r="C22" s="172">
        <v>1</v>
      </c>
      <c r="AB22" s="159">
        <v>11</v>
      </c>
      <c r="AC22" s="160">
        <f>Parameters!$C$5*(1-EXP(-Parameters!$C$6*(AB22-Parameters!$C$7)))</f>
        <v>30.584973454407859</v>
      </c>
      <c r="AD22" s="158">
        <f>Parameters!$C$9*AC22^Parameters!$C$10</f>
        <v>36.018392278372481</v>
      </c>
      <c r="AF22" s="159">
        <f t="shared" si="0"/>
        <v>5</v>
      </c>
      <c r="AG22" s="160">
        <f t="shared" si="1"/>
        <v>26.691511250394534</v>
      </c>
      <c r="AH22" s="161">
        <f t="shared" si="2"/>
        <v>23.939743428339391</v>
      </c>
      <c r="AJ22">
        <f t="shared" si="3"/>
        <v>25</v>
      </c>
    </row>
    <row r="23" spans="2:36" ht="15" x14ac:dyDescent="0.25">
      <c r="B23" s="10">
        <v>8</v>
      </c>
      <c r="C23" s="172">
        <v>1</v>
      </c>
      <c r="AB23" s="159">
        <v>12</v>
      </c>
      <c r="AC23" s="160">
        <f>Parameters!$C$5*(1-EXP(-Parameters!$C$6*(AB23-Parameters!$C$7)))</f>
        <v>30.71900342420761</v>
      </c>
      <c r="AD23" s="158">
        <f>Parameters!$C$9*AC23^Parameters!$C$10</f>
        <v>36.493991540983266</v>
      </c>
      <c r="AF23" s="159">
        <f t="shared" si="0"/>
        <v>5</v>
      </c>
      <c r="AG23" s="160">
        <f t="shared" si="1"/>
        <v>26.691511250394534</v>
      </c>
      <c r="AH23" s="161">
        <f t="shared" si="2"/>
        <v>23.939743428339391</v>
      </c>
      <c r="AJ23">
        <f t="shared" si="3"/>
        <v>25</v>
      </c>
    </row>
    <row r="24" spans="2:36" ht="15" x14ac:dyDescent="0.25">
      <c r="B24" s="10">
        <v>9</v>
      </c>
      <c r="C24" s="172">
        <v>1</v>
      </c>
    </row>
    <row r="25" spans="2:36" ht="15" x14ac:dyDescent="0.25">
      <c r="B25" s="10">
        <v>10</v>
      </c>
      <c r="C25" s="172">
        <v>1</v>
      </c>
    </row>
    <row r="26" spans="2:36" ht="15" x14ac:dyDescent="0.25">
      <c r="B26" s="10">
        <v>11</v>
      </c>
      <c r="C26" s="172">
        <v>1</v>
      </c>
    </row>
    <row r="27" spans="2:36" ht="15" x14ac:dyDescent="0.25">
      <c r="B27" s="11">
        <v>12</v>
      </c>
      <c r="C27" s="173">
        <v>1</v>
      </c>
    </row>
    <row r="28" spans="2:36" x14ac:dyDescent="0.2">
      <c r="B28" s="86" t="s">
        <v>111</v>
      </c>
      <c r="C28" s="6">
        <f>SUM(C16:C27)</f>
        <v>12</v>
      </c>
    </row>
    <row r="31" spans="2:36" x14ac:dyDescent="0.2">
      <c r="B31" t="s">
        <v>115</v>
      </c>
    </row>
    <row r="32" spans="2:36" x14ac:dyDescent="0.2">
      <c r="B32" s="8" t="s">
        <v>12</v>
      </c>
      <c r="C32" s="12" t="s">
        <v>34</v>
      </c>
    </row>
    <row r="33" spans="2:12" ht="15" x14ac:dyDescent="0.25">
      <c r="B33" s="10">
        <v>1</v>
      </c>
      <c r="C33" s="171">
        <v>0.15</v>
      </c>
    </row>
    <row r="34" spans="2:12" ht="15" x14ac:dyDescent="0.25">
      <c r="B34" s="10">
        <v>2</v>
      </c>
      <c r="C34" s="171">
        <v>0.1</v>
      </c>
    </row>
    <row r="35" spans="2:12" ht="15" x14ac:dyDescent="0.25">
      <c r="B35" s="10">
        <v>3</v>
      </c>
      <c r="C35" s="171">
        <v>7.0000000000000007E-2</v>
      </c>
    </row>
    <row r="36" spans="2:12" ht="15" x14ac:dyDescent="0.25">
      <c r="B36" s="10">
        <v>4</v>
      </c>
      <c r="C36" s="171">
        <v>0.04</v>
      </c>
    </row>
    <row r="37" spans="2:12" ht="15" x14ac:dyDescent="0.25">
      <c r="B37" s="10">
        <v>5</v>
      </c>
      <c r="C37" s="171">
        <v>0.03</v>
      </c>
    </row>
    <row r="38" spans="2:12" ht="15" x14ac:dyDescent="0.25">
      <c r="B38" s="10">
        <v>6</v>
      </c>
      <c r="C38" s="171">
        <v>0.02</v>
      </c>
    </row>
    <row r="39" spans="2:12" ht="15" x14ac:dyDescent="0.25">
      <c r="B39" s="10">
        <v>7</v>
      </c>
      <c r="C39" s="171">
        <v>0.02</v>
      </c>
    </row>
    <row r="40" spans="2:12" ht="15" x14ac:dyDescent="0.25">
      <c r="B40" s="10">
        <v>8</v>
      </c>
      <c r="C40" s="171">
        <v>0.04</v>
      </c>
    </row>
    <row r="41" spans="2:12" ht="15" x14ac:dyDescent="0.25">
      <c r="B41" s="10">
        <v>9</v>
      </c>
      <c r="C41" s="171">
        <v>0.06</v>
      </c>
    </row>
    <row r="42" spans="2:12" ht="15" x14ac:dyDescent="0.25">
      <c r="B42" s="10">
        <v>10</v>
      </c>
      <c r="C42" s="171">
        <v>0.11</v>
      </c>
    </row>
    <row r="43" spans="2:12" ht="15" x14ac:dyDescent="0.25">
      <c r="B43" s="10">
        <v>11</v>
      </c>
      <c r="C43" s="171">
        <v>0.16</v>
      </c>
    </row>
    <row r="44" spans="2:12" ht="15" x14ac:dyDescent="0.25">
      <c r="B44" s="11">
        <v>12</v>
      </c>
      <c r="C44" s="171">
        <v>0.2</v>
      </c>
    </row>
    <row r="45" spans="2:12" x14ac:dyDescent="0.2">
      <c r="B45" s="86" t="s">
        <v>111</v>
      </c>
      <c r="C45" s="85">
        <f>SUM(C33:C44)</f>
        <v>1</v>
      </c>
    </row>
    <row r="47" spans="2:12" ht="26.25" x14ac:dyDescent="0.4">
      <c r="J47" s="189" t="s">
        <v>294</v>
      </c>
      <c r="K47" s="189"/>
      <c r="L47" s="190" t="s">
        <v>295</v>
      </c>
    </row>
    <row r="48" spans="2:12" ht="18" x14ac:dyDescent="0.25">
      <c r="L48" s="190"/>
    </row>
    <row r="49" spans="1:21" x14ac:dyDescent="0.2">
      <c r="A49" s="191"/>
      <c r="B49" s="191"/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  <c r="T49" s="191"/>
      <c r="U49" s="191"/>
    </row>
    <row r="50" spans="1:21" x14ac:dyDescent="0.2">
      <c r="A50" s="191"/>
      <c r="B50" s="191"/>
      <c r="C50" s="191"/>
      <c r="D50" s="191"/>
      <c r="E50" s="191"/>
      <c r="F50" s="191"/>
      <c r="G50" s="191"/>
      <c r="H50" s="191"/>
      <c r="I50" s="191"/>
      <c r="J50" s="191"/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</row>
    <row r="51" spans="1:21" x14ac:dyDescent="0.2">
      <c r="A51" s="191"/>
      <c r="B51" s="191"/>
      <c r="C51" s="191"/>
      <c r="D51" s="191"/>
      <c r="E51" s="191"/>
      <c r="F51" s="191"/>
      <c r="G51" s="191"/>
      <c r="H51" s="191"/>
      <c r="I51" s="191"/>
      <c r="J51" s="191"/>
      <c r="K51" s="191"/>
      <c r="L51" s="191"/>
      <c r="M51" s="191"/>
      <c r="N51" s="191"/>
      <c r="O51" s="191"/>
      <c r="P51" s="191"/>
      <c r="Q51" s="191"/>
      <c r="R51" s="191"/>
      <c r="S51" s="191"/>
      <c r="T51" s="191"/>
      <c r="U51" s="191"/>
    </row>
    <row r="52" spans="1:21" x14ac:dyDescent="0.2">
      <c r="A52" s="191"/>
      <c r="B52" s="191"/>
      <c r="C52" s="191"/>
      <c r="D52" s="191"/>
      <c r="E52" s="191"/>
      <c r="F52" s="191"/>
      <c r="G52" s="191"/>
      <c r="H52" s="191"/>
      <c r="I52" s="191"/>
      <c r="J52" s="191"/>
      <c r="K52" s="191"/>
      <c r="L52" s="191"/>
      <c r="M52" s="191"/>
      <c r="N52" s="191"/>
      <c r="O52" s="191"/>
      <c r="P52" s="191"/>
      <c r="Q52" s="191"/>
      <c r="R52" s="191"/>
      <c r="S52" s="191"/>
      <c r="T52" s="191"/>
      <c r="U52" s="191"/>
    </row>
    <row r="53" spans="1:21" x14ac:dyDescent="0.2">
      <c r="A53" s="191"/>
      <c r="B53" s="191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191"/>
      <c r="P53" s="191"/>
      <c r="Q53" s="191"/>
      <c r="R53" s="191"/>
      <c r="S53" s="191"/>
      <c r="T53" s="191"/>
      <c r="U53" s="191"/>
    </row>
    <row r="54" spans="1:21" x14ac:dyDescent="0.2">
      <c r="A54" s="191"/>
      <c r="B54" s="191"/>
      <c r="C54" s="191"/>
      <c r="D54" s="191"/>
      <c r="E54" s="191"/>
      <c r="F54" s="191"/>
      <c r="G54" s="191"/>
      <c r="H54" s="191"/>
      <c r="I54" s="191"/>
      <c r="J54" s="191"/>
      <c r="K54" s="191"/>
      <c r="L54" s="191"/>
      <c r="M54" s="191"/>
      <c r="N54" s="191"/>
      <c r="O54" s="191"/>
      <c r="P54" s="191"/>
      <c r="Q54" s="191"/>
      <c r="R54" s="191"/>
      <c r="S54" s="191"/>
      <c r="T54" s="191"/>
      <c r="U54" s="191"/>
    </row>
    <row r="55" spans="1:21" x14ac:dyDescent="0.2">
      <c r="A55" s="191"/>
      <c r="B55" s="191"/>
      <c r="C55" s="191"/>
      <c r="D55" s="191"/>
      <c r="E55" s="191"/>
      <c r="F55" s="191"/>
      <c r="G55" s="191"/>
      <c r="H55" s="191"/>
      <c r="I55" s="191"/>
      <c r="J55" s="191"/>
      <c r="K55" s="191"/>
      <c r="L55" s="191"/>
      <c r="M55" s="191"/>
      <c r="N55" s="191"/>
      <c r="O55" s="191"/>
      <c r="P55" s="191"/>
      <c r="Q55" s="191"/>
      <c r="R55" s="191"/>
      <c r="S55" s="191"/>
      <c r="T55" s="191"/>
      <c r="U55" s="191"/>
    </row>
    <row r="56" spans="1:21" x14ac:dyDescent="0.2">
      <c r="A56" s="191"/>
      <c r="B56" s="191"/>
      <c r="C56" s="191"/>
      <c r="D56" s="191"/>
      <c r="E56" s="191"/>
      <c r="F56" s="191"/>
      <c r="G56" s="191"/>
      <c r="H56" s="191"/>
      <c r="I56" s="191"/>
      <c r="J56" s="191"/>
      <c r="K56" s="191"/>
      <c r="L56" s="191"/>
      <c r="M56" s="191"/>
      <c r="N56" s="191"/>
      <c r="O56" s="191"/>
      <c r="P56" s="191"/>
      <c r="Q56" s="191"/>
      <c r="R56" s="191"/>
      <c r="S56" s="191"/>
      <c r="T56" s="191"/>
      <c r="U56" s="191"/>
    </row>
    <row r="57" spans="1:21" x14ac:dyDescent="0.2">
      <c r="A57" s="191"/>
      <c r="B57" s="191"/>
      <c r="C57" s="191"/>
      <c r="D57" s="191"/>
      <c r="E57" s="191"/>
      <c r="F57" s="191"/>
      <c r="G57" s="191"/>
      <c r="H57" s="191"/>
      <c r="I57" s="191"/>
      <c r="J57" s="191"/>
      <c r="K57" s="191"/>
      <c r="L57" s="191"/>
      <c r="M57" s="191"/>
      <c r="N57" s="191"/>
      <c r="O57" s="191"/>
      <c r="P57" s="191"/>
      <c r="Q57" s="191"/>
      <c r="R57" s="191"/>
      <c r="S57" s="191"/>
      <c r="T57" s="191"/>
      <c r="U57" s="191"/>
    </row>
    <row r="58" spans="1:21" x14ac:dyDescent="0.2">
      <c r="A58" s="191"/>
      <c r="B58" s="191"/>
      <c r="C58" s="191"/>
      <c r="D58" s="191"/>
      <c r="E58" s="191"/>
      <c r="F58" s="191"/>
      <c r="G58" s="191"/>
      <c r="H58" s="191"/>
      <c r="I58" s="191"/>
      <c r="J58" s="191"/>
      <c r="K58" s="191"/>
      <c r="L58" s="191"/>
      <c r="M58" s="191"/>
      <c r="N58" s="191"/>
      <c r="O58" s="191"/>
      <c r="P58" s="191"/>
      <c r="Q58" s="191"/>
      <c r="R58" s="191"/>
      <c r="S58" s="191"/>
      <c r="T58" s="191"/>
      <c r="U58" s="191"/>
    </row>
    <row r="59" spans="1:21" x14ac:dyDescent="0.2">
      <c r="A59" s="191"/>
      <c r="B59" s="191"/>
      <c r="C59" s="191"/>
      <c r="D59" s="191"/>
      <c r="E59" s="191"/>
      <c r="F59" s="191"/>
      <c r="G59" s="191"/>
      <c r="H59" s="191"/>
      <c r="I59" s="191"/>
      <c r="J59" s="191"/>
      <c r="K59" s="191"/>
      <c r="L59" s="191"/>
      <c r="M59" s="191"/>
      <c r="N59" s="191"/>
      <c r="O59" s="191"/>
      <c r="P59" s="191"/>
      <c r="Q59" s="191"/>
      <c r="R59" s="191"/>
      <c r="S59" s="191"/>
      <c r="T59" s="191"/>
      <c r="U59" s="191"/>
    </row>
    <row r="60" spans="1:21" x14ac:dyDescent="0.2">
      <c r="A60" s="191"/>
      <c r="B60" s="191"/>
      <c r="C60" s="191"/>
      <c r="D60" s="191"/>
      <c r="E60" s="191"/>
      <c r="F60" s="191"/>
      <c r="G60" s="191"/>
      <c r="H60" s="191"/>
      <c r="I60" s="191"/>
      <c r="J60" s="191"/>
      <c r="K60" s="191"/>
      <c r="L60" s="191"/>
      <c r="M60" s="191"/>
      <c r="N60" s="191"/>
      <c r="O60" s="191"/>
      <c r="P60" s="191"/>
      <c r="Q60" s="191"/>
      <c r="R60" s="191"/>
      <c r="S60" s="191"/>
      <c r="T60" s="191"/>
      <c r="U60" s="191"/>
    </row>
    <row r="61" spans="1:21" x14ac:dyDescent="0.2">
      <c r="A61" s="191"/>
      <c r="B61" s="191"/>
      <c r="C61" s="191"/>
      <c r="D61" s="191"/>
      <c r="E61" s="191"/>
      <c r="F61" s="191"/>
      <c r="G61" s="191"/>
      <c r="H61" s="191"/>
      <c r="I61" s="191"/>
      <c r="J61" s="191"/>
      <c r="K61" s="191"/>
      <c r="L61" s="191"/>
      <c r="M61" s="191"/>
      <c r="N61" s="191"/>
      <c r="O61" s="191"/>
      <c r="P61" s="191"/>
      <c r="Q61" s="191"/>
      <c r="R61" s="191"/>
      <c r="S61" s="191"/>
      <c r="T61" s="191"/>
      <c r="U61" s="191"/>
    </row>
    <row r="62" spans="1:21" x14ac:dyDescent="0.2">
      <c r="A62" s="191"/>
      <c r="B62" s="191"/>
      <c r="C62" s="191"/>
      <c r="D62" s="191"/>
      <c r="E62" s="191"/>
      <c r="F62" s="191"/>
      <c r="G62" s="191"/>
      <c r="H62" s="191"/>
      <c r="I62" s="191"/>
      <c r="J62" s="191"/>
      <c r="K62" s="191"/>
      <c r="L62" s="191"/>
      <c r="M62" s="191"/>
      <c r="N62" s="191"/>
      <c r="O62" s="191"/>
      <c r="P62" s="191"/>
      <c r="Q62" s="191"/>
      <c r="R62" s="191"/>
      <c r="S62" s="191"/>
      <c r="T62" s="191"/>
      <c r="U62" s="191"/>
    </row>
    <row r="63" spans="1:21" x14ac:dyDescent="0.2">
      <c r="A63" s="191"/>
      <c r="B63" s="191"/>
      <c r="C63" s="191"/>
      <c r="D63" s="191"/>
      <c r="E63" s="191"/>
      <c r="F63" s="191"/>
      <c r="G63" s="191"/>
      <c r="H63" s="191"/>
      <c r="I63" s="191"/>
      <c r="J63" s="191"/>
      <c r="K63" s="191"/>
      <c r="L63" s="191"/>
      <c r="M63" s="191"/>
      <c r="N63" s="191"/>
      <c r="O63" s="191"/>
      <c r="P63" s="191"/>
      <c r="Q63" s="191"/>
      <c r="R63" s="191"/>
      <c r="S63" s="191"/>
      <c r="T63" s="191"/>
      <c r="U63" s="191"/>
    </row>
    <row r="64" spans="1:21" x14ac:dyDescent="0.2">
      <c r="A64" s="191"/>
      <c r="B64" s="191"/>
      <c r="C64" s="191"/>
      <c r="D64" s="191"/>
      <c r="E64" s="191"/>
      <c r="F64" s="191"/>
      <c r="G64" s="191"/>
      <c r="H64" s="191"/>
      <c r="I64" s="191"/>
      <c r="J64" s="191"/>
      <c r="K64" s="191"/>
      <c r="L64" s="191"/>
      <c r="M64" s="191"/>
      <c r="N64" s="191"/>
      <c r="O64" s="191"/>
      <c r="P64" s="191"/>
      <c r="Q64" s="191"/>
      <c r="R64" s="191"/>
      <c r="S64" s="191"/>
      <c r="T64" s="191"/>
      <c r="U64" s="191"/>
    </row>
    <row r="65" spans="1:21" x14ac:dyDescent="0.2">
      <c r="A65" s="191"/>
      <c r="B65" s="191"/>
      <c r="C65" s="191"/>
      <c r="D65" s="191"/>
      <c r="E65" s="191"/>
      <c r="F65" s="191"/>
      <c r="G65" s="191"/>
      <c r="H65" s="191"/>
      <c r="I65" s="191"/>
      <c r="J65" s="191"/>
      <c r="K65" s="191"/>
      <c r="L65" s="191"/>
      <c r="M65" s="191"/>
      <c r="N65" s="191"/>
      <c r="O65" s="191"/>
      <c r="P65" s="191"/>
      <c r="Q65" s="191"/>
      <c r="R65" s="191"/>
      <c r="S65" s="191"/>
      <c r="T65" s="191"/>
      <c r="U65" s="191"/>
    </row>
    <row r="66" spans="1:21" x14ac:dyDescent="0.2">
      <c r="A66" s="191"/>
      <c r="B66" s="191"/>
      <c r="C66" s="191"/>
      <c r="D66" s="191"/>
      <c r="E66" s="191"/>
      <c r="F66" s="191"/>
      <c r="G66" s="191"/>
      <c r="H66" s="191"/>
      <c r="I66" s="191"/>
      <c r="J66" s="191"/>
      <c r="K66" s="191"/>
      <c r="L66" s="191"/>
      <c r="M66" s="191"/>
      <c r="N66" s="191"/>
      <c r="O66" s="191"/>
      <c r="P66" s="191"/>
      <c r="Q66" s="191"/>
      <c r="R66" s="191"/>
      <c r="S66" s="191"/>
      <c r="T66" s="191"/>
      <c r="U66" s="191"/>
    </row>
    <row r="67" spans="1:21" x14ac:dyDescent="0.2">
      <c r="A67" s="191"/>
      <c r="B67" s="191"/>
      <c r="C67" s="191"/>
      <c r="D67" s="191"/>
      <c r="E67" s="191"/>
      <c r="F67" s="191"/>
      <c r="G67" s="191"/>
      <c r="H67" s="191"/>
      <c r="I67" s="191"/>
      <c r="J67" s="191"/>
      <c r="K67" s="191"/>
      <c r="L67" s="191"/>
      <c r="M67" s="191"/>
      <c r="N67" s="191"/>
      <c r="O67" s="191"/>
      <c r="P67" s="191"/>
      <c r="Q67" s="191"/>
      <c r="R67" s="191"/>
      <c r="S67" s="191"/>
      <c r="T67" s="191"/>
      <c r="U67" s="191"/>
    </row>
    <row r="68" spans="1:21" x14ac:dyDescent="0.2">
      <c r="A68" s="191"/>
      <c r="B68" s="191"/>
      <c r="C68" s="191"/>
      <c r="D68" s="191"/>
      <c r="E68" s="191"/>
      <c r="F68" s="191"/>
      <c r="G68" s="191"/>
      <c r="H68" s="191"/>
      <c r="I68" s="191"/>
      <c r="J68" s="191"/>
      <c r="K68" s="191"/>
      <c r="L68" s="191"/>
      <c r="M68" s="191"/>
      <c r="N68" s="191"/>
      <c r="O68" s="191"/>
      <c r="P68" s="191"/>
      <c r="Q68" s="191"/>
      <c r="R68" s="191"/>
      <c r="S68" s="191"/>
      <c r="T68" s="191"/>
      <c r="U68" s="191"/>
    </row>
    <row r="69" spans="1:21" x14ac:dyDescent="0.2">
      <c r="A69" s="191"/>
      <c r="B69" s="191"/>
      <c r="C69" s="191"/>
      <c r="D69" s="191"/>
      <c r="E69" s="191"/>
      <c r="F69" s="191"/>
      <c r="G69" s="191"/>
      <c r="H69" s="191"/>
      <c r="I69" s="191"/>
      <c r="J69" s="191"/>
      <c r="K69" s="191"/>
      <c r="L69" s="191"/>
      <c r="M69" s="191"/>
      <c r="N69" s="191"/>
      <c r="O69" s="191"/>
      <c r="P69" s="191"/>
      <c r="Q69" s="191"/>
      <c r="R69" s="191"/>
      <c r="S69" s="191"/>
      <c r="T69" s="191"/>
      <c r="U69" s="191"/>
    </row>
    <row r="70" spans="1:21" x14ac:dyDescent="0.2">
      <c r="A70" s="191"/>
      <c r="B70" s="191"/>
      <c r="C70" s="191"/>
      <c r="D70" s="191"/>
      <c r="E70" s="191"/>
      <c r="F70" s="191"/>
      <c r="G70" s="191"/>
      <c r="H70" s="191"/>
      <c r="I70" s="191"/>
      <c r="J70" s="191"/>
      <c r="K70" s="191"/>
      <c r="L70" s="191"/>
      <c r="M70" s="191"/>
      <c r="N70" s="191"/>
      <c r="O70" s="191"/>
      <c r="P70" s="191"/>
      <c r="Q70" s="191"/>
      <c r="R70" s="191"/>
      <c r="S70" s="191"/>
      <c r="T70" s="191"/>
      <c r="U70" s="191"/>
    </row>
    <row r="71" spans="1:21" x14ac:dyDescent="0.2">
      <c r="A71" s="191"/>
      <c r="B71" s="191"/>
      <c r="C71" s="191"/>
      <c r="D71" s="191"/>
      <c r="E71" s="191"/>
      <c r="F71" s="191"/>
      <c r="G71" s="191"/>
      <c r="H71" s="191"/>
      <c r="I71" s="191"/>
      <c r="J71" s="191"/>
      <c r="K71" s="191"/>
      <c r="L71" s="191"/>
      <c r="M71" s="191"/>
      <c r="N71" s="191"/>
      <c r="O71" s="191"/>
      <c r="P71" s="191"/>
      <c r="Q71" s="191"/>
      <c r="R71" s="191"/>
      <c r="S71" s="191"/>
      <c r="T71" s="191"/>
      <c r="U71" s="191"/>
    </row>
    <row r="72" spans="1:21" x14ac:dyDescent="0.2">
      <c r="A72" s="191"/>
      <c r="B72" s="191"/>
      <c r="C72" s="191"/>
      <c r="D72" s="191"/>
      <c r="E72" s="191"/>
      <c r="F72" s="191"/>
      <c r="G72" s="191"/>
      <c r="H72" s="191"/>
      <c r="I72" s="191"/>
      <c r="J72" s="191"/>
      <c r="K72" s="191"/>
      <c r="L72" s="191"/>
      <c r="M72" s="191"/>
      <c r="N72" s="191"/>
      <c r="O72" s="191"/>
      <c r="P72" s="191"/>
      <c r="Q72" s="191"/>
      <c r="R72" s="191"/>
      <c r="S72" s="191"/>
      <c r="T72" s="191"/>
      <c r="U72" s="191"/>
    </row>
    <row r="73" spans="1:21" x14ac:dyDescent="0.2">
      <c r="A73" s="191"/>
      <c r="B73" s="191"/>
      <c r="C73" s="191"/>
      <c r="D73" s="191"/>
      <c r="E73" s="191"/>
      <c r="F73" s="191"/>
      <c r="G73" s="191"/>
      <c r="H73" s="191"/>
      <c r="I73" s="191"/>
      <c r="J73" s="191"/>
      <c r="K73" s="191"/>
      <c r="L73" s="191"/>
      <c r="M73" s="191"/>
      <c r="N73" s="191"/>
      <c r="O73" s="191"/>
      <c r="P73" s="191"/>
      <c r="Q73" s="191"/>
      <c r="R73" s="191"/>
      <c r="S73" s="191"/>
      <c r="T73" s="191"/>
      <c r="U73" s="191"/>
    </row>
    <row r="74" spans="1:21" x14ac:dyDescent="0.2">
      <c r="A74" s="191"/>
      <c r="B74" s="191"/>
      <c r="C74" s="191"/>
      <c r="D74" s="191"/>
      <c r="E74" s="191"/>
      <c r="F74" s="191"/>
      <c r="G74" s="191"/>
      <c r="H74" s="191"/>
      <c r="I74" s="191"/>
      <c r="J74" s="191"/>
      <c r="K74" s="191"/>
      <c r="L74" s="191"/>
      <c r="M74" s="191"/>
      <c r="N74" s="191"/>
      <c r="O74" s="191"/>
      <c r="P74" s="191"/>
      <c r="Q74" s="191"/>
      <c r="R74" s="191"/>
      <c r="S74" s="191"/>
      <c r="T74" s="191"/>
      <c r="U74" s="191"/>
    </row>
    <row r="75" spans="1:21" x14ac:dyDescent="0.2">
      <c r="A75" s="191"/>
      <c r="B75" s="191"/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</row>
    <row r="76" spans="1:21" x14ac:dyDescent="0.2">
      <c r="A76" s="191"/>
      <c r="B76" s="191"/>
      <c r="C76" s="191"/>
      <c r="D76" s="191"/>
      <c r="E76" s="191"/>
      <c r="F76" s="191"/>
      <c r="G76" s="191"/>
      <c r="H76" s="191"/>
      <c r="I76" s="191"/>
      <c r="J76" s="191"/>
      <c r="K76" s="191"/>
      <c r="L76" s="191"/>
      <c r="M76" s="191"/>
      <c r="N76" s="191"/>
      <c r="O76" s="191"/>
      <c r="P76" s="191"/>
      <c r="Q76" s="191"/>
      <c r="R76" s="191"/>
      <c r="S76" s="191"/>
      <c r="T76" s="191"/>
      <c r="U76" s="191"/>
    </row>
    <row r="77" spans="1:21" x14ac:dyDescent="0.2">
      <c r="A77" s="191"/>
      <c r="B77" s="191"/>
      <c r="C77" s="191"/>
      <c r="D77" s="191"/>
      <c r="E77" s="191"/>
      <c r="F77" s="191"/>
      <c r="G77" s="191"/>
      <c r="H77" s="191"/>
      <c r="I77" s="191"/>
      <c r="J77" s="191"/>
      <c r="K77" s="191"/>
      <c r="L77" s="191"/>
      <c r="M77" s="191"/>
      <c r="N77" s="191"/>
      <c r="O77" s="191"/>
      <c r="P77" s="191"/>
      <c r="Q77" s="191"/>
      <c r="R77" s="191"/>
      <c r="S77" s="191"/>
      <c r="T77" s="191"/>
      <c r="U77" s="191"/>
    </row>
    <row r="78" spans="1:21" x14ac:dyDescent="0.2">
      <c r="A78" s="191"/>
      <c r="B78" s="191"/>
      <c r="C78" s="191"/>
      <c r="D78" s="191"/>
      <c r="E78" s="191"/>
      <c r="F78" s="191"/>
      <c r="G78" s="191"/>
      <c r="H78" s="191"/>
      <c r="I78" s="191"/>
      <c r="J78" s="191"/>
      <c r="K78" s="191"/>
      <c r="L78" s="191"/>
      <c r="M78" s="191"/>
      <c r="N78" s="191"/>
      <c r="O78" s="191"/>
      <c r="P78" s="191"/>
      <c r="Q78" s="191"/>
      <c r="R78" s="191"/>
      <c r="S78" s="191"/>
      <c r="T78" s="191"/>
      <c r="U78" s="191"/>
    </row>
    <row r="79" spans="1:21" x14ac:dyDescent="0.2">
      <c r="A79" s="191"/>
      <c r="B79" s="191"/>
      <c r="C79" s="191"/>
      <c r="D79" s="191"/>
      <c r="E79" s="191"/>
      <c r="F79" s="191"/>
      <c r="G79" s="191"/>
      <c r="H79" s="191"/>
      <c r="I79" s="191"/>
      <c r="J79" s="191"/>
      <c r="K79" s="191"/>
      <c r="L79" s="191"/>
      <c r="M79" s="191"/>
      <c r="N79" s="191"/>
      <c r="O79" s="191"/>
      <c r="P79" s="191"/>
      <c r="Q79" s="191"/>
      <c r="R79" s="191"/>
      <c r="S79" s="191"/>
      <c r="T79" s="191"/>
      <c r="U79" s="191"/>
    </row>
    <row r="80" spans="1:21" x14ac:dyDescent="0.2">
      <c r="A80" s="191"/>
      <c r="B80" s="191"/>
      <c r="C80" s="191"/>
      <c r="D80" s="191"/>
      <c r="E80" s="191"/>
      <c r="F80" s="191"/>
      <c r="G80" s="191"/>
      <c r="H80" s="191"/>
      <c r="I80" s="191"/>
      <c r="J80" s="191"/>
      <c r="K80" s="191"/>
      <c r="L80" s="191"/>
      <c r="M80" s="191"/>
      <c r="N80" s="191"/>
      <c r="O80" s="191"/>
      <c r="P80" s="191"/>
      <c r="Q80" s="191"/>
      <c r="R80" s="191"/>
      <c r="S80" s="191"/>
      <c r="T80" s="191"/>
      <c r="U80" s="191"/>
    </row>
    <row r="81" spans="1:21" x14ac:dyDescent="0.2">
      <c r="A81" s="191"/>
      <c r="B81" s="191"/>
      <c r="C81" s="191"/>
      <c r="D81" s="191"/>
      <c r="E81" s="191"/>
      <c r="F81" s="191"/>
      <c r="G81" s="191"/>
      <c r="H81" s="191"/>
      <c r="I81" s="191"/>
      <c r="J81" s="191"/>
      <c r="K81" s="191"/>
      <c r="L81" s="191"/>
      <c r="M81" s="191"/>
      <c r="N81" s="191"/>
      <c r="O81" s="191"/>
      <c r="P81" s="191"/>
      <c r="Q81" s="191"/>
      <c r="R81" s="191"/>
      <c r="S81" s="191"/>
      <c r="T81" s="191"/>
      <c r="U81" s="191"/>
    </row>
    <row r="82" spans="1:21" x14ac:dyDescent="0.2">
      <c r="A82" s="191"/>
      <c r="B82" s="191"/>
      <c r="C82" s="191"/>
      <c r="D82" s="191"/>
      <c r="E82" s="191"/>
      <c r="F82" s="191"/>
      <c r="G82" s="191"/>
      <c r="H82" s="191"/>
      <c r="I82" s="191"/>
      <c r="J82" s="191"/>
      <c r="K82" s="191"/>
      <c r="L82" s="191"/>
      <c r="M82" s="191"/>
      <c r="N82" s="191"/>
      <c r="O82" s="191"/>
      <c r="P82" s="191"/>
      <c r="Q82" s="191"/>
      <c r="R82" s="191"/>
      <c r="S82" s="191"/>
      <c r="T82" s="191"/>
      <c r="U82" s="191"/>
    </row>
    <row r="83" spans="1:21" x14ac:dyDescent="0.2">
      <c r="A83" s="191"/>
      <c r="B83" s="191"/>
      <c r="C83" s="191"/>
      <c r="D83" s="191"/>
      <c r="E83" s="191"/>
      <c r="F83" s="191"/>
      <c r="G83" s="191"/>
      <c r="H83" s="191"/>
      <c r="I83" s="191"/>
      <c r="J83" s="191"/>
      <c r="K83" s="191"/>
      <c r="L83" s="191"/>
      <c r="M83" s="191"/>
      <c r="N83" s="191"/>
      <c r="O83" s="191"/>
      <c r="P83" s="191"/>
      <c r="Q83" s="191"/>
      <c r="R83" s="191"/>
      <c r="S83" s="191"/>
      <c r="T83" s="191"/>
      <c r="U83" s="191"/>
    </row>
    <row r="84" spans="1:21" x14ac:dyDescent="0.2">
      <c r="A84" s="191"/>
      <c r="B84" s="191"/>
      <c r="C84" s="191"/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91"/>
      <c r="P84" s="191"/>
      <c r="Q84" s="191"/>
      <c r="R84" s="191"/>
      <c r="S84" s="191"/>
      <c r="T84" s="191"/>
      <c r="U84" s="191"/>
    </row>
    <row r="85" spans="1:21" x14ac:dyDescent="0.2">
      <c r="A85" s="191"/>
      <c r="B85" s="191"/>
      <c r="C85" s="191"/>
      <c r="D85" s="191"/>
      <c r="E85" s="191"/>
      <c r="F85" s="191"/>
      <c r="G85" s="191"/>
      <c r="H85" s="191"/>
      <c r="I85" s="191"/>
      <c r="J85" s="191"/>
      <c r="K85" s="191"/>
      <c r="L85" s="191"/>
      <c r="M85" s="191"/>
      <c r="N85" s="191"/>
      <c r="O85" s="191"/>
      <c r="P85" s="191"/>
      <c r="Q85" s="191"/>
      <c r="R85" s="191"/>
      <c r="S85" s="191"/>
      <c r="T85" s="191"/>
      <c r="U85" s="191"/>
    </row>
    <row r="86" spans="1:21" x14ac:dyDescent="0.2">
      <c r="A86" s="191"/>
      <c r="B86" s="191"/>
      <c r="C86" s="191"/>
      <c r="D86" s="191"/>
      <c r="E86" s="191"/>
      <c r="F86" s="191"/>
      <c r="G86" s="191"/>
      <c r="H86" s="191"/>
      <c r="I86" s="191"/>
      <c r="J86" s="191"/>
      <c r="K86" s="191"/>
      <c r="L86" s="191"/>
      <c r="M86" s="191"/>
      <c r="N86" s="191"/>
      <c r="O86" s="191"/>
      <c r="P86" s="191"/>
      <c r="Q86" s="191"/>
      <c r="R86" s="191"/>
      <c r="S86" s="191"/>
      <c r="T86" s="191"/>
      <c r="U86" s="191"/>
    </row>
    <row r="87" spans="1:21" x14ac:dyDescent="0.2">
      <c r="A87" s="191"/>
      <c r="B87" s="191"/>
      <c r="C87" s="191"/>
      <c r="D87" s="191"/>
      <c r="E87" s="191"/>
      <c r="F87" s="191"/>
      <c r="G87" s="191"/>
      <c r="H87" s="191"/>
      <c r="I87" s="191"/>
      <c r="J87" s="191"/>
      <c r="K87" s="191"/>
      <c r="L87" s="191"/>
      <c r="M87" s="191"/>
      <c r="N87" s="191"/>
      <c r="O87" s="191"/>
      <c r="P87" s="191"/>
      <c r="Q87" s="191"/>
      <c r="R87" s="191"/>
      <c r="S87" s="191"/>
      <c r="T87" s="191"/>
      <c r="U87" s="191"/>
    </row>
    <row r="88" spans="1:21" x14ac:dyDescent="0.2">
      <c r="A88" s="191"/>
      <c r="B88" s="191"/>
      <c r="C88" s="191"/>
      <c r="D88" s="191"/>
      <c r="E88" s="191"/>
      <c r="F88" s="191"/>
      <c r="G88" s="191"/>
      <c r="H88" s="191"/>
      <c r="I88" s="191"/>
      <c r="J88" s="191"/>
      <c r="K88" s="191"/>
      <c r="L88" s="191"/>
      <c r="M88" s="191"/>
      <c r="N88" s="191"/>
      <c r="O88" s="191"/>
      <c r="P88" s="191"/>
      <c r="Q88" s="191"/>
      <c r="R88" s="191"/>
      <c r="S88" s="191"/>
      <c r="T88" s="191"/>
      <c r="U88" s="191"/>
    </row>
    <row r="89" spans="1:21" x14ac:dyDescent="0.2">
      <c r="A89" s="191"/>
      <c r="B89" s="191"/>
      <c r="C89" s="191"/>
      <c r="D89" s="191"/>
      <c r="E89" s="191"/>
      <c r="F89" s="191"/>
      <c r="G89" s="191"/>
      <c r="H89" s="191"/>
      <c r="I89" s="191"/>
      <c r="J89" s="191"/>
      <c r="K89" s="191"/>
      <c r="L89" s="191"/>
      <c r="M89" s="191"/>
      <c r="N89" s="191"/>
      <c r="O89" s="191"/>
      <c r="P89" s="191"/>
      <c r="Q89" s="191"/>
      <c r="R89" s="191"/>
      <c r="S89" s="191"/>
      <c r="T89" s="191"/>
      <c r="U89" s="191"/>
    </row>
    <row r="90" spans="1:21" x14ac:dyDescent="0.2">
      <c r="A90" s="191"/>
      <c r="B90" s="191"/>
      <c r="C90" s="191"/>
      <c r="D90" s="191"/>
      <c r="E90" s="191"/>
      <c r="F90" s="191"/>
      <c r="G90" s="191"/>
      <c r="H90" s="191"/>
      <c r="I90" s="191"/>
      <c r="J90" s="191"/>
      <c r="K90" s="191"/>
      <c r="L90" s="191"/>
      <c r="M90" s="191"/>
      <c r="N90" s="191"/>
      <c r="O90" s="191"/>
      <c r="P90" s="191"/>
      <c r="Q90" s="191"/>
      <c r="R90" s="191"/>
      <c r="S90" s="191"/>
      <c r="T90" s="191"/>
      <c r="U90" s="191"/>
    </row>
    <row r="91" spans="1:21" x14ac:dyDescent="0.2">
      <c r="A91" s="191"/>
      <c r="B91" s="191"/>
      <c r="C91" s="191"/>
      <c r="D91" s="191"/>
      <c r="E91" s="191"/>
      <c r="F91" s="191"/>
      <c r="G91" s="191"/>
      <c r="H91" s="191"/>
      <c r="I91" s="191"/>
      <c r="J91" s="191"/>
      <c r="K91" s="191"/>
      <c r="L91" s="191"/>
      <c r="M91" s="191"/>
      <c r="N91" s="191"/>
      <c r="O91" s="191"/>
      <c r="P91" s="191"/>
      <c r="Q91" s="191"/>
      <c r="R91" s="191"/>
      <c r="S91" s="191"/>
      <c r="T91" s="191"/>
      <c r="U91" s="191"/>
    </row>
    <row r="92" spans="1:21" x14ac:dyDescent="0.2">
      <c r="A92" s="191"/>
      <c r="B92" s="191"/>
      <c r="C92" s="191"/>
      <c r="D92" s="191"/>
      <c r="E92" s="191"/>
      <c r="F92" s="191"/>
      <c r="G92" s="191"/>
      <c r="H92" s="191"/>
      <c r="I92" s="191"/>
      <c r="J92" s="191"/>
      <c r="K92" s="191"/>
      <c r="L92" s="191"/>
      <c r="M92" s="191"/>
      <c r="N92" s="191"/>
      <c r="O92" s="191"/>
      <c r="P92" s="191"/>
      <c r="Q92" s="191"/>
      <c r="R92" s="191"/>
      <c r="S92" s="191"/>
      <c r="T92" s="191"/>
      <c r="U92" s="191"/>
    </row>
    <row r="93" spans="1:21" x14ac:dyDescent="0.2">
      <c r="A93" s="191"/>
      <c r="B93" s="191"/>
      <c r="C93" s="191"/>
      <c r="D93" s="191"/>
      <c r="E93" s="191"/>
      <c r="F93" s="191"/>
      <c r="G93" s="191"/>
      <c r="H93" s="191"/>
      <c r="I93" s="191"/>
      <c r="J93" s="191"/>
      <c r="K93" s="191"/>
      <c r="L93" s="191"/>
      <c r="M93" s="191"/>
      <c r="N93" s="191"/>
      <c r="O93" s="191"/>
      <c r="P93" s="191"/>
      <c r="Q93" s="191"/>
      <c r="R93" s="191"/>
      <c r="S93" s="191"/>
      <c r="T93" s="191"/>
      <c r="U93" s="191"/>
    </row>
    <row r="94" spans="1:21" x14ac:dyDescent="0.2">
      <c r="A94" s="191"/>
      <c r="B94" s="191"/>
      <c r="C94" s="191"/>
      <c r="D94" s="191"/>
      <c r="E94" s="191"/>
      <c r="F94" s="191"/>
      <c r="G94" s="191"/>
      <c r="H94" s="191"/>
      <c r="I94" s="191"/>
      <c r="J94" s="191"/>
      <c r="K94" s="191"/>
      <c r="L94" s="191"/>
      <c r="M94" s="191"/>
      <c r="N94" s="191"/>
      <c r="O94" s="191"/>
      <c r="P94" s="191"/>
      <c r="Q94" s="191"/>
      <c r="R94" s="191"/>
      <c r="S94" s="191"/>
      <c r="T94" s="191"/>
      <c r="U94" s="191"/>
    </row>
    <row r="95" spans="1:21" x14ac:dyDescent="0.2">
      <c r="A95" s="191"/>
      <c r="B95" s="191"/>
      <c r="C95" s="191"/>
      <c r="D95" s="191"/>
      <c r="E95" s="191"/>
      <c r="F95" s="191"/>
      <c r="G95" s="191"/>
      <c r="H95" s="191"/>
      <c r="I95" s="191"/>
      <c r="J95" s="191"/>
      <c r="K95" s="191"/>
      <c r="L95" s="191"/>
      <c r="M95" s="191"/>
      <c r="N95" s="191"/>
      <c r="O95" s="191"/>
      <c r="P95" s="191"/>
      <c r="Q95" s="191"/>
      <c r="R95" s="191"/>
      <c r="S95" s="191"/>
      <c r="T95" s="191"/>
      <c r="U95" s="191"/>
    </row>
    <row r="96" spans="1:21" x14ac:dyDescent="0.2">
      <c r="A96" s="191"/>
      <c r="B96" s="191"/>
      <c r="C96" s="191"/>
      <c r="D96" s="191"/>
      <c r="E96" s="191"/>
      <c r="F96" s="191"/>
      <c r="G96" s="191"/>
      <c r="H96" s="191"/>
      <c r="I96" s="191"/>
      <c r="J96" s="191"/>
      <c r="K96" s="191"/>
      <c r="L96" s="191"/>
      <c r="M96" s="191"/>
      <c r="N96" s="191"/>
      <c r="O96" s="191"/>
      <c r="P96" s="191"/>
      <c r="Q96" s="191"/>
      <c r="R96" s="191"/>
      <c r="S96" s="191"/>
      <c r="T96" s="191"/>
      <c r="U96" s="191"/>
    </row>
    <row r="97" spans="1:21" x14ac:dyDescent="0.2">
      <c r="A97" s="191"/>
      <c r="B97" s="191"/>
      <c r="C97" s="191"/>
      <c r="D97" s="191"/>
      <c r="E97" s="191"/>
      <c r="F97" s="191"/>
      <c r="G97" s="191"/>
      <c r="H97" s="191"/>
      <c r="I97" s="191"/>
      <c r="J97" s="191"/>
      <c r="K97" s="191"/>
      <c r="L97" s="191"/>
      <c r="M97" s="191"/>
      <c r="N97" s="191"/>
      <c r="O97" s="191"/>
      <c r="P97" s="191"/>
      <c r="Q97" s="191"/>
      <c r="R97" s="191"/>
      <c r="S97" s="191"/>
      <c r="T97" s="191"/>
      <c r="U97" s="191"/>
    </row>
    <row r="98" spans="1:21" x14ac:dyDescent="0.2">
      <c r="A98" s="191"/>
      <c r="B98" s="191"/>
      <c r="C98" s="191"/>
      <c r="D98" s="191"/>
      <c r="E98" s="191"/>
      <c r="F98" s="191"/>
      <c r="G98" s="191"/>
      <c r="H98" s="191"/>
      <c r="I98" s="191"/>
      <c r="J98" s="191"/>
      <c r="K98" s="191"/>
      <c r="L98" s="191"/>
      <c r="M98" s="191"/>
      <c r="N98" s="191"/>
      <c r="O98" s="191"/>
      <c r="P98" s="191"/>
      <c r="Q98" s="191"/>
      <c r="R98" s="191"/>
      <c r="S98" s="191"/>
      <c r="T98" s="191"/>
      <c r="U98" s="191"/>
    </row>
    <row r="99" spans="1:21" x14ac:dyDescent="0.2">
      <c r="A99" s="191"/>
      <c r="B99" s="191"/>
      <c r="C99" s="191"/>
      <c r="D99" s="191"/>
      <c r="E99" s="191"/>
      <c r="F99" s="191"/>
      <c r="G99" s="191"/>
      <c r="H99" s="191"/>
      <c r="I99" s="191"/>
      <c r="J99" s="191"/>
      <c r="K99" s="191"/>
      <c r="L99" s="191"/>
      <c r="M99" s="191"/>
      <c r="N99" s="191"/>
      <c r="O99" s="191"/>
      <c r="P99" s="191"/>
      <c r="Q99" s="191"/>
      <c r="R99" s="191"/>
      <c r="S99" s="191"/>
      <c r="T99" s="191"/>
      <c r="U99" s="191"/>
    </row>
    <row r="100" spans="1:21" x14ac:dyDescent="0.2">
      <c r="A100" s="191"/>
      <c r="B100" s="191"/>
      <c r="C100" s="191"/>
      <c r="D100" s="191"/>
      <c r="E100" s="191"/>
      <c r="F100" s="191"/>
      <c r="G100" s="191"/>
      <c r="H100" s="191"/>
      <c r="I100" s="191"/>
      <c r="J100" s="191"/>
      <c r="K100" s="191"/>
      <c r="L100" s="191"/>
      <c r="M100" s="191"/>
      <c r="N100" s="191"/>
      <c r="O100" s="191"/>
      <c r="P100" s="191"/>
      <c r="Q100" s="191"/>
      <c r="R100" s="191"/>
      <c r="S100" s="191"/>
      <c r="T100" s="191"/>
      <c r="U100" s="191"/>
    </row>
    <row r="101" spans="1:21" x14ac:dyDescent="0.2">
      <c r="A101" s="191"/>
      <c r="B101" s="191"/>
      <c r="C101" s="191"/>
      <c r="D101" s="191"/>
      <c r="E101" s="191"/>
      <c r="F101" s="191"/>
      <c r="G101" s="191"/>
      <c r="H101" s="191"/>
      <c r="I101" s="191"/>
      <c r="J101" s="191"/>
      <c r="K101" s="191"/>
      <c r="L101" s="191"/>
      <c r="M101" s="191"/>
      <c r="N101" s="191"/>
      <c r="O101" s="191"/>
      <c r="P101" s="191"/>
      <c r="Q101" s="191"/>
      <c r="R101" s="191"/>
      <c r="S101" s="191"/>
      <c r="T101" s="191"/>
      <c r="U101" s="191"/>
    </row>
    <row r="102" spans="1:21" x14ac:dyDescent="0.2">
      <c r="A102" s="191"/>
      <c r="B102" s="191"/>
      <c r="C102" s="191"/>
      <c r="D102" s="191"/>
      <c r="E102" s="191"/>
      <c r="F102" s="191"/>
      <c r="G102" s="191"/>
      <c r="H102" s="191"/>
      <c r="I102" s="191"/>
      <c r="J102" s="191"/>
      <c r="K102" s="191"/>
      <c r="L102" s="191"/>
      <c r="M102" s="191"/>
      <c r="N102" s="191"/>
      <c r="O102" s="191"/>
      <c r="P102" s="191"/>
      <c r="Q102" s="191"/>
      <c r="R102" s="191"/>
      <c r="S102" s="191"/>
      <c r="T102" s="191"/>
      <c r="U102" s="191"/>
    </row>
    <row r="103" spans="1:21" x14ac:dyDescent="0.2">
      <c r="A103" s="191"/>
      <c r="B103" s="191"/>
      <c r="C103" s="191"/>
      <c r="D103" s="191"/>
      <c r="E103" s="191"/>
      <c r="F103" s="191"/>
      <c r="G103" s="191"/>
      <c r="H103" s="191"/>
      <c r="I103" s="191"/>
      <c r="J103" s="191"/>
      <c r="K103" s="191"/>
      <c r="L103" s="191"/>
      <c r="M103" s="191"/>
      <c r="N103" s="191"/>
      <c r="O103" s="191"/>
      <c r="P103" s="191"/>
      <c r="Q103" s="191"/>
      <c r="R103" s="191"/>
      <c r="S103" s="191"/>
      <c r="T103" s="191"/>
      <c r="U103" s="191"/>
    </row>
    <row r="104" spans="1:21" x14ac:dyDescent="0.2">
      <c r="A104" s="191"/>
      <c r="B104" s="191"/>
      <c r="C104" s="191"/>
      <c r="D104" s="191"/>
      <c r="E104" s="191"/>
      <c r="F104" s="191"/>
      <c r="G104" s="191"/>
      <c r="H104" s="191"/>
      <c r="I104" s="191"/>
      <c r="J104" s="191"/>
      <c r="K104" s="191"/>
      <c r="L104" s="191"/>
      <c r="M104" s="191"/>
      <c r="N104" s="191"/>
      <c r="O104" s="191"/>
      <c r="P104" s="191"/>
      <c r="Q104" s="191"/>
      <c r="R104" s="191"/>
      <c r="S104" s="191"/>
      <c r="T104" s="191"/>
      <c r="U104" s="191"/>
    </row>
    <row r="105" spans="1:21" x14ac:dyDescent="0.2">
      <c r="A105" s="191"/>
      <c r="B105" s="191"/>
      <c r="C105" s="191"/>
      <c r="D105" s="191"/>
      <c r="E105" s="191"/>
      <c r="F105" s="191"/>
      <c r="G105" s="191"/>
      <c r="H105" s="191"/>
      <c r="I105" s="191"/>
      <c r="J105" s="191"/>
      <c r="K105" s="191"/>
      <c r="L105" s="191"/>
      <c r="M105" s="191"/>
      <c r="N105" s="191"/>
      <c r="O105" s="191"/>
      <c r="P105" s="191"/>
      <c r="Q105" s="191"/>
      <c r="R105" s="191"/>
      <c r="S105" s="191"/>
      <c r="T105" s="191"/>
      <c r="U105" s="191"/>
    </row>
    <row r="106" spans="1:21" x14ac:dyDescent="0.2">
      <c r="A106" s="191"/>
      <c r="B106" s="191"/>
      <c r="C106" s="191"/>
      <c r="D106" s="191"/>
      <c r="E106" s="191"/>
      <c r="F106" s="191"/>
      <c r="G106" s="191"/>
      <c r="H106" s="191"/>
      <c r="I106" s="191"/>
      <c r="J106" s="191"/>
      <c r="K106" s="191"/>
      <c r="L106" s="191"/>
      <c r="M106" s="191"/>
      <c r="N106" s="191"/>
      <c r="O106" s="191"/>
      <c r="P106" s="191"/>
      <c r="Q106" s="191"/>
      <c r="R106" s="191"/>
      <c r="S106" s="191"/>
      <c r="T106" s="191"/>
      <c r="U106" s="191"/>
    </row>
    <row r="108" spans="1:21" ht="23.25" x14ac:dyDescent="0.35">
      <c r="G108" s="196" t="s">
        <v>166</v>
      </c>
      <c r="H108" s="196"/>
      <c r="I108" s="196"/>
      <c r="J108" s="196"/>
      <c r="K108" s="196"/>
      <c r="L108" s="196"/>
      <c r="M108" s="196"/>
      <c r="N108" s="196"/>
      <c r="O108" s="196"/>
      <c r="P108" s="196"/>
    </row>
    <row r="110" spans="1:21" ht="23.25" x14ac:dyDescent="0.35">
      <c r="B110" s="180" t="s">
        <v>296</v>
      </c>
      <c r="C110" s="180"/>
      <c r="D110" s="180"/>
      <c r="E110" s="180"/>
      <c r="F110" s="180"/>
      <c r="G110" s="196" t="s">
        <v>302</v>
      </c>
      <c r="H110" s="196"/>
      <c r="I110" s="196"/>
      <c r="J110" s="196"/>
      <c r="K110" s="196"/>
      <c r="L110" s="196"/>
      <c r="M110" s="196"/>
      <c r="N110" s="196"/>
      <c r="O110" s="196"/>
      <c r="P110" s="196"/>
    </row>
    <row r="112" spans="1:21" x14ac:dyDescent="0.2">
      <c r="C112" s="201" t="s">
        <v>131</v>
      </c>
      <c r="D112" s="201"/>
      <c r="E112" s="201"/>
      <c r="F112" s="201"/>
      <c r="K112" s="201" t="s">
        <v>132</v>
      </c>
      <c r="L112" s="201"/>
      <c r="M112" s="201"/>
      <c r="N112" s="201"/>
    </row>
    <row r="113" spans="1:46" x14ac:dyDescent="0.2">
      <c r="J113" s="111" t="s">
        <v>138</v>
      </c>
      <c r="K113" s="202" t="s">
        <v>142</v>
      </c>
      <c r="L113" s="203"/>
      <c r="M113" s="203"/>
      <c r="N113" s="203"/>
      <c r="O113" s="204"/>
      <c r="P113" s="202" t="s">
        <v>135</v>
      </c>
      <c r="Q113" s="203"/>
      <c r="R113" s="204"/>
    </row>
    <row r="114" spans="1:46" x14ac:dyDescent="0.2">
      <c r="D114" s="93" t="s">
        <v>130</v>
      </c>
      <c r="E114" s="92"/>
      <c r="F114" s="9"/>
      <c r="G114" s="91" t="s">
        <v>129</v>
      </c>
      <c r="J114" s="112" t="s">
        <v>137</v>
      </c>
      <c r="K114" s="10"/>
      <c r="L114" s="104" t="s">
        <v>136</v>
      </c>
      <c r="M114" s="48"/>
      <c r="N114" s="48"/>
      <c r="O114" s="49"/>
      <c r="P114" s="95" t="s">
        <v>105</v>
      </c>
      <c r="Q114" s="96" t="s">
        <v>106</v>
      </c>
      <c r="R114" s="97" t="s">
        <v>203</v>
      </c>
      <c r="AT114" t="s">
        <v>210</v>
      </c>
    </row>
    <row r="115" spans="1:46" x14ac:dyDescent="0.2">
      <c r="B115" s="123" t="s">
        <v>11</v>
      </c>
      <c r="C115" s="48" t="s">
        <v>12</v>
      </c>
      <c r="D115" s="124" t="s">
        <v>74</v>
      </c>
      <c r="E115" s="125" t="s">
        <v>75</v>
      </c>
      <c r="F115" s="126" t="s">
        <v>79</v>
      </c>
      <c r="G115" s="125" t="s">
        <v>97</v>
      </c>
      <c r="I115" s="94" t="s">
        <v>11</v>
      </c>
      <c r="J115" s="113" t="s">
        <v>74</v>
      </c>
      <c r="K115" s="95" t="s">
        <v>79</v>
      </c>
      <c r="L115" s="96" t="s">
        <v>134</v>
      </c>
      <c r="M115" s="96" t="s">
        <v>100</v>
      </c>
      <c r="N115" s="96" t="s">
        <v>101</v>
      </c>
      <c r="O115" s="97" t="s">
        <v>104</v>
      </c>
      <c r="P115" s="116" t="s">
        <v>12</v>
      </c>
      <c r="Q115" s="117" t="s">
        <v>12</v>
      </c>
      <c r="R115" s="157" t="s">
        <v>202</v>
      </c>
      <c r="AT115" t="s">
        <v>209</v>
      </c>
    </row>
    <row r="116" spans="1:46" x14ac:dyDescent="0.2">
      <c r="A116" s="127" t="s">
        <v>128</v>
      </c>
      <c r="B116" s="128">
        <v>0</v>
      </c>
      <c r="C116" s="17">
        <v>1</v>
      </c>
      <c r="D116" s="129">
        <v>391.50016379431031</v>
      </c>
      <c r="E116" s="128">
        <v>21.800621997327525</v>
      </c>
      <c r="F116" s="129">
        <v>1808.5122684510998</v>
      </c>
      <c r="G116" s="130">
        <v>2351.0659489864297</v>
      </c>
      <c r="H116" s="137" t="s">
        <v>128</v>
      </c>
      <c r="I116" s="138">
        <v>0</v>
      </c>
      <c r="J116" s="139">
        <v>5878.9433909983209</v>
      </c>
      <c r="K116" s="140">
        <v>27914.656607122375</v>
      </c>
      <c r="L116" s="141">
        <v>36289.053589259092</v>
      </c>
      <c r="M116" s="142">
        <v>50000</v>
      </c>
      <c r="N116" s="142">
        <v>10950</v>
      </c>
      <c r="O116" s="143">
        <v>-24660.946410740908</v>
      </c>
      <c r="P116" s="144">
        <v>0.31345588235294164</v>
      </c>
      <c r="Q116" s="145">
        <v>0.14553054045401528</v>
      </c>
      <c r="R116" s="146">
        <v>24.152530902029863</v>
      </c>
      <c r="S116" s="147" t="s">
        <v>128</v>
      </c>
      <c r="AT116" s="82">
        <f>AH11</f>
        <v>23.939743428339391</v>
      </c>
    </row>
    <row r="117" spans="1:46" x14ac:dyDescent="0.2">
      <c r="A117" s="131" t="s">
        <v>128</v>
      </c>
      <c r="B117" s="132">
        <v>0</v>
      </c>
      <c r="C117" s="48">
        <v>2</v>
      </c>
      <c r="D117" s="133">
        <v>584.57223282833377</v>
      </c>
      <c r="E117" s="132">
        <v>21.626899753282125</v>
      </c>
      <c r="F117" s="133">
        <v>2687.9378809564837</v>
      </c>
      <c r="G117" s="134">
        <v>3494.3192452434291</v>
      </c>
      <c r="I117" s="94">
        <v>1</v>
      </c>
      <c r="J117" s="114">
        <f ca="1">'motor1(shrimp)'!I310</f>
        <v>7237.8394724603704</v>
      </c>
      <c r="K117" s="105">
        <f ca="1">'motor1(shrimp)'!J310</f>
        <v>34266.47818920546</v>
      </c>
      <c r="L117" s="118">
        <f ca="1">'motor1(shrimp)'!K310</f>
        <v>44546.421645967101</v>
      </c>
      <c r="M117" s="106">
        <f>'motor1(shrimp)'!L310</f>
        <v>50000</v>
      </c>
      <c r="N117" s="107">
        <f>'motor1(shrimp)'!M310</f>
        <v>10950</v>
      </c>
      <c r="O117" s="120">
        <f ca="1">'motor1(shrimp)'!N310</f>
        <v>-16403.578354032899</v>
      </c>
      <c r="P117" s="98">
        <f ca="1">'motor1(shrimp)'!O310</f>
        <v>0.38477555589973866</v>
      </c>
      <c r="Q117" s="99">
        <f ca="1">'motor1(shrimp)'!P310</f>
        <v>0.323434663914898</v>
      </c>
      <c r="R117" s="100">
        <f ca="1">'motor1(shrimp)'!Q310</f>
        <v>23.957742913989524</v>
      </c>
      <c r="AT117" s="82">
        <f>AT116</f>
        <v>23.939743428339391</v>
      </c>
    </row>
    <row r="118" spans="1:46" x14ac:dyDescent="0.2">
      <c r="A118" s="131" t="s">
        <v>128</v>
      </c>
      <c r="B118" s="132">
        <v>0</v>
      </c>
      <c r="C118" s="48">
        <v>3</v>
      </c>
      <c r="D118" s="133">
        <v>797.70385226233702</v>
      </c>
      <c r="E118" s="132">
        <v>21.905373342462653</v>
      </c>
      <c r="F118" s="133">
        <v>3678.685502859616</v>
      </c>
      <c r="G118" s="134">
        <v>4782.2911537175014</v>
      </c>
      <c r="I118" s="94">
        <v>2</v>
      </c>
      <c r="J118" s="114">
        <f ca="1">'motor1(shrimp)'!I311</f>
        <v>5241.9582695458575</v>
      </c>
      <c r="K118" s="105">
        <f ca="1">'motor1(shrimp)'!J311</f>
        <v>24828.459538190375</v>
      </c>
      <c r="L118" s="118">
        <f ca="1">'motor1(shrimp)'!K311</f>
        <v>32276.997399647487</v>
      </c>
      <c r="M118" s="106">
        <f>'motor1(shrimp)'!L311</f>
        <v>50000</v>
      </c>
      <c r="N118" s="107">
        <f>'motor1(shrimp)'!M311</f>
        <v>10950</v>
      </c>
      <c r="O118" s="120">
        <f ca="1">'motor1(shrimp)'!N311</f>
        <v>-28673.002600352513</v>
      </c>
      <c r="P118" s="98">
        <f ca="1">'motor1(shrimp)'!O311</f>
        <v>0.39634519934213552</v>
      </c>
      <c r="Q118" s="99">
        <f ca="1">'motor1(shrimp)'!P311</f>
        <v>0.31356738335982404</v>
      </c>
      <c r="R118" s="100">
        <f ca="1">'motor1(shrimp)'!Q311</f>
        <v>23.90600426658213</v>
      </c>
      <c r="AT118" s="82">
        <f t="shared" ref="AT118:AT181" si="4">AT117</f>
        <v>23.939743428339391</v>
      </c>
    </row>
    <row r="119" spans="1:46" x14ac:dyDescent="0.2">
      <c r="A119" s="131" t="s">
        <v>128</v>
      </c>
      <c r="B119" s="132">
        <v>0</v>
      </c>
      <c r="C119" s="48">
        <v>4</v>
      </c>
      <c r="D119" s="133">
        <v>844.07166910561511</v>
      </c>
      <c r="E119" s="132">
        <v>23.079701328785752</v>
      </c>
      <c r="F119" s="133">
        <v>3949.0944824689873</v>
      </c>
      <c r="G119" s="134">
        <v>5133.822827209684</v>
      </c>
      <c r="I119" s="94">
        <v>3</v>
      </c>
      <c r="J119" s="114">
        <f ca="1">'motor1(shrimp)'!I312</f>
        <v>7061.1970492581277</v>
      </c>
      <c r="K119" s="105">
        <f ca="1">'motor1(shrimp)'!J312</f>
        <v>33258.300647244068</v>
      </c>
      <c r="L119" s="118">
        <f ca="1">'motor1(shrimp)'!K312</f>
        <v>43235.790841417293</v>
      </c>
      <c r="M119" s="106">
        <f>'motor1(shrimp)'!L312</f>
        <v>50000</v>
      </c>
      <c r="N119" s="107">
        <f>'motor1(shrimp)'!M312</f>
        <v>10950</v>
      </c>
      <c r="O119" s="120">
        <f ca="1">'motor1(shrimp)'!N312</f>
        <v>-17714.209158582707</v>
      </c>
      <c r="P119" s="98">
        <f ca="1">'motor1(shrimp)'!O312</f>
        <v>0.46286085926346016</v>
      </c>
      <c r="Q119" s="99">
        <f ca="1">'motor1(shrimp)'!P312</f>
        <v>0.36082989980417135</v>
      </c>
      <c r="R119" s="100">
        <f ca="1">'motor1(shrimp)'!Q312</f>
        <v>23.556082250023316</v>
      </c>
      <c r="AT119" s="82">
        <f t="shared" si="4"/>
        <v>23.939743428339391</v>
      </c>
    </row>
    <row r="120" spans="1:46" x14ac:dyDescent="0.2">
      <c r="A120" s="131" t="s">
        <v>128</v>
      </c>
      <c r="B120" s="132">
        <v>0</v>
      </c>
      <c r="C120" s="48">
        <v>5</v>
      </c>
      <c r="D120" s="133">
        <v>766.59651582671029</v>
      </c>
      <c r="E120" s="132">
        <v>24.388380689490678</v>
      </c>
      <c r="F120" s="133">
        <v>3645.6597026247537</v>
      </c>
      <c r="G120" s="134">
        <v>4739.3576134121795</v>
      </c>
      <c r="I120" s="94">
        <v>4</v>
      </c>
      <c r="J120" s="114">
        <f ca="1">'motor1(shrimp)'!I313</f>
        <v>5882.1415848403776</v>
      </c>
      <c r="K120" s="105">
        <f ca="1">'motor1(shrimp)'!J313</f>
        <v>27676.334791648016</v>
      </c>
      <c r="L120" s="118">
        <f ca="1">'motor1(shrimp)'!K313</f>
        <v>35979.235229142425</v>
      </c>
      <c r="M120" s="106">
        <f>'motor1(shrimp)'!L313</f>
        <v>50000</v>
      </c>
      <c r="N120" s="107">
        <f>'motor1(shrimp)'!M313</f>
        <v>10950</v>
      </c>
      <c r="O120" s="120">
        <f ca="1">'motor1(shrimp)'!N313</f>
        <v>-24970.764770857575</v>
      </c>
      <c r="P120" s="98">
        <f ca="1">'motor1(shrimp)'!O313</f>
        <v>0.4608467520788489</v>
      </c>
      <c r="Q120" s="99">
        <f ca="1">'motor1(shrimp)'!P313</f>
        <v>0.3583706823083378</v>
      </c>
      <c r="R120" s="100">
        <f ca="1">'motor1(shrimp)'!Q313</f>
        <v>23.423451712552922</v>
      </c>
      <c r="AT120" s="82">
        <f t="shared" si="4"/>
        <v>23.939743428339391</v>
      </c>
    </row>
    <row r="121" spans="1:46" x14ac:dyDescent="0.2">
      <c r="A121" s="131" t="s">
        <v>128</v>
      </c>
      <c r="B121" s="132">
        <v>0</v>
      </c>
      <c r="C121" s="48">
        <v>6</v>
      </c>
      <c r="D121" s="133">
        <v>644.98181267809889</v>
      </c>
      <c r="E121" s="132">
        <v>25.446143413867485</v>
      </c>
      <c r="F121" s="133">
        <v>3109.0147038383966</v>
      </c>
      <c r="G121" s="134">
        <v>4041.7191149899159</v>
      </c>
      <c r="I121" s="94">
        <v>5</v>
      </c>
      <c r="J121" s="114">
        <f ca="1">'motor1(shrimp)'!I314</f>
        <v>5642.2481860061707</v>
      </c>
      <c r="K121" s="105">
        <f ca="1">'motor1(shrimp)'!J314</f>
        <v>26568.489153638704</v>
      </c>
      <c r="L121" s="118">
        <f ca="1">'motor1(shrimp)'!K314</f>
        <v>34539.035899730319</v>
      </c>
      <c r="M121" s="106">
        <f>'motor1(shrimp)'!L314</f>
        <v>50000</v>
      </c>
      <c r="N121" s="107">
        <f>'motor1(shrimp)'!M314</f>
        <v>10950</v>
      </c>
      <c r="O121" s="120">
        <f ca="1">'motor1(shrimp)'!N314</f>
        <v>-26410.964100269681</v>
      </c>
      <c r="P121" s="98">
        <f ca="1">'motor1(shrimp)'!O314</f>
        <v>0.45587255037770025</v>
      </c>
      <c r="Q121" s="99">
        <f ca="1">'motor1(shrimp)'!P314</f>
        <v>0.2667204780991711</v>
      </c>
      <c r="R121" s="100">
        <f ca="1">'motor1(shrimp)'!Q314</f>
        <v>23.488113104860798</v>
      </c>
      <c r="AT121" s="82">
        <f t="shared" si="4"/>
        <v>23.939743428339391</v>
      </c>
    </row>
    <row r="122" spans="1:46" x14ac:dyDescent="0.2">
      <c r="A122" s="131" t="s">
        <v>128</v>
      </c>
      <c r="B122" s="132">
        <v>0</v>
      </c>
      <c r="C122" s="48">
        <v>7</v>
      </c>
      <c r="D122" s="133">
        <v>499.00188493420865</v>
      </c>
      <c r="E122" s="132">
        <v>26.655916661527481</v>
      </c>
      <c r="F122" s="133">
        <v>2439.4592323107499</v>
      </c>
      <c r="G122" s="134">
        <v>3171.2970020039752</v>
      </c>
      <c r="I122" s="94">
        <v>6</v>
      </c>
      <c r="J122" s="114">
        <f ca="1">'motor1(shrimp)'!I315</f>
        <v>5256.8546035577783</v>
      </c>
      <c r="K122" s="105">
        <f ca="1">'motor1(shrimp)'!J315</f>
        <v>24786.386406944101</v>
      </c>
      <c r="L122" s="118">
        <f ca="1">'motor1(shrimp)'!K315</f>
        <v>32222.30232902733</v>
      </c>
      <c r="M122" s="106">
        <f>'motor1(shrimp)'!L315</f>
        <v>50000</v>
      </c>
      <c r="N122" s="107">
        <f>'motor1(shrimp)'!M315</f>
        <v>10950</v>
      </c>
      <c r="O122" s="120">
        <f ca="1">'motor1(shrimp)'!N315</f>
        <v>-28727.69767097267</v>
      </c>
      <c r="P122" s="98">
        <f ca="1">'motor1(shrimp)'!O315</f>
        <v>0.47041921587336577</v>
      </c>
      <c r="Q122" s="99">
        <f ca="1">'motor1(shrimp)'!P315</f>
        <v>0.28974615474814697</v>
      </c>
      <c r="R122" s="100">
        <f ca="1">'motor1(shrimp)'!Q315</f>
        <v>23.612925883218296</v>
      </c>
      <c r="AT122" s="82">
        <f t="shared" si="4"/>
        <v>23.939743428339391</v>
      </c>
    </row>
    <row r="123" spans="1:46" x14ac:dyDescent="0.2">
      <c r="A123" s="131" t="s">
        <v>128</v>
      </c>
      <c r="B123" s="132">
        <v>0</v>
      </c>
      <c r="C123" s="48">
        <v>8</v>
      </c>
      <c r="D123" s="133">
        <v>378.96081693218838</v>
      </c>
      <c r="E123" s="132">
        <v>27.314508314612716</v>
      </c>
      <c r="F123" s="133">
        <v>1868.9300510952678</v>
      </c>
      <c r="G123" s="134">
        <v>2429.6090664238482</v>
      </c>
      <c r="I123" s="94">
        <v>7</v>
      </c>
      <c r="J123" s="114">
        <f ca="1">'motor1(shrimp)'!I316</f>
        <v>5846.256506347836</v>
      </c>
      <c r="K123" s="105">
        <f ca="1">'motor1(shrimp)'!J316</f>
        <v>27546.252793101365</v>
      </c>
      <c r="L123" s="118">
        <f ca="1">'motor1(shrimp)'!K316</f>
        <v>35810.128631031774</v>
      </c>
      <c r="M123" s="106">
        <f>'motor1(shrimp)'!L316</f>
        <v>50000</v>
      </c>
      <c r="N123" s="107">
        <f>'motor1(shrimp)'!M316</f>
        <v>10950</v>
      </c>
      <c r="O123" s="120">
        <f ca="1">'motor1(shrimp)'!N316</f>
        <v>-25139.871368968226</v>
      </c>
      <c r="P123" s="98">
        <f ca="1">'motor1(shrimp)'!O316</f>
        <v>0.45912288164431758</v>
      </c>
      <c r="Q123" s="99">
        <f ca="1">'motor1(shrimp)'!P316</f>
        <v>0.33331729102824442</v>
      </c>
      <c r="R123" s="100">
        <f ca="1">'motor1(shrimp)'!Q316</f>
        <v>23.612441911129185</v>
      </c>
      <c r="AT123" s="82">
        <f t="shared" si="4"/>
        <v>23.939743428339391</v>
      </c>
    </row>
    <row r="124" spans="1:46" x14ac:dyDescent="0.2">
      <c r="A124" s="131" t="s">
        <v>128</v>
      </c>
      <c r="B124" s="132">
        <v>0</v>
      </c>
      <c r="C124" s="48">
        <v>9</v>
      </c>
      <c r="D124" s="133">
        <v>280.19437299891808</v>
      </c>
      <c r="E124" s="132">
        <v>27.8830028400914</v>
      </c>
      <c r="F124" s="133">
        <v>1391.562515227562</v>
      </c>
      <c r="G124" s="134">
        <v>1809.0312697958307</v>
      </c>
      <c r="I124" s="94">
        <v>8</v>
      </c>
      <c r="J124" s="114">
        <f ca="1">'motor1(shrimp)'!I317</f>
        <v>7774.482031755786</v>
      </c>
      <c r="K124" s="105">
        <f ca="1">'motor1(shrimp)'!J317</f>
        <v>36530.472538858237</v>
      </c>
      <c r="L124" s="118">
        <f ca="1">'motor1(shrimp)'!K317</f>
        <v>47489.614300515714</v>
      </c>
      <c r="M124" s="106">
        <f>'motor1(shrimp)'!L317</f>
        <v>50000</v>
      </c>
      <c r="N124" s="107">
        <f>'motor1(shrimp)'!M317</f>
        <v>10950</v>
      </c>
      <c r="O124" s="120">
        <f ca="1">'motor1(shrimp)'!N317</f>
        <v>-13460.385699484286</v>
      </c>
      <c r="P124" s="98">
        <f ca="1">'motor1(shrimp)'!O317</f>
        <v>0.51985995761377457</v>
      </c>
      <c r="Q124" s="99">
        <f ca="1">'motor1(shrimp)'!P317</f>
        <v>0.31378738066131712</v>
      </c>
      <c r="R124" s="100">
        <f ca="1">'motor1(shrimp)'!Q317</f>
        <v>23.454719340199233</v>
      </c>
      <c r="AT124" s="82">
        <f t="shared" si="4"/>
        <v>23.939743428339391</v>
      </c>
    </row>
    <row r="125" spans="1:46" x14ac:dyDescent="0.2">
      <c r="A125" s="131" t="s">
        <v>128</v>
      </c>
      <c r="B125" s="132">
        <v>0</v>
      </c>
      <c r="C125" s="48">
        <v>10</v>
      </c>
      <c r="D125" s="133">
        <v>216.15223769208035</v>
      </c>
      <c r="E125" s="132">
        <v>27.517073986837527</v>
      </c>
      <c r="F125" s="133">
        <v>1071.8321657355825</v>
      </c>
      <c r="G125" s="134">
        <v>1393.3818154562573</v>
      </c>
      <c r="I125" s="94">
        <v>9</v>
      </c>
      <c r="J125" s="114">
        <f ca="1">'motor1(shrimp)'!I318</f>
        <v>6613.1507006147431</v>
      </c>
      <c r="K125" s="105">
        <f ca="1">'motor1(shrimp)'!J318</f>
        <v>30854.380882218029</v>
      </c>
      <c r="L125" s="118">
        <f ca="1">'motor1(shrimp)'!K318</f>
        <v>40110.695146883438</v>
      </c>
      <c r="M125" s="106">
        <f>'motor1(shrimp)'!L318</f>
        <v>50000</v>
      </c>
      <c r="N125" s="107">
        <f>'motor1(shrimp)'!M318</f>
        <v>10950</v>
      </c>
      <c r="O125" s="120">
        <f ca="1">'motor1(shrimp)'!N318</f>
        <v>-20839.304853116562</v>
      </c>
      <c r="P125" s="98">
        <f ca="1">'motor1(shrimp)'!O318</f>
        <v>0.51720645634897056</v>
      </c>
      <c r="Q125" s="99">
        <f ca="1">'motor1(shrimp)'!P318</f>
        <v>0.37286936888941358</v>
      </c>
      <c r="R125" s="100">
        <f ca="1">'motor1(shrimp)'!Q318</f>
        <v>22.819284596803428</v>
      </c>
      <c r="AT125" s="82">
        <f t="shared" si="4"/>
        <v>23.939743428339391</v>
      </c>
    </row>
    <row r="126" spans="1:46" x14ac:dyDescent="0.2">
      <c r="A126" s="131" t="s">
        <v>128</v>
      </c>
      <c r="B126" s="132">
        <v>0</v>
      </c>
      <c r="C126" s="48">
        <v>11</v>
      </c>
      <c r="D126" s="133">
        <v>215.64223763964196</v>
      </c>
      <c r="E126" s="132">
        <v>24.821028686946295</v>
      </c>
      <c r="F126" s="133">
        <v>1041.0647580641348</v>
      </c>
      <c r="G126" s="134">
        <v>1353.3841854833754</v>
      </c>
      <c r="I126" s="94">
        <v>10</v>
      </c>
      <c r="J126" s="114">
        <f ca="1">'motor1(shrimp)'!I319</f>
        <v>5991.4729994241452</v>
      </c>
      <c r="K126" s="105">
        <f ca="1">'motor1(shrimp)'!J319</f>
        <v>28050.59025042742</v>
      </c>
      <c r="L126" s="118">
        <f ca="1">'motor1(shrimp)'!K319</f>
        <v>36465.767325555644</v>
      </c>
      <c r="M126" s="106">
        <f>'motor1(shrimp)'!L319</f>
        <v>50000</v>
      </c>
      <c r="N126" s="107">
        <f>'motor1(shrimp)'!M319</f>
        <v>10950</v>
      </c>
      <c r="O126" s="120">
        <f ca="1">'motor1(shrimp)'!N319</f>
        <v>-24484.232674444356</v>
      </c>
      <c r="P126" s="98">
        <f ca="1">'motor1(shrimp)'!O319</f>
        <v>0.45395139746595908</v>
      </c>
      <c r="Q126" s="99">
        <f ca="1">'motor1(shrimp)'!P319</f>
        <v>0.32223378650007123</v>
      </c>
      <c r="R126" s="100">
        <f ca="1">'motor1(shrimp)'!Q319</f>
        <v>23.080811728835094</v>
      </c>
      <c r="AT126" s="82">
        <f t="shared" si="4"/>
        <v>23.939743428339391</v>
      </c>
    </row>
    <row r="127" spans="1:46" x14ac:dyDescent="0.2">
      <c r="A127" s="135" t="s">
        <v>128</v>
      </c>
      <c r="B127" s="65">
        <v>0</v>
      </c>
      <c r="C127" s="58">
        <v>12</v>
      </c>
      <c r="D127" s="90">
        <v>259.56559430587811</v>
      </c>
      <c r="E127" s="65">
        <v>23.058444478009253</v>
      </c>
      <c r="F127" s="90">
        <v>1222.903343489746</v>
      </c>
      <c r="G127" s="136">
        <v>1589.7743465366698</v>
      </c>
      <c r="I127" s="94">
        <v>11</v>
      </c>
      <c r="J127" s="114">
        <f ca="1">'motor1(shrimp)'!I320</f>
        <v>6131.8860604371093</v>
      </c>
      <c r="K127" s="105">
        <f ca="1">'motor1(shrimp)'!J320</f>
        <v>28833.369123866538</v>
      </c>
      <c r="L127" s="118">
        <f ca="1">'motor1(shrimp)'!K320</f>
        <v>37483.3798610265</v>
      </c>
      <c r="M127" s="106">
        <f>'motor1(shrimp)'!L320</f>
        <v>50000</v>
      </c>
      <c r="N127" s="107">
        <f>'motor1(shrimp)'!M320</f>
        <v>10950</v>
      </c>
      <c r="O127" s="120">
        <f ca="1">'motor1(shrimp)'!N320</f>
        <v>-23466.6201389735</v>
      </c>
      <c r="P127" s="98">
        <f ca="1">'motor1(shrimp)'!O320</f>
        <v>0.54379922580831841</v>
      </c>
      <c r="Q127" s="99">
        <f ca="1">'motor1(shrimp)'!P320</f>
        <v>0.30016772320217655</v>
      </c>
      <c r="R127" s="100">
        <f ca="1">'motor1(shrimp)'!Q320</f>
        <v>23.514202684814823</v>
      </c>
      <c r="AT127" s="82">
        <f t="shared" si="4"/>
        <v>23.939743428339391</v>
      </c>
    </row>
    <row r="128" spans="1:46" x14ac:dyDescent="0.2">
      <c r="B128" s="6">
        <f>'motor1(shrimp)'!A310</f>
        <v>1</v>
      </c>
      <c r="C128">
        <f>'motor1(shrimp)'!B310</f>
        <v>1</v>
      </c>
      <c r="D128" s="80">
        <f>'motor1(shrimp)'!C310</f>
        <v>391.50016379431031</v>
      </c>
      <c r="E128" s="7">
        <f>IF('motor1(shrimp)'!D310=0,"",'motor1(shrimp)'!D310)</f>
        <v>21.800621997327525</v>
      </c>
      <c r="F128" s="80">
        <f>'motor1(shrimp)'!E310</f>
        <v>1808.5122684510998</v>
      </c>
      <c r="G128" s="7">
        <f>'motor1(shrimp)'!F310</f>
        <v>2351.0659489864297</v>
      </c>
      <c r="I128" s="94">
        <v>12</v>
      </c>
      <c r="J128" s="114">
        <f ca="1">'motor1(shrimp)'!I321</f>
        <v>6188.7283379097471</v>
      </c>
      <c r="K128" s="105">
        <f ca="1">'motor1(shrimp)'!J321</f>
        <v>28827.415595859617</v>
      </c>
      <c r="L128" s="118">
        <f ca="1">'motor1(shrimp)'!K321</f>
        <v>37475.640274617501</v>
      </c>
      <c r="M128" s="106">
        <f>'motor1(shrimp)'!L321</f>
        <v>50000</v>
      </c>
      <c r="N128" s="107">
        <f>'motor1(shrimp)'!M321</f>
        <v>10950</v>
      </c>
      <c r="O128" s="120">
        <f ca="1">'motor1(shrimp)'!N321</f>
        <v>-23474.359725382499</v>
      </c>
      <c r="P128" s="98">
        <f ca="1">'motor1(shrimp)'!O321</f>
        <v>0.56612912840291907</v>
      </c>
      <c r="Q128" s="99">
        <f ca="1">'motor1(shrimp)'!P321</f>
        <v>0.23902643703231877</v>
      </c>
      <c r="R128" s="100">
        <f ca="1">'motor1(shrimp)'!Q321</f>
        <v>22.719980684173947</v>
      </c>
      <c r="AT128" s="82">
        <f t="shared" si="4"/>
        <v>23.939743428339391</v>
      </c>
    </row>
    <row r="129" spans="2:46" x14ac:dyDescent="0.2">
      <c r="B129" s="6">
        <f>'motor1(shrimp)'!A311</f>
        <v>1</v>
      </c>
      <c r="C129">
        <f>'motor1(shrimp)'!B311</f>
        <v>2</v>
      </c>
      <c r="D129" s="80">
        <f ca="1">'motor1(shrimp)'!C311</f>
        <v>679.43783377085504</v>
      </c>
      <c r="E129" s="7">
        <f ca="1">IF('motor1(shrimp)'!D311=0,"",'motor1(shrimp)'!D311)</f>
        <v>21.626899753282121</v>
      </c>
      <c r="F129" s="80">
        <f ca="1">'motor1(shrimp)'!E311</f>
        <v>3124.1420453920286</v>
      </c>
      <c r="G129" s="7">
        <f ca="1">'motor1(shrimp)'!F311</f>
        <v>4061.3846590096373</v>
      </c>
      <c r="I129" s="94">
        <v>13</v>
      </c>
      <c r="J129" s="114">
        <f ca="1">'motor1(shrimp)'!I322</f>
        <v>6124.8559757773546</v>
      </c>
      <c r="K129" s="105">
        <f ca="1">'motor1(shrimp)'!J322</f>
        <v>28394.976252894328</v>
      </c>
      <c r="L129" s="118">
        <f ca="1">'motor1(shrimp)'!K322</f>
        <v>36913.469128762626</v>
      </c>
      <c r="M129" s="106">
        <f>'motor1(shrimp)'!L322</f>
        <v>50000</v>
      </c>
      <c r="N129" s="107">
        <f>'motor1(shrimp)'!M322</f>
        <v>10950</v>
      </c>
      <c r="O129" s="120">
        <f ca="1">'motor1(shrimp)'!N322</f>
        <v>-24036.530871237374</v>
      </c>
      <c r="P129" s="98">
        <f ca="1">'motor1(shrimp)'!O322</f>
        <v>0.62944740160848767</v>
      </c>
      <c r="Q129" s="99">
        <f ca="1">'motor1(shrimp)'!P322</f>
        <v>0.2515374324232853</v>
      </c>
      <c r="R129" s="100">
        <f ca="1">'motor1(shrimp)'!Q322</f>
        <v>22.340871916868153</v>
      </c>
      <c r="AT129" s="82">
        <f t="shared" si="4"/>
        <v>23.939743428339391</v>
      </c>
    </row>
    <row r="130" spans="2:46" x14ac:dyDescent="0.2">
      <c r="B130" s="6">
        <f>'motor1(shrimp)'!A312</f>
        <v>1</v>
      </c>
      <c r="C130">
        <f>'motor1(shrimp)'!B312</f>
        <v>3</v>
      </c>
      <c r="D130" s="80">
        <f ca="1">'motor1(shrimp)'!C312</f>
        <v>1148.9377317113435</v>
      </c>
      <c r="E130" s="7">
        <f ca="1">IF('motor1(shrimp)'!D312=0,"",'motor1(shrimp)'!D312)</f>
        <v>21.803279626341734</v>
      </c>
      <c r="F130" s="80">
        <f ca="1">'motor1(shrimp)'!E312</f>
        <v>5291.5036875452606</v>
      </c>
      <c r="G130" s="7">
        <f ca="1">'motor1(shrimp)'!F312</f>
        <v>6878.954793808839</v>
      </c>
      <c r="I130" s="94">
        <v>14</v>
      </c>
      <c r="J130" s="114">
        <f ca="1">'motor1(shrimp)'!I323</f>
        <v>5473.022505964017</v>
      </c>
      <c r="K130" s="105">
        <f ca="1">'motor1(shrimp)'!J323</f>
        <v>25397.656811630419</v>
      </c>
      <c r="L130" s="118">
        <f ca="1">'motor1(shrimp)'!K323</f>
        <v>33016.953855119544</v>
      </c>
      <c r="M130" s="106">
        <f>'motor1(shrimp)'!L323</f>
        <v>50000</v>
      </c>
      <c r="N130" s="107">
        <f>'motor1(shrimp)'!M323</f>
        <v>10950</v>
      </c>
      <c r="O130" s="120">
        <f ca="1">'motor1(shrimp)'!N323</f>
        <v>-27933.046144880456</v>
      </c>
      <c r="P130" s="98">
        <f ca="1">'motor1(shrimp)'!O323</f>
        <v>0.59960433925062562</v>
      </c>
      <c r="Q130" s="99">
        <f ca="1">'motor1(shrimp)'!P323</f>
        <v>0.29872539254486236</v>
      </c>
      <c r="R130" s="100">
        <f ca="1">'motor1(shrimp)'!Q323</f>
        <v>22.437428978159808</v>
      </c>
      <c r="AT130" s="82">
        <f t="shared" si="4"/>
        <v>23.939743428339391</v>
      </c>
    </row>
    <row r="131" spans="2:46" x14ac:dyDescent="0.2">
      <c r="B131" s="6">
        <f>'motor1(shrimp)'!A313</f>
        <v>1</v>
      </c>
      <c r="C131">
        <f>'motor1(shrimp)'!B313</f>
        <v>4</v>
      </c>
      <c r="D131" s="80">
        <f ca="1">'motor1(shrimp)'!C313</f>
        <v>665.87564396644404</v>
      </c>
      <c r="E131" s="7">
        <f ca="1">IF('motor1(shrimp)'!D313=0,"",'motor1(shrimp)'!D313)</f>
        <v>22.013225549136777</v>
      </c>
      <c r="F131" s="80">
        <f ca="1">'motor1(shrimp)'!E313</f>
        <v>3075.2934479635414</v>
      </c>
      <c r="G131" s="7">
        <f ca="1">'motor1(shrimp)'!F313</f>
        <v>3997.8814823526041</v>
      </c>
      <c r="I131" s="94">
        <v>15</v>
      </c>
      <c r="J131" s="114">
        <f ca="1">'motor1(shrimp)'!I324</f>
        <v>6465.9045920413564</v>
      </c>
      <c r="K131" s="105">
        <f ca="1">'motor1(shrimp)'!J324</f>
        <v>29993.924617208795</v>
      </c>
      <c r="L131" s="118">
        <f ca="1">'motor1(shrimp)'!K324</f>
        <v>38992.102002371437</v>
      </c>
      <c r="M131" s="106">
        <f>'motor1(shrimp)'!L324</f>
        <v>50000</v>
      </c>
      <c r="N131" s="107">
        <f>'motor1(shrimp)'!M324</f>
        <v>10950</v>
      </c>
      <c r="O131" s="120">
        <f ca="1">'motor1(shrimp)'!N324</f>
        <v>-21957.897997628563</v>
      </c>
      <c r="P131" s="98">
        <f ca="1">'motor1(shrimp)'!O324</f>
        <v>0.69036823415168058</v>
      </c>
      <c r="Q131" s="99">
        <f ca="1">'motor1(shrimp)'!P324</f>
        <v>0.36243903553655088</v>
      </c>
      <c r="R131" s="100">
        <f ca="1">'motor1(shrimp)'!Q324</f>
        <v>22.398639866414719</v>
      </c>
      <c r="AT131" s="82">
        <f t="shared" si="4"/>
        <v>23.939743428339391</v>
      </c>
    </row>
    <row r="132" spans="2:46" x14ac:dyDescent="0.2">
      <c r="B132" s="6">
        <f>'motor1(shrimp)'!A314</f>
        <v>1</v>
      </c>
      <c r="C132">
        <f>'motor1(shrimp)'!B314</f>
        <v>5</v>
      </c>
      <c r="D132" s="80">
        <f ca="1">'motor1(shrimp)'!C314</f>
        <v>1168.2200168346014</v>
      </c>
      <c r="E132" s="7">
        <f ca="1">IF('motor1(shrimp)'!D314=0,"",'motor1(shrimp)'!D314)</f>
        <v>22.966304873764642</v>
      </c>
      <c r="F132" s="80">
        <f ca="1">'motor1(shrimp)'!E314</f>
        <v>5459.7573230505695</v>
      </c>
      <c r="G132" s="7">
        <f ca="1">'motor1(shrimp)'!F314</f>
        <v>7097.6845199657409</v>
      </c>
      <c r="I132" s="94">
        <v>16</v>
      </c>
      <c r="J132" s="114">
        <f ca="1">'motor1(shrimp)'!I325</f>
        <v>6325.3699353655638</v>
      </c>
      <c r="K132" s="105">
        <f ca="1">'motor1(shrimp)'!J325</f>
        <v>29336.028404068387</v>
      </c>
      <c r="L132" s="118">
        <f ca="1">'motor1(shrimp)'!K325</f>
        <v>38136.836925288902</v>
      </c>
      <c r="M132" s="106">
        <f>'motor1(shrimp)'!L325</f>
        <v>50000</v>
      </c>
      <c r="N132" s="107">
        <f>'motor1(shrimp)'!M325</f>
        <v>10950</v>
      </c>
      <c r="O132" s="120">
        <f ca="1">'motor1(shrimp)'!N325</f>
        <v>-22813.163074711098</v>
      </c>
      <c r="P132" s="98">
        <f ca="1">'motor1(shrimp)'!O325</f>
        <v>0.58624253229789214</v>
      </c>
      <c r="Q132" s="99">
        <f ca="1">'motor1(shrimp)'!P325</f>
        <v>0.27180020729899357</v>
      </c>
      <c r="R132" s="100">
        <f ca="1">'motor1(shrimp)'!Q325</f>
        <v>22.365264738366658</v>
      </c>
      <c r="AT132" s="82">
        <f t="shared" si="4"/>
        <v>23.939743428339391</v>
      </c>
    </row>
    <row r="133" spans="2:46" x14ac:dyDescent="0.2">
      <c r="B133" s="6">
        <f>'motor1(shrimp)'!A315</f>
        <v>1</v>
      </c>
      <c r="C133">
        <f>'motor1(shrimp)'!B315</f>
        <v>6</v>
      </c>
      <c r="D133" s="80">
        <f ca="1">'motor1(shrimp)'!C315</f>
        <v>839.74754685865923</v>
      </c>
      <c r="E133" s="7">
        <f ca="1">IF('motor1(shrimp)'!D315=0,"",'motor1(shrimp)'!D315)</f>
        <v>25.072903015432797</v>
      </c>
      <c r="F133" s="80">
        <f ca="1">'motor1(shrimp)'!E315</f>
        <v>4020.5284747043829</v>
      </c>
      <c r="G133" s="7">
        <f ca="1">'motor1(shrimp)'!F315</f>
        <v>5226.6870171156979</v>
      </c>
      <c r="I133" s="94">
        <v>17</v>
      </c>
      <c r="J133" s="114">
        <f ca="1">'motor1(shrimp)'!I326</f>
        <v>5538.4435634063811</v>
      </c>
      <c r="K133" s="105">
        <f ca="1">'motor1(shrimp)'!J326</f>
        <v>25656.487974942454</v>
      </c>
      <c r="L133" s="118">
        <f ca="1">'motor1(shrimp)'!K326</f>
        <v>33353.434367425194</v>
      </c>
      <c r="M133" s="106">
        <f>'motor1(shrimp)'!L326</f>
        <v>50000</v>
      </c>
      <c r="N133" s="107">
        <f>'motor1(shrimp)'!M326</f>
        <v>10950</v>
      </c>
      <c r="O133" s="120">
        <f ca="1">'motor1(shrimp)'!N326</f>
        <v>-27596.565632574806</v>
      </c>
      <c r="P133" s="98">
        <f ca="1">'motor1(shrimp)'!O326</f>
        <v>0.69597433450964241</v>
      </c>
      <c r="Q133" s="99">
        <f ca="1">'motor1(shrimp)'!P326</f>
        <v>0.35134296098889278</v>
      </c>
      <c r="R133" s="100">
        <f ca="1">'motor1(shrimp)'!Q326</f>
        <v>22.274348840179449</v>
      </c>
      <c r="AT133" s="82">
        <f t="shared" si="4"/>
        <v>23.939743428339391</v>
      </c>
    </row>
    <row r="134" spans="2:46" x14ac:dyDescent="0.2">
      <c r="B134" s="6">
        <f>'motor1(shrimp)'!A316</f>
        <v>1</v>
      </c>
      <c r="C134">
        <f>'motor1(shrimp)'!B316</f>
        <v>7</v>
      </c>
      <c r="D134" s="80">
        <f ca="1">'motor1(shrimp)'!C316</f>
        <v>607.65166099516546</v>
      </c>
      <c r="E134" s="7">
        <f ca="1">IF('motor1(shrimp)'!D316=0,"",'motor1(shrimp)'!D316)</f>
        <v>26.759310641901376</v>
      </c>
      <c r="F134" s="80">
        <f ca="1">'motor1(shrimp)'!E316</f>
        <v>2967.9863195514308</v>
      </c>
      <c r="G134" s="7">
        <f ca="1">'motor1(shrimp)'!F316</f>
        <v>3858.3822154168602</v>
      </c>
      <c r="I134" s="94">
        <v>18</v>
      </c>
      <c r="J134" s="114">
        <f ca="1">'motor1(shrimp)'!I327</f>
        <v>6565.617887922459</v>
      </c>
      <c r="K134" s="105">
        <f ca="1">'motor1(shrimp)'!J327</f>
        <v>30285.071417533891</v>
      </c>
      <c r="L134" s="118">
        <f ca="1">'motor1(shrimp)'!K327</f>
        <v>39370.59284279406</v>
      </c>
      <c r="M134" s="106">
        <f>'motor1(shrimp)'!L327</f>
        <v>50000</v>
      </c>
      <c r="N134" s="107">
        <f>'motor1(shrimp)'!M327</f>
        <v>10950</v>
      </c>
      <c r="O134" s="120">
        <f ca="1">'motor1(shrimp)'!N327</f>
        <v>-21579.40715720594</v>
      </c>
      <c r="P134" s="98">
        <f ca="1">'motor1(shrimp)'!O327</f>
        <v>0.65680881307803773</v>
      </c>
      <c r="Q134" s="99">
        <f ca="1">'motor1(shrimp)'!P327</f>
        <v>0.31827407775334643</v>
      </c>
      <c r="R134" s="100">
        <f ca="1">'motor1(shrimp)'!Q327</f>
        <v>22.010753677990927</v>
      </c>
      <c r="AT134" s="82">
        <f t="shared" si="4"/>
        <v>23.939743428339391</v>
      </c>
    </row>
    <row r="135" spans="2:46" x14ac:dyDescent="0.2">
      <c r="B135" s="6">
        <f>'motor1(shrimp)'!A317</f>
        <v>1</v>
      </c>
      <c r="C135">
        <f>'motor1(shrimp)'!B317</f>
        <v>8</v>
      </c>
      <c r="D135" s="80">
        <f ca="1">'motor1(shrimp)'!C317</f>
        <v>555.63350932018341</v>
      </c>
      <c r="E135" s="7">
        <f ca="1">IF('motor1(shrimp)'!D317=0,"",'motor1(shrimp)'!D317)</f>
        <v>27.547452211218662</v>
      </c>
      <c r="F135" s="80">
        <f ca="1">'motor1(shrimp)'!E317</f>
        <v>2744.3314352766779</v>
      </c>
      <c r="G135" s="7">
        <f ca="1">'motor1(shrimp)'!F317</f>
        <v>3567.6308658596813</v>
      </c>
      <c r="I135" s="94">
        <v>19</v>
      </c>
      <c r="J135" s="114">
        <f ca="1">'motor1(shrimp)'!I328</f>
        <v>5838.7816937147409</v>
      </c>
      <c r="K135" s="105">
        <f ca="1">'motor1(shrimp)'!J328</f>
        <v>26855.915080278446</v>
      </c>
      <c r="L135" s="118">
        <f ca="1">'motor1(shrimp)'!K328</f>
        <v>34912.689604361978</v>
      </c>
      <c r="M135" s="106">
        <f>'motor1(shrimp)'!L328</f>
        <v>50000</v>
      </c>
      <c r="N135" s="107">
        <f>'motor1(shrimp)'!M328</f>
        <v>10950</v>
      </c>
      <c r="O135" s="120">
        <f ca="1">'motor1(shrimp)'!N328</f>
        <v>-26037.310395638022</v>
      </c>
      <c r="P135" s="98">
        <f ca="1">'motor1(shrimp)'!O328</f>
        <v>0.83724752692642046</v>
      </c>
      <c r="Q135" s="99">
        <f ca="1">'motor1(shrimp)'!P328</f>
        <v>0.3703684753280585</v>
      </c>
      <c r="R135" s="100">
        <f ca="1">'motor1(shrimp)'!Q328</f>
        <v>21.798870842711636</v>
      </c>
      <c r="AT135" s="82">
        <f t="shared" si="4"/>
        <v>23.939743428339391</v>
      </c>
    </row>
    <row r="136" spans="2:46" x14ac:dyDescent="0.2">
      <c r="B136" s="6">
        <f>'motor1(shrimp)'!A318</f>
        <v>1</v>
      </c>
      <c r="C136">
        <f>'motor1(shrimp)'!B318</f>
        <v>9</v>
      </c>
      <c r="D136" s="80">
        <f ca="1">'motor1(shrimp)'!C318</f>
        <v>362.04323384401806</v>
      </c>
      <c r="E136" s="7">
        <f ca="1">IF('motor1(shrimp)'!D318=0,"",'motor1(shrimp)'!D318)</f>
        <v>27.463697943759161</v>
      </c>
      <c r="F136" s="80">
        <f ca="1">'motor1(shrimp)'!E318</f>
        <v>1791.8513129520709</v>
      </c>
      <c r="G136" s="7">
        <f ca="1">'motor1(shrimp)'!F318</f>
        <v>2329.4067068376921</v>
      </c>
      <c r="I136" s="94">
        <v>20</v>
      </c>
      <c r="J136" s="115">
        <f ca="1">'motor1(shrimp)'!I329</f>
        <v>6174.4075297108375</v>
      </c>
      <c r="K136" s="108">
        <f ca="1">'motor1(shrimp)'!J329</f>
        <v>28444.855842249439</v>
      </c>
      <c r="L136" s="119">
        <f ca="1">'motor1(shrimp)'!K329</f>
        <v>36978.312594924275</v>
      </c>
      <c r="M136" s="109">
        <f>'motor1(shrimp)'!L329</f>
        <v>50000</v>
      </c>
      <c r="N136" s="110">
        <f>'motor1(shrimp)'!M329</f>
        <v>10950</v>
      </c>
      <c r="O136" s="121">
        <f ca="1">'motor1(shrimp)'!N329</f>
        <v>-23971.687405075725</v>
      </c>
      <c r="P136" s="102">
        <f ca="1">'motor1(shrimp)'!O329</f>
        <v>0.71691313215590002</v>
      </c>
      <c r="Q136" s="103">
        <f ca="1">'motor1(shrimp)'!P329</f>
        <v>0.28996368331219069</v>
      </c>
      <c r="R136" s="101">
        <f ca="1">'motor1(shrimp)'!Q329</f>
        <v>21.90326923330354</v>
      </c>
      <c r="AT136" s="82">
        <f t="shared" si="4"/>
        <v>23.939743428339391</v>
      </c>
    </row>
    <row r="137" spans="2:46" x14ac:dyDescent="0.2">
      <c r="B137" s="6">
        <f>'motor1(shrimp)'!A319</f>
        <v>1</v>
      </c>
      <c r="C137">
        <f>'motor1(shrimp)'!B319</f>
        <v>10</v>
      </c>
      <c r="D137" s="80">
        <f ca="1">'motor1(shrimp)'!C319</f>
        <v>262.54784577758926</v>
      </c>
      <c r="E137" s="7">
        <f ca="1">IF('motor1(shrimp)'!D319=0,"",'motor1(shrimp)'!D319)</f>
        <v>28.427814896814613</v>
      </c>
      <c r="F137" s="80">
        <f ca="1">'motor1(shrimp)'!E319</f>
        <v>1311.3346260651397</v>
      </c>
      <c r="G137" s="7">
        <f ca="1">'motor1(shrimp)'!F319</f>
        <v>1704.7350138846816</v>
      </c>
      <c r="J137" s="6">
        <f ca="1">SUM(J116:J136)</f>
        <v>129253.56287705913</v>
      </c>
      <c r="L137" s="27" t="s">
        <v>141</v>
      </c>
      <c r="P137" t="s">
        <v>140</v>
      </c>
      <c r="AT137" s="82">
        <f t="shared" si="4"/>
        <v>23.939743428339391</v>
      </c>
    </row>
    <row r="138" spans="2:46" x14ac:dyDescent="0.2">
      <c r="B138" s="6">
        <f>'motor1(shrimp)'!A320</f>
        <v>1</v>
      </c>
      <c r="C138">
        <f>'motor1(shrimp)'!B320</f>
        <v>11</v>
      </c>
      <c r="D138" s="80">
        <f ca="1">'motor1(shrimp)'!C320</f>
        <v>251.91665577274702</v>
      </c>
      <c r="E138" s="7">
        <f ca="1">IF('motor1(shrimp)'!D320=0,"",'motor1(shrimp)'!D320)</f>
        <v>25.190793810635434</v>
      </c>
      <c r="F138" s="80">
        <f ca="1">'motor1(shrimp)'!E320</f>
        <v>1222.2081409825453</v>
      </c>
      <c r="G138" s="7">
        <f ca="1">'motor1(shrimp)'!F320</f>
        <v>1588.8705832773089</v>
      </c>
      <c r="Q138" t="s">
        <v>139</v>
      </c>
      <c r="AT138" s="82">
        <f t="shared" si="4"/>
        <v>23.939743428339391</v>
      </c>
    </row>
    <row r="139" spans="2:46" x14ac:dyDescent="0.2">
      <c r="B139" s="61">
        <f>'motor1(shrimp)'!A321</f>
        <v>1</v>
      </c>
      <c r="C139" s="58">
        <f>'motor1(shrimp)'!B321</f>
        <v>12</v>
      </c>
      <c r="D139" s="80">
        <f ca="1">'motor1(shrimp)'!C321</f>
        <v>304.32762981445597</v>
      </c>
      <c r="E139" s="7">
        <f ca="1">IF('motor1(shrimp)'!D321=0,"",'motor1(shrimp)'!D321)</f>
        <v>23.857885920702277</v>
      </c>
      <c r="F139" s="80">
        <f ca="1">'motor1(shrimp)'!E321</f>
        <v>1449.0291072707055</v>
      </c>
      <c r="G139" s="7">
        <f ca="1">'motor1(shrimp)'!F321</f>
        <v>1883.7378394519171</v>
      </c>
      <c r="R139" t="s">
        <v>271</v>
      </c>
      <c r="AT139" s="82">
        <f t="shared" si="4"/>
        <v>23.939743428339391</v>
      </c>
    </row>
    <row r="140" spans="2:46" x14ac:dyDescent="0.2">
      <c r="B140" s="7">
        <f>'motor1(shrimp)'!A322</f>
        <v>2</v>
      </c>
      <c r="C140">
        <f>'motor1(shrimp)'!B322</f>
        <v>1</v>
      </c>
      <c r="D140" s="80">
        <f ca="1">'motor1(shrimp)'!C322</f>
        <v>378.96195561629713</v>
      </c>
      <c r="E140" s="7">
        <f ca="1">IF('motor1(shrimp)'!D322=0,"",'motor1(shrimp)'!D322)</f>
        <v>21.993800078760877</v>
      </c>
      <c r="F140" s="80">
        <f ca="1">'motor1(shrimp)'!E322</f>
        <v>1757.2154904783158</v>
      </c>
      <c r="G140" s="7">
        <f ca="1">'motor1(shrimp)'!F322</f>
        <v>2284.3801376218107</v>
      </c>
      <c r="J140" s="6"/>
      <c r="K140" s="6"/>
      <c r="L140" s="6"/>
      <c r="M140" s="6"/>
      <c r="N140" s="6"/>
      <c r="O140" s="6"/>
      <c r="P140" s="85"/>
      <c r="Q140" s="85"/>
      <c r="R140" s="6"/>
      <c r="AT140" s="82">
        <f t="shared" si="4"/>
        <v>23.939743428339391</v>
      </c>
    </row>
    <row r="141" spans="2:46" x14ac:dyDescent="0.2">
      <c r="B141" s="7">
        <f>'motor1(shrimp)'!A323</f>
        <v>2</v>
      </c>
      <c r="C141">
        <f>'motor1(shrimp)'!B323</f>
        <v>2</v>
      </c>
      <c r="D141" s="80">
        <f ca="1">'motor1(shrimp)'!C323</f>
        <v>784.56571085779456</v>
      </c>
      <c r="E141" s="7">
        <f ca="1">IF('motor1(shrimp)'!D323=0,"",'motor1(shrimp)'!D323)</f>
        <v>21.947777796221182</v>
      </c>
      <c r="F141" s="80">
        <f ca="1">'motor1(shrimp)'!E323</f>
        <v>3624.6800038119086</v>
      </c>
      <c r="G141" s="7">
        <f ca="1">'motor1(shrimp)'!F323</f>
        <v>4712.0840049554818</v>
      </c>
      <c r="J141" s="6">
        <f ca="1">AVERAGE(J123:J126)</f>
        <v>6556.340559535628</v>
      </c>
      <c r="K141" s="6">
        <f t="shared" ref="K141:R141" ca="1" si="5">AVERAGE(K123:K126)</f>
        <v>30745.424116151262</v>
      </c>
      <c r="L141" s="6">
        <f t="shared" ca="1" si="5"/>
        <v>39969.05135099664</v>
      </c>
      <c r="M141" s="6">
        <f t="shared" si="5"/>
        <v>50000</v>
      </c>
      <c r="N141" s="6">
        <f t="shared" si="5"/>
        <v>10950</v>
      </c>
      <c r="O141" s="6">
        <f t="shared" ca="1" si="5"/>
        <v>-20980.94864900336</v>
      </c>
      <c r="P141" s="6">
        <f t="shared" ca="1" si="5"/>
        <v>0.48753517326825541</v>
      </c>
      <c r="Q141" s="6">
        <f t="shared" ca="1" si="5"/>
        <v>0.33555195676976163</v>
      </c>
      <c r="R141" s="6">
        <f t="shared" ca="1" si="5"/>
        <v>23.241814394241736</v>
      </c>
      <c r="AT141" s="82">
        <f t="shared" si="4"/>
        <v>23.939743428339391</v>
      </c>
    </row>
    <row r="142" spans="2:46" x14ac:dyDescent="0.2">
      <c r="B142" s="7">
        <f>'motor1(shrimp)'!A324</f>
        <v>2</v>
      </c>
      <c r="C142">
        <f>'motor1(shrimp)'!B324</f>
        <v>3</v>
      </c>
      <c r="D142" s="80">
        <f ca="1">'motor1(shrimp)'!C324</f>
        <v>637.1298535809708</v>
      </c>
      <c r="E142" s="7">
        <f ca="1">IF('motor1(shrimp)'!D324=0,"",'motor1(shrimp)'!D324)</f>
        <v>22.106449648191607</v>
      </c>
      <c r="F142" s="80">
        <f ca="1">'motor1(shrimp)'!E324</f>
        <v>2947.3913174736936</v>
      </c>
      <c r="G142" s="7">
        <f ca="1">'motor1(shrimp)'!F324</f>
        <v>3831.6087127158016</v>
      </c>
      <c r="AT142" s="82">
        <f t="shared" si="4"/>
        <v>23.939743428339391</v>
      </c>
    </row>
    <row r="143" spans="2:46" x14ac:dyDescent="0.2">
      <c r="B143" s="7">
        <f>'motor1(shrimp)'!A325</f>
        <v>2</v>
      </c>
      <c r="C143">
        <f>'motor1(shrimp)'!B325</f>
        <v>4</v>
      </c>
      <c r="D143" s="80">
        <f ca="1">'motor1(shrimp)'!C325</f>
        <v>681.30539602312706</v>
      </c>
      <c r="E143" s="7">
        <f ca="1">IF('motor1(shrimp)'!D325=0,"",'motor1(shrimp)'!D325)</f>
        <v>23.828034376307883</v>
      </c>
      <c r="F143" s="80">
        <f ca="1">'motor1(shrimp)'!E325</f>
        <v>3215.6936755551164</v>
      </c>
      <c r="G143" s="7">
        <f ca="1">'motor1(shrimp)'!F325</f>
        <v>4180.4017782216515</v>
      </c>
      <c r="AT143" s="82">
        <f t="shared" si="4"/>
        <v>23.939743428339391</v>
      </c>
    </row>
    <row r="144" spans="2:46" x14ac:dyDescent="0.2">
      <c r="B144" s="7">
        <f>'motor1(shrimp)'!A326</f>
        <v>2</v>
      </c>
      <c r="C144">
        <f>'motor1(shrimp)'!B326</f>
        <v>5</v>
      </c>
      <c r="D144" s="80">
        <f ca="1">'motor1(shrimp)'!C326</f>
        <v>700.49984243039455</v>
      </c>
      <c r="E144" s="7">
        <f ca="1">IF('motor1(shrimp)'!D326=0,"",'motor1(shrimp)'!D326)</f>
        <v>24.903047478747965</v>
      </c>
      <c r="F144" s="80">
        <f ca="1">'motor1(shrimp)'!E326</f>
        <v>3353.5835929714963</v>
      </c>
      <c r="G144" s="7">
        <f ca="1">'motor1(shrimp)'!F326</f>
        <v>4359.6586708629457</v>
      </c>
      <c r="AT144" s="82">
        <f t="shared" si="4"/>
        <v>23.939743428339391</v>
      </c>
    </row>
    <row r="145" spans="2:46" x14ac:dyDescent="0.2">
      <c r="B145" s="7">
        <f>'motor1(shrimp)'!A327</f>
        <v>2</v>
      </c>
      <c r="C145">
        <f>'motor1(shrimp)'!B327</f>
        <v>6</v>
      </c>
      <c r="D145" s="80">
        <f ca="1">'motor1(shrimp)'!C327</f>
        <v>490.76890569071213</v>
      </c>
      <c r="E145" s="7">
        <f ca="1">IF('motor1(shrimp)'!D327=0,"",'motor1(shrimp)'!D327)</f>
        <v>24.493574559410849</v>
      </c>
      <c r="F145" s="80">
        <f ca="1">'motor1(shrimp)'!E327</f>
        <v>2345.6335299013799</v>
      </c>
      <c r="G145" s="7">
        <f ca="1">'motor1(shrimp)'!F327</f>
        <v>3049.3235888717941</v>
      </c>
      <c r="AT145" s="82">
        <f t="shared" si="4"/>
        <v>23.939743428339391</v>
      </c>
    </row>
    <row r="146" spans="2:46" x14ac:dyDescent="0.2">
      <c r="B146" s="7">
        <f>'motor1(shrimp)'!A328</f>
        <v>2</v>
      </c>
      <c r="C146">
        <f>'motor1(shrimp)'!B328</f>
        <v>7</v>
      </c>
      <c r="D146" s="80">
        <f ca="1">'motor1(shrimp)'!C328</f>
        <v>331.18359082601631</v>
      </c>
      <c r="E146" s="7">
        <f ca="1">IF('motor1(shrimp)'!D328=0,"",'motor1(shrimp)'!D328)</f>
        <v>26.354796561018514</v>
      </c>
      <c r="F146" s="80">
        <f ca="1">'motor1(shrimp)'!E328</f>
        <v>1612.6872872673734</v>
      </c>
      <c r="G146" s="7">
        <f ca="1">'motor1(shrimp)'!F328</f>
        <v>2096.4934734475855</v>
      </c>
      <c r="AT146" s="82">
        <f t="shared" si="4"/>
        <v>23.939743428339391</v>
      </c>
    </row>
    <row r="147" spans="2:46" x14ac:dyDescent="0.2">
      <c r="B147" s="7">
        <f>'motor1(shrimp)'!A329</f>
        <v>2</v>
      </c>
      <c r="C147">
        <f>'motor1(shrimp)'!B329</f>
        <v>8</v>
      </c>
      <c r="D147" s="80">
        <f ca="1">'motor1(shrimp)'!C329</f>
        <v>258.53895614876467</v>
      </c>
      <c r="E147" s="7">
        <f ca="1">IF('motor1(shrimp)'!D329=0,"",'motor1(shrimp)'!D329)</f>
        <v>26.955009759477246</v>
      </c>
      <c r="F147" s="80">
        <f ca="1">'motor1(shrimp)'!E329</f>
        <v>1269.7901548290095</v>
      </c>
      <c r="G147" s="7">
        <f ca="1">'motor1(shrimp)'!F329</f>
        <v>1650.7272012777123</v>
      </c>
      <c r="AT147" s="82">
        <f t="shared" si="4"/>
        <v>23.939743428339391</v>
      </c>
    </row>
    <row r="148" spans="2:46" x14ac:dyDescent="0.2">
      <c r="B148" s="7">
        <f>'motor1(shrimp)'!A330</f>
        <v>2</v>
      </c>
      <c r="C148">
        <f>'motor1(shrimp)'!B330</f>
        <v>9</v>
      </c>
      <c r="D148" s="80">
        <f ca="1">'motor1(shrimp)'!C330</f>
        <v>252.70364440618368</v>
      </c>
      <c r="E148" s="7">
        <f ca="1">IF('motor1(shrimp)'!D330=0,"",'motor1(shrimp)'!D330)</f>
        <v>26.793681949086999</v>
      </c>
      <c r="F148" s="80">
        <f ca="1">'motor1(shrimp)'!E330</f>
        <v>1241.8974412787329</v>
      </c>
      <c r="G148" s="7">
        <f ca="1">'motor1(shrimp)'!F330</f>
        <v>1614.4666736623528</v>
      </c>
      <c r="AT148" s="82">
        <f t="shared" si="4"/>
        <v>23.939743428339391</v>
      </c>
    </row>
    <row r="149" spans="2:46" x14ac:dyDescent="0.2">
      <c r="B149" s="7">
        <f>'motor1(shrimp)'!A331</f>
        <v>2</v>
      </c>
      <c r="C149">
        <f>'motor1(shrimp)'!B331</f>
        <v>10</v>
      </c>
      <c r="D149" s="80">
        <f ca="1">'motor1(shrimp)'!C331</f>
        <v>216.64466039746299</v>
      </c>
      <c r="E149" s="7">
        <f ca="1">IF('motor1(shrimp)'!D331=0,"",'motor1(shrimp)'!D331)</f>
        <v>27.08648567272429</v>
      </c>
      <c r="F149" s="80">
        <f ca="1">'motor1(shrimp)'!E331</f>
        <v>1068.0916268528517</v>
      </c>
      <c r="G149" s="7">
        <f ca="1">'motor1(shrimp)'!F331</f>
        <v>1388.5191149087073</v>
      </c>
      <c r="AT149" s="82">
        <f t="shared" si="4"/>
        <v>23.939743428339391</v>
      </c>
    </row>
    <row r="150" spans="2:46" x14ac:dyDescent="0.2">
      <c r="B150" s="7">
        <f>'motor1(shrimp)'!A332</f>
        <v>2</v>
      </c>
      <c r="C150">
        <f>'motor1(shrimp)'!B332</f>
        <v>11</v>
      </c>
      <c r="D150" s="80">
        <f ca="1">'motor1(shrimp)'!C332</f>
        <v>171.86795946050546</v>
      </c>
      <c r="E150" s="7">
        <f ca="1">IF('motor1(shrimp)'!D332=0,"",'motor1(shrimp)'!D332)</f>
        <v>23.090611800700806</v>
      </c>
      <c r="F150" s="80">
        <f ca="1">'motor1(shrimp)'!E332</f>
        <v>811.77466265782118</v>
      </c>
      <c r="G150" s="7">
        <f ca="1">'motor1(shrimp)'!F332</f>
        <v>1055.3070614551675</v>
      </c>
      <c r="AT150" s="82">
        <f t="shared" si="4"/>
        <v>23.939743428339391</v>
      </c>
    </row>
    <row r="151" spans="2:46" x14ac:dyDescent="0.2">
      <c r="B151" s="65">
        <f>'motor1(shrimp)'!A333</f>
        <v>2</v>
      </c>
      <c r="C151" s="58">
        <f>'motor1(shrimp)'!B333</f>
        <v>12</v>
      </c>
      <c r="D151" s="80">
        <f ca="1">'motor1(shrimp)'!C333</f>
        <v>337.78779410762849</v>
      </c>
      <c r="E151" s="7">
        <f ca="1">IF('motor1(shrimp)'!D333=0,"",'motor1(shrimp)'!D333)</f>
        <v>22.709938977398913</v>
      </c>
      <c r="F151" s="80">
        <f ca="1">'motor1(shrimp)'!E333</f>
        <v>1580.0207551126748</v>
      </c>
      <c r="G151" s="7">
        <f ca="1">'motor1(shrimp)'!F333</f>
        <v>2054.0269816464775</v>
      </c>
      <c r="AT151" s="82">
        <f t="shared" si="4"/>
        <v>23.939743428339391</v>
      </c>
    </row>
    <row r="152" spans="2:46" x14ac:dyDescent="0.2">
      <c r="B152" s="6">
        <f>'motor1(shrimp)'!A334</f>
        <v>3</v>
      </c>
      <c r="C152">
        <f>'motor1(shrimp)'!B334</f>
        <v>1</v>
      </c>
      <c r="D152" s="80">
        <f ca="1">'motor1(shrimp)'!C334</f>
        <v>516.22466901062239</v>
      </c>
      <c r="E152" s="7">
        <f ca="1">IF('motor1(shrimp)'!D334=0,"",'motor1(shrimp)'!D334)</f>
        <v>21.604399162309814</v>
      </c>
      <c r="F152" s="80">
        <f ca="1">'motor1(shrimp)'!E334</f>
        <v>2375.9632552383132</v>
      </c>
      <c r="G152" s="7">
        <f ca="1">'motor1(shrimp)'!F334</f>
        <v>3088.7522318098072</v>
      </c>
      <c r="AT152" s="82">
        <f t="shared" si="4"/>
        <v>23.939743428339391</v>
      </c>
    </row>
    <row r="153" spans="2:46" x14ac:dyDescent="0.2">
      <c r="B153" s="6">
        <f>'motor1(shrimp)'!A335</f>
        <v>3</v>
      </c>
      <c r="C153">
        <f>'motor1(shrimp)'!B335</f>
        <v>2</v>
      </c>
      <c r="D153" s="80">
        <f ca="1">'motor1(shrimp)'!C335</f>
        <v>407.00225733328057</v>
      </c>
      <c r="E153" s="7">
        <f ca="1">IF('motor1(shrimp)'!D335=0,"",'motor1(shrimp)'!D335)</f>
        <v>22.170878570615713</v>
      </c>
      <c r="F153" s="80">
        <f ca="1">'motor1(shrimp)'!E335</f>
        <v>1883.6880520656262</v>
      </c>
      <c r="G153" s="7">
        <f ca="1">'motor1(shrimp)'!F335</f>
        <v>2448.794467685314</v>
      </c>
      <c r="AT153" s="82">
        <f t="shared" si="4"/>
        <v>23.939743428339391</v>
      </c>
    </row>
    <row r="154" spans="2:46" x14ac:dyDescent="0.2">
      <c r="B154" s="6">
        <f>'motor1(shrimp)'!A336</f>
        <v>3</v>
      </c>
      <c r="C154">
        <f>'motor1(shrimp)'!B336</f>
        <v>3</v>
      </c>
      <c r="D154" s="80">
        <f ca="1">'motor1(shrimp)'!C336</f>
        <v>1173.7274867602353</v>
      </c>
      <c r="E154" s="7">
        <f ca="1">IF('motor1(shrimp)'!D336=0,"",'motor1(shrimp)'!D336)</f>
        <v>21.388290137725203</v>
      </c>
      <c r="F154" s="80">
        <f ca="1">'motor1(shrimp)'!E336</f>
        <v>5379.1780136306861</v>
      </c>
      <c r="G154" s="7">
        <f ca="1">'motor1(shrimp)'!F336</f>
        <v>6992.9314177198921</v>
      </c>
      <c r="AT154" s="82">
        <f t="shared" si="4"/>
        <v>23.939743428339391</v>
      </c>
    </row>
    <row r="155" spans="2:46" x14ac:dyDescent="0.2">
      <c r="B155" s="6">
        <f>'motor1(shrimp)'!A337</f>
        <v>3</v>
      </c>
      <c r="C155">
        <f>'motor1(shrimp)'!B337</f>
        <v>4</v>
      </c>
      <c r="D155" s="80">
        <f ca="1">'motor1(shrimp)'!C337</f>
        <v>1222.4744781167026</v>
      </c>
      <c r="E155" s="7">
        <f ca="1">IF('motor1(shrimp)'!D337=0,"",'motor1(shrimp)'!D337)</f>
        <v>21.657347170072377</v>
      </c>
      <c r="F155" s="80">
        <f ca="1">'motor1(shrimp)'!E337</f>
        <v>5617.631424416265</v>
      </c>
      <c r="G155" s="7">
        <f ca="1">'motor1(shrimp)'!F337</f>
        <v>7302.9208517411444</v>
      </c>
      <c r="AT155" s="82">
        <f t="shared" si="4"/>
        <v>23.939743428339391</v>
      </c>
    </row>
    <row r="156" spans="2:46" x14ac:dyDescent="0.2">
      <c r="B156" s="6">
        <f>'motor1(shrimp)'!A338</f>
        <v>3</v>
      </c>
      <c r="C156">
        <f>'motor1(shrimp)'!B338</f>
        <v>5</v>
      </c>
      <c r="D156" s="80">
        <f ca="1">'motor1(shrimp)'!C338</f>
        <v>1013.6336415889494</v>
      </c>
      <c r="E156" s="7">
        <f ca="1">IF('motor1(shrimp)'!D338=0,"",'motor1(shrimp)'!D338)</f>
        <v>23.240601472653658</v>
      </c>
      <c r="F156" s="80">
        <f ca="1">'motor1(shrimp)'!E338</f>
        <v>4748.4386101255295</v>
      </c>
      <c r="G156" s="7">
        <f ca="1">'motor1(shrimp)'!F338</f>
        <v>6172.9701931631889</v>
      </c>
      <c r="AT156" s="82">
        <f t="shared" si="4"/>
        <v>23.939743428339391</v>
      </c>
    </row>
    <row r="157" spans="2:46" x14ac:dyDescent="0.2">
      <c r="B157" s="6">
        <f>'motor1(shrimp)'!A339</f>
        <v>3</v>
      </c>
      <c r="C157">
        <f>'motor1(shrimp)'!B339</f>
        <v>6</v>
      </c>
      <c r="D157" s="80">
        <f ca="1">'motor1(shrimp)'!C339</f>
        <v>843.73996297879216</v>
      </c>
      <c r="E157" s="7">
        <f ca="1">IF('motor1(shrimp)'!D339=0,"",'motor1(shrimp)'!D339)</f>
        <v>25.164536363666759</v>
      </c>
      <c r="F157" s="80">
        <f ca="1">'motor1(shrimp)'!E339</f>
        <v>4044.2136050541076</v>
      </c>
      <c r="G157" s="7">
        <f ca="1">'motor1(shrimp)'!F339</f>
        <v>5257.4776865703398</v>
      </c>
      <c r="AT157" s="82">
        <f t="shared" si="4"/>
        <v>23.939743428339391</v>
      </c>
    </row>
    <row r="158" spans="2:46" x14ac:dyDescent="0.2">
      <c r="B158" s="6">
        <f>'motor1(shrimp)'!A340</f>
        <v>3</v>
      </c>
      <c r="C158">
        <f>'motor1(shrimp)'!B340</f>
        <v>7</v>
      </c>
      <c r="D158" s="80">
        <f ca="1">'motor1(shrimp)'!C340</f>
        <v>424.2807613633359</v>
      </c>
      <c r="E158" s="7">
        <f ca="1">IF('motor1(shrimp)'!D340=0,"",'motor1(shrimp)'!D340)</f>
        <v>26.706181526541442</v>
      </c>
      <c r="F158" s="80">
        <f ca="1">'motor1(shrimp)'!E340</f>
        <v>2071.9032364958193</v>
      </c>
      <c r="G158" s="7">
        <f ca="1">'motor1(shrimp)'!F340</f>
        <v>2693.4742074445653</v>
      </c>
      <c r="AT158" s="82">
        <f t="shared" si="4"/>
        <v>23.939743428339391</v>
      </c>
    </row>
    <row r="159" spans="2:46" x14ac:dyDescent="0.2">
      <c r="B159" s="6">
        <f>'motor1(shrimp)'!A341</f>
        <v>3</v>
      </c>
      <c r="C159">
        <f>'motor1(shrimp)'!B341</f>
        <v>8</v>
      </c>
      <c r="D159" s="80">
        <f ca="1">'motor1(shrimp)'!C341</f>
        <v>363.36065956847352</v>
      </c>
      <c r="E159" s="7">
        <f ca="1">IF('motor1(shrimp)'!D341=0,"",'motor1(shrimp)'!D341)</f>
        <v>27.006521730428947</v>
      </c>
      <c r="F159" s="80">
        <f ca="1">'motor1(shrimp)'!E341</f>
        <v>1786.2677796795122</v>
      </c>
      <c r="G159" s="7">
        <f ca="1">'motor1(shrimp)'!F341</f>
        <v>2322.148113583366</v>
      </c>
      <c r="AT159" s="82">
        <f t="shared" si="4"/>
        <v>23.939743428339391</v>
      </c>
    </row>
    <row r="160" spans="2:46" x14ac:dyDescent="0.2">
      <c r="B160" s="6">
        <f>'motor1(shrimp)'!A342</f>
        <v>3</v>
      </c>
      <c r="C160">
        <f>'motor1(shrimp)'!B342</f>
        <v>9</v>
      </c>
      <c r="D160" s="80">
        <f ca="1">'motor1(shrimp)'!C342</f>
        <v>425.13923927939129</v>
      </c>
      <c r="E160" s="7">
        <f ca="1">IF('motor1(shrimp)'!D342=0,"",'motor1(shrimp)'!D342)</f>
        <v>27.63960658635142</v>
      </c>
      <c r="F160" s="80">
        <f ca="1">'motor1(shrimp)'!E342</f>
        <v>2105.7133359477352</v>
      </c>
      <c r="G160" s="7">
        <f ca="1">'motor1(shrimp)'!F342</f>
        <v>2737.4273367320561</v>
      </c>
      <c r="AT160" s="82">
        <f t="shared" si="4"/>
        <v>23.939743428339391</v>
      </c>
    </row>
    <row r="161" spans="2:46" x14ac:dyDescent="0.2">
      <c r="B161" s="6">
        <f>'motor1(shrimp)'!A343</f>
        <v>3</v>
      </c>
      <c r="C161">
        <f>'motor1(shrimp)'!B343</f>
        <v>10</v>
      </c>
      <c r="D161" s="80">
        <f ca="1">'motor1(shrimp)'!C343</f>
        <v>187.78512397463211</v>
      </c>
      <c r="E161" s="7">
        <f ca="1">IF('motor1(shrimp)'!D343=0,"",'motor1(shrimp)'!D343)</f>
        <v>28.462769648384892</v>
      </c>
      <c r="F161" s="80">
        <f ca="1">'motor1(shrimp)'!E343</f>
        <v>938.13525346178778</v>
      </c>
      <c r="G161" s="7">
        <f ca="1">'motor1(shrimp)'!F343</f>
        <v>1219.5758295003241</v>
      </c>
      <c r="AT161" s="82">
        <f t="shared" si="4"/>
        <v>23.939743428339391</v>
      </c>
    </row>
    <row r="162" spans="2:46" x14ac:dyDescent="0.2">
      <c r="B162" s="6">
        <f>'motor1(shrimp)'!A344</f>
        <v>3</v>
      </c>
      <c r="C162">
        <f>'motor1(shrimp)'!B344</f>
        <v>11</v>
      </c>
      <c r="D162" s="80">
        <f ca="1">'motor1(shrimp)'!C344</f>
        <v>265.99814374054665</v>
      </c>
      <c r="E162" s="7">
        <f ca="1">IF('motor1(shrimp)'!D344=0,"",'motor1(shrimp)'!D344)</f>
        <v>24.750839388157559</v>
      </c>
      <c r="F162" s="80">
        <f ca="1">'motor1(shrimp)'!E344</f>
        <v>1284.257974080539</v>
      </c>
      <c r="G162" s="7">
        <f ca="1">'motor1(shrimp)'!F344</f>
        <v>1669.5353663047008</v>
      </c>
      <c r="AT162" s="82">
        <f t="shared" si="4"/>
        <v>23.939743428339391</v>
      </c>
    </row>
    <row r="163" spans="2:46" x14ac:dyDescent="0.2">
      <c r="B163" s="61">
        <f>'motor1(shrimp)'!A345</f>
        <v>3</v>
      </c>
      <c r="C163" s="58">
        <f>'motor1(shrimp)'!B345</f>
        <v>12</v>
      </c>
      <c r="D163" s="80">
        <f ca="1">'motor1(shrimp)'!C345</f>
        <v>217.8306255431657</v>
      </c>
      <c r="E163" s="7">
        <f ca="1">IF('motor1(shrimp)'!D345=0,"",'motor1(shrimp)'!D345)</f>
        <v>22.793803127464209</v>
      </c>
      <c r="F163" s="80">
        <f ca="1">'motor1(shrimp)'!E345</f>
        <v>1022.9101070481521</v>
      </c>
      <c r="G163" s="7">
        <f ca="1">'motor1(shrimp)'!F345</f>
        <v>1329.7831391625978</v>
      </c>
      <c r="AT163" s="82">
        <f t="shared" si="4"/>
        <v>23.939743428339391</v>
      </c>
    </row>
    <row r="164" spans="2:46" x14ac:dyDescent="0.2">
      <c r="B164" s="7">
        <f>'motor1(shrimp)'!A346</f>
        <v>4</v>
      </c>
      <c r="C164">
        <f>'motor1(shrimp)'!B346</f>
        <v>1</v>
      </c>
      <c r="D164" s="80">
        <f ca="1">'motor1(shrimp)'!C346</f>
        <v>446.88147373251917</v>
      </c>
      <c r="E164" s="7">
        <f ca="1">IF('motor1(shrimp)'!D346=0,"",'motor1(shrimp)'!D346)</f>
        <v>22.227967744352707</v>
      </c>
      <c r="F164" s="80">
        <f ca="1">'motor1(shrimp)'!E346</f>
        <v>2075.4875391216906</v>
      </c>
      <c r="G164" s="7">
        <f ca="1">'motor1(shrimp)'!F346</f>
        <v>2698.1338008581979</v>
      </c>
      <c r="AT164" s="82">
        <f t="shared" si="4"/>
        <v>23.939743428339391</v>
      </c>
    </row>
    <row r="165" spans="2:46" x14ac:dyDescent="0.2">
      <c r="B165" s="7">
        <f>'motor1(shrimp)'!A347</f>
        <v>4</v>
      </c>
      <c r="C165">
        <f>'motor1(shrimp)'!B347</f>
        <v>2</v>
      </c>
      <c r="D165" s="80">
        <f ca="1">'motor1(shrimp)'!C347</f>
        <v>782.40822151155328</v>
      </c>
      <c r="E165" s="7">
        <f ca="1">IF('motor1(shrimp)'!D347=0,"",'motor1(shrimp)'!D347)</f>
        <v>21.394855590633135</v>
      </c>
      <c r="F165" s="80">
        <f ca="1">'motor1(shrimp)'!E347</f>
        <v>3588.0527631584127</v>
      </c>
      <c r="G165" s="7">
        <f ca="1">'motor1(shrimp)'!F347</f>
        <v>4664.4685921059363</v>
      </c>
      <c r="AT165" s="82">
        <f t="shared" si="4"/>
        <v>23.939743428339391</v>
      </c>
    </row>
    <row r="166" spans="2:46" x14ac:dyDescent="0.2">
      <c r="B166" s="7">
        <f>'motor1(shrimp)'!A348</f>
        <v>4</v>
      </c>
      <c r="C166">
        <f>'motor1(shrimp)'!B348</f>
        <v>3</v>
      </c>
      <c r="D166" s="80">
        <f ca="1">'motor1(shrimp)'!C348</f>
        <v>811.72918811126931</v>
      </c>
      <c r="E166" s="7">
        <f ca="1">IF('motor1(shrimp)'!D348=0,"",'motor1(shrimp)'!D348)</f>
        <v>21.694107947706936</v>
      </c>
      <c r="F166" s="80">
        <f ca="1">'motor1(shrimp)'!E348</f>
        <v>3732.3340962849943</v>
      </c>
      <c r="G166" s="7">
        <f ca="1">'motor1(shrimp)'!F348</f>
        <v>4852.0343251704926</v>
      </c>
      <c r="AT166" s="82">
        <f t="shared" si="4"/>
        <v>23.939743428339391</v>
      </c>
    </row>
    <row r="167" spans="2:46" x14ac:dyDescent="0.2">
      <c r="B167" s="7">
        <f>'motor1(shrimp)'!A349</f>
        <v>4</v>
      </c>
      <c r="C167">
        <f>'motor1(shrimp)'!B349</f>
        <v>4</v>
      </c>
      <c r="D167" s="80">
        <f ca="1">'motor1(shrimp)'!C349</f>
        <v>890.95616344185942</v>
      </c>
      <c r="E167" s="7">
        <f ca="1">IF('motor1(shrimp)'!D349=0,"",'motor1(shrimp)'!D349)</f>
        <v>23.09786849006505</v>
      </c>
      <c r="F167" s="80">
        <f ca="1">'motor1(shrimp)'!E349</f>
        <v>4167.476917569983</v>
      </c>
      <c r="G167" s="7">
        <f ca="1">'motor1(shrimp)'!F349</f>
        <v>5417.7199928409782</v>
      </c>
      <c r="AT167" s="82">
        <f t="shared" si="4"/>
        <v>23.939743428339391</v>
      </c>
    </row>
    <row r="168" spans="2:46" x14ac:dyDescent="0.2">
      <c r="B168" s="7">
        <f>'motor1(shrimp)'!A350</f>
        <v>4</v>
      </c>
      <c r="C168">
        <f>'motor1(shrimp)'!B350</f>
        <v>5</v>
      </c>
      <c r="D168" s="80">
        <f ca="1">'motor1(shrimp)'!C350</f>
        <v>567.74582112820644</v>
      </c>
      <c r="E168" s="7">
        <f ca="1">IF('motor1(shrimp)'!D350=0,"",'motor1(shrimp)'!D350)</f>
        <v>24.424653082343127</v>
      </c>
      <c r="F168" s="80">
        <f ca="1">'motor1(shrimp)'!E350</f>
        <v>2700.7230062168073</v>
      </c>
      <c r="G168" s="7">
        <f ca="1">'motor1(shrimp)'!F350</f>
        <v>3510.9399080818498</v>
      </c>
      <c r="AT168" s="82">
        <f t="shared" si="4"/>
        <v>23.939743428339391</v>
      </c>
    </row>
    <row r="169" spans="2:46" x14ac:dyDescent="0.2">
      <c r="B169" s="7">
        <f>'motor1(shrimp)'!A351</f>
        <v>4</v>
      </c>
      <c r="C169">
        <f>'motor1(shrimp)'!B351</f>
        <v>6</v>
      </c>
      <c r="D169" s="80">
        <f ca="1">'motor1(shrimp)'!C351</f>
        <v>450.09936430749929</v>
      </c>
      <c r="E169" s="7">
        <f ca="1">IF('motor1(shrimp)'!D351=0,"",'motor1(shrimp)'!D351)</f>
        <v>22.906307991352261</v>
      </c>
      <c r="F169" s="80">
        <f ca="1">'motor1(shrimp)'!E351</f>
        <v>2110.1410995821511</v>
      </c>
      <c r="G169" s="7">
        <f ca="1">'motor1(shrimp)'!F351</f>
        <v>2743.1834294567966</v>
      </c>
      <c r="AT169" s="82">
        <f t="shared" si="4"/>
        <v>23.939743428339391</v>
      </c>
    </row>
    <row r="170" spans="2:46" x14ac:dyDescent="0.2">
      <c r="B170" s="7">
        <f>'motor1(shrimp)'!A352</f>
        <v>4</v>
      </c>
      <c r="C170">
        <f>'motor1(shrimp)'!B352</f>
        <v>7</v>
      </c>
      <c r="D170" s="80">
        <f ca="1">'motor1(shrimp)'!C352</f>
        <v>663.23809613658693</v>
      </c>
      <c r="E170" s="7">
        <f ca="1">IF('motor1(shrimp)'!D352=0,"",'motor1(shrimp)'!D352)</f>
        <v>25.112199128898869</v>
      </c>
      <c r="F170" s="80">
        <f ca="1">'motor1(shrimp)'!E352</f>
        <v>3180.5709012183211</v>
      </c>
      <c r="G170" s="7">
        <f ca="1">'motor1(shrimp)'!F352</f>
        <v>4134.7421715838173</v>
      </c>
      <c r="AT170" s="82">
        <f t="shared" si="4"/>
        <v>23.939743428339391</v>
      </c>
    </row>
    <row r="171" spans="2:46" x14ac:dyDescent="0.2">
      <c r="B171" s="7">
        <f>'motor1(shrimp)'!A353</f>
        <v>4</v>
      </c>
      <c r="C171">
        <f>'motor1(shrimp)'!B353</f>
        <v>8</v>
      </c>
      <c r="D171" s="80">
        <f ca="1">'motor1(shrimp)'!C353</f>
        <v>298.9828366719654</v>
      </c>
      <c r="E171" s="7">
        <f ca="1">IF('motor1(shrimp)'!D353=0,"",'motor1(shrimp)'!D353)</f>
        <v>26.276443568646116</v>
      </c>
      <c r="F171" s="80">
        <f ca="1">'motor1(shrimp)'!E353</f>
        <v>1454.7246459951839</v>
      </c>
      <c r="G171" s="7">
        <f ca="1">'motor1(shrimp)'!F353</f>
        <v>1891.1420397937391</v>
      </c>
      <c r="AT171" s="82">
        <f t="shared" si="4"/>
        <v>23.939743428339391</v>
      </c>
    </row>
    <row r="172" spans="2:46" x14ac:dyDescent="0.2">
      <c r="B172" s="7">
        <f>'motor1(shrimp)'!A354</f>
        <v>4</v>
      </c>
      <c r="C172">
        <f>'motor1(shrimp)'!B354</f>
        <v>9</v>
      </c>
      <c r="D172" s="80">
        <f ca="1">'motor1(shrimp)'!C354</f>
        <v>312.85207937536802</v>
      </c>
      <c r="E172" s="7">
        <f ca="1">IF('motor1(shrimp)'!D354=0,"",'motor1(shrimp)'!D354)</f>
        <v>26.091587879579993</v>
      </c>
      <c r="F172" s="80">
        <f ca="1">'motor1(shrimp)'!E354</f>
        <v>1524.1663969195506</v>
      </c>
      <c r="G172" s="7">
        <f ca="1">'motor1(shrimp)'!F354</f>
        <v>1981.4163159954157</v>
      </c>
      <c r="AT172" s="82">
        <f t="shared" si="4"/>
        <v>23.939743428339391</v>
      </c>
    </row>
    <row r="173" spans="2:46" x14ac:dyDescent="0.2">
      <c r="B173" s="7">
        <f>'motor1(shrimp)'!A355</f>
        <v>4</v>
      </c>
      <c r="C173">
        <f>'motor1(shrimp)'!B355</f>
        <v>10</v>
      </c>
      <c r="D173" s="80">
        <f ca="1">'motor1(shrimp)'!C355</f>
        <v>233.73650436818943</v>
      </c>
      <c r="E173" s="7">
        <f ca="1">IF('motor1(shrimp)'!D355=0,"",'motor1(shrimp)'!D355)</f>
        <v>27.207756055153567</v>
      </c>
      <c r="F173" s="80">
        <f ca="1">'motor1(shrimp)'!E355</f>
        <v>1151.4237582047956</v>
      </c>
      <c r="G173" s="7">
        <f ca="1">'motor1(shrimp)'!F355</f>
        <v>1496.8508856662343</v>
      </c>
      <c r="AT173" s="82">
        <f t="shared" si="4"/>
        <v>23.939743428339391</v>
      </c>
    </row>
    <row r="174" spans="2:46" x14ac:dyDescent="0.2">
      <c r="B174" s="7">
        <f>'motor1(shrimp)'!A356</f>
        <v>4</v>
      </c>
      <c r="C174">
        <f>'motor1(shrimp)'!B356</f>
        <v>11</v>
      </c>
      <c r="D174" s="80">
        <f ca="1">'motor1(shrimp)'!C356</f>
        <v>225.54014362243993</v>
      </c>
      <c r="E174" s="7">
        <f ca="1">IF('motor1(shrimp)'!D356=0,"",'motor1(shrimp)'!D356)</f>
        <v>23.153018762826143</v>
      </c>
      <c r="F174" s="80">
        <f ca="1">'motor1(shrimp)'!E356</f>
        <v>1065.7964884009507</v>
      </c>
      <c r="G174" s="7">
        <f ca="1">'motor1(shrimp)'!F356</f>
        <v>1385.5354349212359</v>
      </c>
      <c r="AT174" s="82">
        <f t="shared" si="4"/>
        <v>23.939743428339391</v>
      </c>
    </row>
    <row r="175" spans="2:46" x14ac:dyDescent="0.2">
      <c r="B175" s="65">
        <f>'motor1(shrimp)'!A357</f>
        <v>4</v>
      </c>
      <c r="C175" s="58">
        <f>'motor1(shrimp)'!B357</f>
        <v>12</v>
      </c>
      <c r="D175" s="80">
        <f ca="1">'motor1(shrimp)'!C357</f>
        <v>197.97169243292112</v>
      </c>
      <c r="E175" s="7">
        <f ca="1">IF('motor1(shrimp)'!D357=0,"",'motor1(shrimp)'!D357)</f>
        <v>22.65718825924867</v>
      </c>
      <c r="F175" s="80">
        <f ca="1">'motor1(shrimp)'!E357</f>
        <v>925.43717897517013</v>
      </c>
      <c r="G175" s="7">
        <f ca="1">'motor1(shrimp)'!F357</f>
        <v>1203.0683326677213</v>
      </c>
      <c r="AT175" s="82">
        <f t="shared" si="4"/>
        <v>23.939743428339391</v>
      </c>
    </row>
    <row r="176" spans="2:46" x14ac:dyDescent="0.2">
      <c r="B176" s="6">
        <f>'motor1(shrimp)'!A358</f>
        <v>5</v>
      </c>
      <c r="C176">
        <f>'motor1(shrimp)'!B358</f>
        <v>1</v>
      </c>
      <c r="D176" s="80">
        <f ca="1">'motor1(shrimp)'!C358</f>
        <v>481.69311723793368</v>
      </c>
      <c r="E176" s="7">
        <f ca="1">IF('motor1(shrimp)'!D358=0,"",'motor1(shrimp)'!D358)</f>
        <v>21.359391049368778</v>
      </c>
      <c r="F176" s="80">
        <f ca="1">'motor1(shrimp)'!E358</f>
        <v>2209.3704227343965</v>
      </c>
      <c r="G176" s="7">
        <f ca="1">'motor1(shrimp)'!F358</f>
        <v>2872.1815495547157</v>
      </c>
      <c r="AT176" s="82">
        <f t="shared" si="4"/>
        <v>23.939743428339391</v>
      </c>
    </row>
    <row r="177" spans="2:46" x14ac:dyDescent="0.2">
      <c r="B177" s="6">
        <f>'motor1(shrimp)'!A359</f>
        <v>5</v>
      </c>
      <c r="C177">
        <f>'motor1(shrimp)'!B359</f>
        <v>2</v>
      </c>
      <c r="D177" s="80">
        <f ca="1">'motor1(shrimp)'!C359</f>
        <v>342.89246402209739</v>
      </c>
      <c r="E177" s="7">
        <f ca="1">IF('motor1(shrimp)'!D359=0,"",'motor1(shrimp)'!D359)</f>
        <v>22.051151782456397</v>
      </c>
      <c r="F177" s="80">
        <f ca="1">'motor1(shrimp)'!E359</f>
        <v>1583.9440102426693</v>
      </c>
      <c r="G177" s="7">
        <f ca="1">'motor1(shrimp)'!F359</f>
        <v>2059.1272133154703</v>
      </c>
      <c r="AT177" s="82">
        <f t="shared" si="4"/>
        <v>23.939743428339391</v>
      </c>
    </row>
    <row r="178" spans="2:46" x14ac:dyDescent="0.2">
      <c r="B178" s="6">
        <f>'motor1(shrimp)'!A360</f>
        <v>5</v>
      </c>
      <c r="C178">
        <f>'motor1(shrimp)'!B360</f>
        <v>3</v>
      </c>
      <c r="D178" s="80">
        <f ca="1">'motor1(shrimp)'!C360</f>
        <v>689.39019303368548</v>
      </c>
      <c r="E178" s="7">
        <f ca="1">IF('motor1(shrimp)'!D360=0,"",'motor1(shrimp)'!D360)</f>
        <v>21.778547675118151</v>
      </c>
      <c r="F178" s="80">
        <f ca="1">'motor1(shrimp)'!E360</f>
        <v>3175.2527561664801</v>
      </c>
      <c r="G178" s="7">
        <f ca="1">'motor1(shrimp)'!F360</f>
        <v>4127.8285830164241</v>
      </c>
      <c r="AT178" s="82">
        <f t="shared" si="4"/>
        <v>23.939743428339391</v>
      </c>
    </row>
    <row r="179" spans="2:46" x14ac:dyDescent="0.2">
      <c r="B179" s="6">
        <f>'motor1(shrimp)'!A361</f>
        <v>5</v>
      </c>
      <c r="C179">
        <f>'motor1(shrimp)'!B361</f>
        <v>4</v>
      </c>
      <c r="D179" s="80">
        <f ca="1">'motor1(shrimp)'!C361</f>
        <v>932.95690039797569</v>
      </c>
      <c r="E179" s="7">
        <f ca="1">IF('motor1(shrimp)'!D361=0,"",'motor1(shrimp)'!D361)</f>
        <v>21.836723021159834</v>
      </c>
      <c r="F179" s="80">
        <f ca="1">'motor1(shrimp)'!E361</f>
        <v>4299.3445637835857</v>
      </c>
      <c r="G179" s="7">
        <f ca="1">'motor1(shrimp)'!F361</f>
        <v>5589.1479329186614</v>
      </c>
      <c r="AT179" s="82">
        <f t="shared" si="4"/>
        <v>23.939743428339391</v>
      </c>
    </row>
    <row r="180" spans="2:46" x14ac:dyDescent="0.2">
      <c r="B180" s="6">
        <f>'motor1(shrimp)'!A362</f>
        <v>5</v>
      </c>
      <c r="C180">
        <f>'motor1(shrimp)'!B362</f>
        <v>5</v>
      </c>
      <c r="D180" s="80">
        <f ca="1">'motor1(shrimp)'!C362</f>
        <v>661.21848406419167</v>
      </c>
      <c r="E180" s="7">
        <f ca="1">IF('motor1(shrimp)'!D362=0,"",'motor1(shrimp)'!D362)</f>
        <v>24.094405267219589</v>
      </c>
      <c r="F180" s="80">
        <f ca="1">'motor1(shrimp)'!E362</f>
        <v>3127.5748108488001</v>
      </c>
      <c r="G180" s="7">
        <f ca="1">'motor1(shrimp)'!F362</f>
        <v>4065.8472541034403</v>
      </c>
      <c r="AT180" s="82">
        <f t="shared" si="4"/>
        <v>23.939743428339391</v>
      </c>
    </row>
    <row r="181" spans="2:46" x14ac:dyDescent="0.2">
      <c r="B181" s="6">
        <f>'motor1(shrimp)'!A363</f>
        <v>5</v>
      </c>
      <c r="C181">
        <f>'motor1(shrimp)'!B363</f>
        <v>6</v>
      </c>
      <c r="D181" s="80">
        <f ca="1">'motor1(shrimp)'!C363</f>
        <v>722.057402040282</v>
      </c>
      <c r="E181" s="7">
        <f ca="1">IF('motor1(shrimp)'!D363=0,"",'motor1(shrimp)'!D363)</f>
        <v>24.993203363083659</v>
      </c>
      <c r="F181" s="80">
        <f ca="1">'motor1(shrimp)'!E363</f>
        <v>3460.6265474766005</v>
      </c>
      <c r="G181" s="7">
        <f ca="1">'motor1(shrimp)'!F363</f>
        <v>4498.8145117195809</v>
      </c>
      <c r="AT181" s="82">
        <f t="shared" si="4"/>
        <v>23.939743428339391</v>
      </c>
    </row>
    <row r="182" spans="2:46" x14ac:dyDescent="0.2">
      <c r="B182" s="6">
        <f>'motor1(shrimp)'!A364</f>
        <v>5</v>
      </c>
      <c r="C182">
        <f>'motor1(shrimp)'!B364</f>
        <v>7</v>
      </c>
      <c r="D182" s="80">
        <f ca="1">'motor1(shrimp)'!C364</f>
        <v>557.00089409001146</v>
      </c>
      <c r="E182" s="7">
        <f ca="1">IF('motor1(shrimp)'!D364=0,"",'motor1(shrimp)'!D364)</f>
        <v>24.803478624999848</v>
      </c>
      <c r="F182" s="80">
        <f ca="1">'motor1(shrimp)'!E364</f>
        <v>2671.5120469043231</v>
      </c>
      <c r="G182" s="7">
        <f ca="1">'motor1(shrimp)'!F364</f>
        <v>3472.9656609756203</v>
      </c>
      <c r="AT182" s="82">
        <f t="shared" ref="AT182:AT245" si="6">AT181</f>
        <v>23.939743428339391</v>
      </c>
    </row>
    <row r="183" spans="2:46" x14ac:dyDescent="0.2">
      <c r="B183" s="6">
        <f>'motor1(shrimp)'!A365</f>
        <v>5</v>
      </c>
      <c r="C183">
        <f>'motor1(shrimp)'!B365</f>
        <v>8</v>
      </c>
      <c r="D183" s="80">
        <f ca="1">'motor1(shrimp)'!C365</f>
        <v>353.60845658706995</v>
      </c>
      <c r="E183" s="7">
        <f ca="1">IF('motor1(shrimp)'!D365=0,"",'motor1(shrimp)'!D365)</f>
        <v>26.405757816845043</v>
      </c>
      <c r="F183" s="80">
        <f ca="1">'motor1(shrimp)'!E365</f>
        <v>1723.8341414744789</v>
      </c>
      <c r="G183" s="7">
        <f ca="1">'motor1(shrimp)'!F365</f>
        <v>2240.9843839168225</v>
      </c>
      <c r="AT183" s="82">
        <f t="shared" si="6"/>
        <v>23.939743428339391</v>
      </c>
    </row>
    <row r="184" spans="2:46" x14ac:dyDescent="0.2">
      <c r="B184" s="6">
        <f>'motor1(shrimp)'!A366</f>
        <v>5</v>
      </c>
      <c r="C184">
        <f>'motor1(shrimp)'!B366</f>
        <v>9</v>
      </c>
      <c r="D184" s="80">
        <f ca="1">'motor1(shrimp)'!C366</f>
        <v>278.22631656820039</v>
      </c>
      <c r="E184" s="7">
        <f ca="1">IF('motor1(shrimp)'!D366=0,"",'motor1(shrimp)'!D366)</f>
        <v>26.928580548212626</v>
      </c>
      <c r="F184" s="80">
        <f ca="1">'motor1(shrimp)'!E366</f>
        <v>1366.626696162672</v>
      </c>
      <c r="G184" s="7">
        <f ca="1">'motor1(shrimp)'!F366</f>
        <v>1776.6147050114737</v>
      </c>
      <c r="AT184" s="82">
        <f t="shared" si="6"/>
        <v>23.939743428339391</v>
      </c>
    </row>
    <row r="185" spans="2:46" x14ac:dyDescent="0.2">
      <c r="B185" s="6">
        <f>'motor1(shrimp)'!A367</f>
        <v>5</v>
      </c>
      <c r="C185">
        <f>'motor1(shrimp)'!B367</f>
        <v>10</v>
      </c>
      <c r="D185" s="80">
        <f ca="1">'motor1(shrimp)'!C367</f>
        <v>212.71447612659082</v>
      </c>
      <c r="E185" s="7">
        <f ca="1">IF('motor1(shrimp)'!D367=0,"",'motor1(shrimp)'!D367)</f>
        <v>25.201883742281417</v>
      </c>
      <c r="F185" s="80">
        <f ca="1">'motor1(shrimp)'!E367</f>
        <v>1029.1499945623571</v>
      </c>
      <c r="G185" s="7">
        <f ca="1">'motor1(shrimp)'!F367</f>
        <v>1337.8949929310643</v>
      </c>
      <c r="AT185" s="82">
        <f t="shared" si="6"/>
        <v>23.939743428339391</v>
      </c>
    </row>
    <row r="186" spans="2:46" x14ac:dyDescent="0.2">
      <c r="B186" s="6">
        <f>'motor1(shrimp)'!A368</f>
        <v>5</v>
      </c>
      <c r="C186">
        <f>'motor1(shrimp)'!B368</f>
        <v>11</v>
      </c>
      <c r="D186" s="80">
        <f ca="1">'motor1(shrimp)'!C368</f>
        <v>181.9464729590099</v>
      </c>
      <c r="E186" s="7">
        <f ca="1">IF('motor1(shrimp)'!D368=0,"",'motor1(shrimp)'!D368)</f>
        <v>23.462102867196528</v>
      </c>
      <c r="F186" s="80">
        <f ca="1">'motor1(shrimp)'!E368</f>
        <v>861.55243508869603</v>
      </c>
      <c r="G186" s="7">
        <f ca="1">'motor1(shrimp)'!F368</f>
        <v>1120.018165615305</v>
      </c>
      <c r="AT186" s="82">
        <f t="shared" si="6"/>
        <v>23.939743428339391</v>
      </c>
    </row>
    <row r="187" spans="2:46" x14ac:dyDescent="0.2">
      <c r="B187" s="61">
        <f>'motor1(shrimp)'!A369</f>
        <v>5</v>
      </c>
      <c r="C187" s="58">
        <f>'motor1(shrimp)'!B369</f>
        <v>12</v>
      </c>
      <c r="D187" s="80">
        <f ca="1">'motor1(shrimp)'!C369</f>
        <v>228.54300887912279</v>
      </c>
      <c r="E187" s="7">
        <f ca="1">IF('motor1(shrimp)'!D369=0,"",'motor1(shrimp)'!D369)</f>
        <v>22.036704410315728</v>
      </c>
      <c r="F187" s="80">
        <f ca="1">'motor1(shrimp)'!E369</f>
        <v>1059.7007281936408</v>
      </c>
      <c r="G187" s="7">
        <f ca="1">'motor1(shrimp)'!F369</f>
        <v>1377.610946651733</v>
      </c>
      <c r="AT187" s="82">
        <f t="shared" si="6"/>
        <v>23.939743428339391</v>
      </c>
    </row>
    <row r="188" spans="2:46" x14ac:dyDescent="0.2">
      <c r="B188" s="7">
        <f>'motor1(shrimp)'!A370</f>
        <v>6</v>
      </c>
      <c r="C188">
        <f>'motor1(shrimp)'!B370</f>
        <v>1</v>
      </c>
      <c r="D188" s="80">
        <f ca="1">'motor1(shrimp)'!C370</f>
        <v>318.55301939116447</v>
      </c>
      <c r="E188" s="7">
        <f ca="1">IF('motor1(shrimp)'!D370=0,"",'motor1(shrimp)'!D370)</f>
        <v>22.344541903875587</v>
      </c>
      <c r="F188" s="80">
        <f ca="1">'motor1(shrimp)'!E370</f>
        <v>1479.0836299884822</v>
      </c>
      <c r="G188" s="7">
        <f ca="1">'motor1(shrimp)'!F370</f>
        <v>1922.8087189850269</v>
      </c>
      <c r="AT188" s="82">
        <f t="shared" si="6"/>
        <v>23.939743428339391</v>
      </c>
    </row>
    <row r="189" spans="2:46" x14ac:dyDescent="0.2">
      <c r="B189" s="7">
        <f>'motor1(shrimp)'!A371</f>
        <v>6</v>
      </c>
      <c r="C189">
        <f>'motor1(shrimp)'!B371</f>
        <v>2</v>
      </c>
      <c r="D189" s="80">
        <f ca="1">'motor1(shrimp)'!C371</f>
        <v>482.76478413127393</v>
      </c>
      <c r="E189" s="7">
        <f ca="1">IF('motor1(shrimp)'!D371=0,"",'motor1(shrimp)'!D371)</f>
        <v>20.85312679424829</v>
      </c>
      <c r="F189" s="80">
        <f ca="1">'motor1(shrimp)'!E371</f>
        <v>2196.6047925957992</v>
      </c>
      <c r="G189" s="7">
        <f ca="1">'motor1(shrimp)'!F371</f>
        <v>2855.5862303745389</v>
      </c>
      <c r="AT189" s="82">
        <f t="shared" si="6"/>
        <v>23.939743428339391</v>
      </c>
    </row>
    <row r="190" spans="2:46" x14ac:dyDescent="0.2">
      <c r="B190" s="7">
        <f>'motor1(shrimp)'!A372</f>
        <v>6</v>
      </c>
      <c r="C190">
        <f>'motor1(shrimp)'!B372</f>
        <v>3</v>
      </c>
      <c r="D190" s="80">
        <f ca="1">'motor1(shrimp)'!C372</f>
        <v>666.56936999503853</v>
      </c>
      <c r="E190" s="7">
        <f ca="1">IF('motor1(shrimp)'!D372=0,"",'motor1(shrimp)'!D372)</f>
        <v>21.360014624848979</v>
      </c>
      <c r="F190" s="80">
        <f ca="1">'motor1(shrimp)'!E372</f>
        <v>3049.0105734575473</v>
      </c>
      <c r="G190" s="7">
        <f ca="1">'motor1(shrimp)'!F372</f>
        <v>3963.7137454948115</v>
      </c>
      <c r="AT190" s="82">
        <f t="shared" si="6"/>
        <v>23.939743428339391</v>
      </c>
    </row>
    <row r="191" spans="2:46" x14ac:dyDescent="0.2">
      <c r="B191" s="7">
        <f>'motor1(shrimp)'!A373</f>
        <v>6</v>
      </c>
      <c r="C191">
        <f>'motor1(shrimp)'!B373</f>
        <v>4</v>
      </c>
      <c r="D191" s="80">
        <f ca="1">'motor1(shrimp)'!C373</f>
        <v>709.6397153159852</v>
      </c>
      <c r="E191" s="7">
        <f ca="1">IF('motor1(shrimp)'!D373=0,"",'motor1(shrimp)'!D373)</f>
        <v>23.001006704550015</v>
      </c>
      <c r="F191" s="80">
        <f ca="1">'motor1(shrimp)'!E373</f>
        <v>3312.9742529740524</v>
      </c>
      <c r="G191" s="7">
        <f ca="1">'motor1(shrimp)'!F373</f>
        <v>4306.8665288662687</v>
      </c>
      <c r="AT191" s="82">
        <f t="shared" si="6"/>
        <v>23.939743428339391</v>
      </c>
    </row>
    <row r="192" spans="2:46" x14ac:dyDescent="0.2">
      <c r="B192" s="7">
        <f>'motor1(shrimp)'!A374</f>
        <v>6</v>
      </c>
      <c r="C192">
        <f>'motor1(shrimp)'!B374</f>
        <v>5</v>
      </c>
      <c r="D192" s="80">
        <f ca="1">'motor1(shrimp)'!C374</f>
        <v>842.97539608489171</v>
      </c>
      <c r="E192" s="7">
        <f ca="1">IF('motor1(shrimp)'!D374=0,"",'motor1(shrimp)'!D374)</f>
        <v>25.009881029777411</v>
      </c>
      <c r="F192" s="80">
        <f ca="1">'motor1(shrimp)'!E374</f>
        <v>4031.7360125054633</v>
      </c>
      <c r="G192" s="7">
        <f ca="1">'motor1(shrimp)'!F374</f>
        <v>5241.2568162571024</v>
      </c>
      <c r="AT192" s="82">
        <f t="shared" si="6"/>
        <v>23.939743428339391</v>
      </c>
    </row>
    <row r="193" spans="2:46" x14ac:dyDescent="0.2">
      <c r="B193" s="7">
        <f>'motor1(shrimp)'!A375</f>
        <v>6</v>
      </c>
      <c r="C193">
        <f>'motor1(shrimp)'!B375</f>
        <v>6</v>
      </c>
      <c r="D193" s="80">
        <f ca="1">'motor1(shrimp)'!C375</f>
        <v>757.66261492134765</v>
      </c>
      <c r="E193" s="7">
        <f ca="1">IF('motor1(shrimp)'!D375=0,"",'motor1(shrimp)'!D375)</f>
        <v>24.99923900212314</v>
      </c>
      <c r="F193" s="80">
        <f ca="1">'motor1(shrimp)'!E375</f>
        <v>3638.7229051736176</v>
      </c>
      <c r="G193" s="7">
        <f ca="1">'motor1(shrimp)'!F375</f>
        <v>4730.3397767257029</v>
      </c>
      <c r="AT193" s="82">
        <f t="shared" si="6"/>
        <v>23.939743428339391</v>
      </c>
    </row>
    <row r="194" spans="2:46" x14ac:dyDescent="0.2">
      <c r="B194" s="7">
        <f>'motor1(shrimp)'!A376</f>
        <v>6</v>
      </c>
      <c r="C194">
        <f>'motor1(shrimp)'!B376</f>
        <v>7</v>
      </c>
      <c r="D194" s="80">
        <f ca="1">'motor1(shrimp)'!C376</f>
        <v>430.24107712889577</v>
      </c>
      <c r="E194" s="7">
        <f ca="1">IF('motor1(shrimp)'!D376=0,"",'motor1(shrimp)'!D376)</f>
        <v>25.763249271349299</v>
      </c>
      <c r="F194" s="80">
        <f ca="1">'motor1(shrimp)'!E376</f>
        <v>2084.9745878852673</v>
      </c>
      <c r="G194" s="7">
        <f ca="1">'motor1(shrimp)'!F376</f>
        <v>2710.4669642508475</v>
      </c>
      <c r="AT194" s="82">
        <f t="shared" si="6"/>
        <v>23.939743428339391</v>
      </c>
    </row>
    <row r="195" spans="2:46" x14ac:dyDescent="0.2">
      <c r="B195" s="7">
        <f>'motor1(shrimp)'!A377</f>
        <v>6</v>
      </c>
      <c r="C195">
        <f>'motor1(shrimp)'!B377</f>
        <v>8</v>
      </c>
      <c r="D195" s="80">
        <f ca="1">'motor1(shrimp)'!C377</f>
        <v>287.62737114309459</v>
      </c>
      <c r="E195" s="7">
        <f ca="1">IF('motor1(shrimp)'!D377=0,"",'motor1(shrimp)'!D377)</f>
        <v>25.084554932203655</v>
      </c>
      <c r="F195" s="80">
        <f ca="1">'motor1(shrimp)'!E377</f>
        <v>1386.5877418284717</v>
      </c>
      <c r="G195" s="7">
        <f ca="1">'motor1(shrimp)'!F377</f>
        <v>1802.5640643770132</v>
      </c>
      <c r="AT195" s="82">
        <f t="shared" si="6"/>
        <v>23.939743428339391</v>
      </c>
    </row>
    <row r="196" spans="2:46" x14ac:dyDescent="0.2">
      <c r="B196" s="7">
        <f>'motor1(shrimp)'!A378</f>
        <v>6</v>
      </c>
      <c r="C196">
        <f>'motor1(shrimp)'!B378</f>
        <v>9</v>
      </c>
      <c r="D196" s="80">
        <f ca="1">'motor1(shrimp)'!C378</f>
        <v>134.85222019428332</v>
      </c>
      <c r="E196" s="7">
        <f ca="1">IF('motor1(shrimp)'!D378=0,"",'motor1(shrimp)'!D378)</f>
        <v>25.518087479979471</v>
      </c>
      <c r="F196" s="80">
        <f ca="1">'motor1(shrimp)'!E378</f>
        <v>652.64909772923659</v>
      </c>
      <c r="G196" s="7">
        <f ca="1">'motor1(shrimp)'!F378</f>
        <v>848.44382704800762</v>
      </c>
      <c r="AT196" s="82">
        <f t="shared" si="6"/>
        <v>23.939743428339391</v>
      </c>
    </row>
    <row r="197" spans="2:46" x14ac:dyDescent="0.2">
      <c r="B197" s="7">
        <f>'motor1(shrimp)'!A379</f>
        <v>6</v>
      </c>
      <c r="C197">
        <f>'motor1(shrimp)'!B379</f>
        <v>10</v>
      </c>
      <c r="D197" s="80">
        <f ca="1">'motor1(shrimp)'!C379</f>
        <v>166.57651012774826</v>
      </c>
      <c r="E197" s="7">
        <f ca="1">IF('motor1(shrimp)'!D379=0,"",'motor1(shrimp)'!D379)</f>
        <v>24.828918887488015</v>
      </c>
      <c r="F197" s="80">
        <f ca="1">'motor1(shrimp)'!E379</f>
        <v>800.84301302896574</v>
      </c>
      <c r="G197" s="7">
        <f ca="1">'motor1(shrimp)'!F379</f>
        <v>1041.0959169376556</v>
      </c>
      <c r="AT197" s="82">
        <f t="shared" si="6"/>
        <v>23.939743428339391</v>
      </c>
    </row>
    <row r="198" spans="2:46" x14ac:dyDescent="0.2">
      <c r="B198" s="7">
        <f>'motor1(shrimp)'!A380</f>
        <v>6</v>
      </c>
      <c r="C198">
        <f>'motor1(shrimp)'!B380</f>
        <v>11</v>
      </c>
      <c r="D198" s="80">
        <f ca="1">'motor1(shrimp)'!C380</f>
        <v>235.250125172319</v>
      </c>
      <c r="E198" s="7">
        <f ca="1">IF('motor1(shrimp)'!D380=0,"",'motor1(shrimp)'!D380)</f>
        <v>23.213215041385308</v>
      </c>
      <c r="F198" s="80">
        <f ca="1">'motor1(shrimp)'!E380</f>
        <v>1109.3405507570917</v>
      </c>
      <c r="G198" s="7">
        <f ca="1">'motor1(shrimp)'!F380</f>
        <v>1442.1427159842192</v>
      </c>
      <c r="AT198" s="82">
        <f t="shared" si="6"/>
        <v>23.939743428339391</v>
      </c>
    </row>
    <row r="199" spans="2:46" x14ac:dyDescent="0.2">
      <c r="B199" s="65">
        <f>'motor1(shrimp)'!A381</f>
        <v>6</v>
      </c>
      <c r="C199" s="58">
        <f>'motor1(shrimp)'!B381</f>
        <v>12</v>
      </c>
      <c r="D199" s="80">
        <f ca="1">'motor1(shrimp)'!C381</f>
        <v>224.14239995173526</v>
      </c>
      <c r="E199" s="7">
        <f ca="1">IF('motor1(shrimp)'!D381=0,"",'motor1(shrimp)'!D381)</f>
        <v>22.41061585606365</v>
      </c>
      <c r="F199" s="80">
        <f ca="1">'motor1(shrimp)'!E381</f>
        <v>1043.8592490201013</v>
      </c>
      <c r="G199" s="7">
        <f ca="1">'motor1(shrimp)'!F381</f>
        <v>1357.0170237261318</v>
      </c>
      <c r="AT199" s="82">
        <f t="shared" si="6"/>
        <v>23.939743428339391</v>
      </c>
    </row>
    <row r="200" spans="2:46" x14ac:dyDescent="0.2">
      <c r="B200" s="6">
        <f>'motor1(shrimp)'!A382</f>
        <v>7</v>
      </c>
      <c r="C200">
        <f>'motor1(shrimp)'!B382</f>
        <v>1</v>
      </c>
      <c r="D200" s="80">
        <f ca="1">'motor1(shrimp)'!C382</f>
        <v>400.52492080207116</v>
      </c>
      <c r="E200" s="7">
        <f ca="1">IF('motor1(shrimp)'!D382=0,"",'motor1(shrimp)'!D382)</f>
        <v>21.128756193489192</v>
      </c>
      <c r="F200" s="80">
        <f ca="1">'motor1(shrimp)'!E382</f>
        <v>1830.4154931583503</v>
      </c>
      <c r="G200" s="7">
        <f ca="1">'motor1(shrimp)'!F382</f>
        <v>2379.5401411058556</v>
      </c>
      <c r="AT200" s="82">
        <f t="shared" si="6"/>
        <v>23.939743428339391</v>
      </c>
    </row>
    <row r="201" spans="2:46" x14ac:dyDescent="0.2">
      <c r="B201" s="6">
        <f>'motor1(shrimp)'!A383</f>
        <v>7</v>
      </c>
      <c r="C201">
        <f>'motor1(shrimp)'!B383</f>
        <v>2</v>
      </c>
      <c r="D201" s="80">
        <f ca="1">'motor1(shrimp)'!C383</f>
        <v>457.78337586165105</v>
      </c>
      <c r="E201" s="7">
        <f ca="1">IF('motor1(shrimp)'!D383=0,"",'motor1(shrimp)'!D383)</f>
        <v>21.619633816415984</v>
      </c>
      <c r="F201" s="80">
        <f ca="1">'motor1(shrimp)'!E383</f>
        <v>2102.1345766864092</v>
      </c>
      <c r="G201" s="7">
        <f ca="1">'motor1(shrimp)'!F383</f>
        <v>2732.774949692332</v>
      </c>
      <c r="AT201" s="82">
        <f t="shared" si="6"/>
        <v>23.939743428339391</v>
      </c>
    </row>
    <row r="202" spans="2:46" x14ac:dyDescent="0.2">
      <c r="B202" s="6">
        <f>'motor1(shrimp)'!A384</f>
        <v>7</v>
      </c>
      <c r="C202">
        <f>'motor1(shrimp)'!B384</f>
        <v>3</v>
      </c>
      <c r="D202" s="80">
        <f ca="1">'motor1(shrimp)'!C384</f>
        <v>696.55282916410908</v>
      </c>
      <c r="E202" s="7">
        <f ca="1">IF('motor1(shrimp)'!D384=0,"",'motor1(shrimp)'!D384)</f>
        <v>20.518856047692324</v>
      </c>
      <c r="F202" s="80">
        <f ca="1">'motor1(shrimp)'!E384</f>
        <v>3151.0848095186002</v>
      </c>
      <c r="G202" s="7">
        <f ca="1">'motor1(shrimp)'!F384</f>
        <v>4096.4102523741803</v>
      </c>
      <c r="AT202" s="82">
        <f t="shared" si="6"/>
        <v>23.939743428339391</v>
      </c>
    </row>
    <row r="203" spans="2:46" x14ac:dyDescent="0.2">
      <c r="B203" s="6">
        <f>'motor1(shrimp)'!A385</f>
        <v>7</v>
      </c>
      <c r="C203">
        <f>'motor1(shrimp)'!B385</f>
        <v>4</v>
      </c>
      <c r="D203" s="80">
        <f ca="1">'motor1(shrimp)'!C385</f>
        <v>1110.7394791892179</v>
      </c>
      <c r="E203" s="7">
        <f ca="1">IF('motor1(shrimp)'!D385=0,"",'motor1(shrimp)'!D385)</f>
        <v>23.392599071340907</v>
      </c>
      <c r="F203" s="80">
        <f ca="1">'motor1(shrimp)'!E385</f>
        <v>5199.3763628809511</v>
      </c>
      <c r="G203" s="7">
        <f ca="1">'motor1(shrimp)'!F385</f>
        <v>6759.1892717452365</v>
      </c>
      <c r="AT203" s="82">
        <f t="shared" si="6"/>
        <v>23.939743428339391</v>
      </c>
    </row>
    <row r="204" spans="2:46" x14ac:dyDescent="0.2">
      <c r="B204" s="6">
        <f>'motor1(shrimp)'!A386</f>
        <v>7</v>
      </c>
      <c r="C204">
        <f>'motor1(shrimp)'!B386</f>
        <v>5</v>
      </c>
      <c r="D204" s="80">
        <f ca="1">'motor1(shrimp)'!C386</f>
        <v>771.54433731194763</v>
      </c>
      <c r="E204" s="7">
        <f ca="1">IF('motor1(shrimp)'!D386=0,"",'motor1(shrimp)'!D386)</f>
        <v>25.081700297010361</v>
      </c>
      <c r="F204" s="80">
        <f ca="1">'motor1(shrimp)'!E386</f>
        <v>3693.0377079134532</v>
      </c>
      <c r="G204" s="7">
        <f ca="1">'motor1(shrimp)'!F386</f>
        <v>4800.9490202874895</v>
      </c>
      <c r="AT204" s="82">
        <f t="shared" si="6"/>
        <v>23.939743428339391</v>
      </c>
    </row>
    <row r="205" spans="2:46" x14ac:dyDescent="0.2">
      <c r="B205" s="6">
        <f>'motor1(shrimp)'!A387</f>
        <v>7</v>
      </c>
      <c r="C205">
        <f>'motor1(shrimp)'!B387</f>
        <v>6</v>
      </c>
      <c r="D205" s="80">
        <f ca="1">'motor1(shrimp)'!C387</f>
        <v>516.08104105154928</v>
      </c>
      <c r="E205" s="7">
        <f ca="1">IF('motor1(shrimp)'!D387=0,"",'motor1(shrimp)'!D387)</f>
        <v>24.652438451928113</v>
      </c>
      <c r="F205" s="80">
        <f ca="1">'motor1(shrimp)'!E387</f>
        <v>2469.9749994049243</v>
      </c>
      <c r="G205" s="7">
        <f ca="1">'motor1(shrimp)'!F387</f>
        <v>3210.9674992264017</v>
      </c>
      <c r="AT205" s="82">
        <f t="shared" si="6"/>
        <v>23.939743428339391</v>
      </c>
    </row>
    <row r="206" spans="2:46" x14ac:dyDescent="0.2">
      <c r="B206" s="6">
        <f>'motor1(shrimp)'!A388</f>
        <v>7</v>
      </c>
      <c r="C206">
        <f>'motor1(shrimp)'!B388</f>
        <v>7</v>
      </c>
      <c r="D206" s="80">
        <f ca="1">'motor1(shrimp)'!C388</f>
        <v>426.01566351454602</v>
      </c>
      <c r="E206" s="7">
        <f ca="1">IF('motor1(shrimp)'!D388=0,"",'motor1(shrimp)'!D388)</f>
        <v>25.616255686769019</v>
      </c>
      <c r="F206" s="80">
        <f ca="1">'motor1(shrimp)'!E388</f>
        <v>2060.4857115958184</v>
      </c>
      <c r="G206" s="7">
        <f ca="1">'motor1(shrimp)'!F388</f>
        <v>2678.631425074564</v>
      </c>
      <c r="AT206" s="82">
        <f t="shared" si="6"/>
        <v>23.939743428339391</v>
      </c>
    </row>
    <row r="207" spans="2:46" x14ac:dyDescent="0.2">
      <c r="B207" s="6">
        <f>'motor1(shrimp)'!A389</f>
        <v>7</v>
      </c>
      <c r="C207">
        <f>'motor1(shrimp)'!B389</f>
        <v>8</v>
      </c>
      <c r="D207" s="80">
        <f ca="1">'motor1(shrimp)'!C389</f>
        <v>283.38175566669679</v>
      </c>
      <c r="E207" s="7">
        <f ca="1">IF('motor1(shrimp)'!D389=0,"",'motor1(shrimp)'!D389)</f>
        <v>26.612924691980922</v>
      </c>
      <c r="F207" s="80">
        <f ca="1">'motor1(shrimp)'!E389</f>
        <v>1386.0721461239787</v>
      </c>
      <c r="G207" s="7">
        <f ca="1">'motor1(shrimp)'!F389</f>
        <v>1801.8937899611724</v>
      </c>
      <c r="AT207" s="82">
        <f t="shared" si="6"/>
        <v>23.939743428339391</v>
      </c>
    </row>
    <row r="208" spans="2:46" x14ac:dyDescent="0.2">
      <c r="B208" s="6">
        <f>'motor1(shrimp)'!A390</f>
        <v>7</v>
      </c>
      <c r="C208">
        <f>'motor1(shrimp)'!B390</f>
        <v>9</v>
      </c>
      <c r="D208" s="80">
        <f ca="1">'motor1(shrimp)'!C390</f>
        <v>328.03734436445205</v>
      </c>
      <c r="E208" s="7">
        <f ca="1">IF('motor1(shrimp)'!D390=0,"",'motor1(shrimp)'!D390)</f>
        <v>27.598365409327545</v>
      </c>
      <c r="F208" s="80">
        <f ca="1">'motor1(shrimp)'!E390</f>
        <v>1622.2019514897386</v>
      </c>
      <c r="G208" s="7">
        <f ca="1">'motor1(shrimp)'!F390</f>
        <v>2108.86253693666</v>
      </c>
      <c r="AT208" s="82">
        <f t="shared" si="6"/>
        <v>23.939743428339391</v>
      </c>
    </row>
    <row r="209" spans="2:46" x14ac:dyDescent="0.2">
      <c r="B209" s="6">
        <f>'motor1(shrimp)'!A391</f>
        <v>7</v>
      </c>
      <c r="C209">
        <f>'motor1(shrimp)'!B391</f>
        <v>10</v>
      </c>
      <c r="D209" s="80">
        <f ca="1">'motor1(shrimp)'!C391</f>
        <v>298.73459996731128</v>
      </c>
      <c r="E209" s="7">
        <f ca="1">IF('motor1(shrimp)'!D391=0,"",'motor1(shrimp)'!D391)</f>
        <v>24.873540160590643</v>
      </c>
      <c r="F209" s="80">
        <f ca="1">'motor1(shrimp)'!E391</f>
        <v>1441.722784684722</v>
      </c>
      <c r="G209" s="7">
        <f ca="1">'motor1(shrimp)'!F391</f>
        <v>1874.2396200901387</v>
      </c>
      <c r="AT209" s="82">
        <f t="shared" si="6"/>
        <v>23.939743428339391</v>
      </c>
    </row>
    <row r="210" spans="2:46" x14ac:dyDescent="0.2">
      <c r="B210" s="6">
        <f>'motor1(shrimp)'!A392</f>
        <v>7</v>
      </c>
      <c r="C210">
        <f>'motor1(shrimp)'!B392</f>
        <v>11</v>
      </c>
      <c r="D210" s="80">
        <f ca="1">'motor1(shrimp)'!C392</f>
        <v>221.54854249941437</v>
      </c>
      <c r="E210" s="7">
        <f ca="1">IF('motor1(shrimp)'!D392=0,"",'motor1(shrimp)'!D392)</f>
        <v>22.379449867506473</v>
      </c>
      <c r="F210" s="80">
        <f ca="1">'motor1(shrimp)'!E392</f>
        <v>1034.3880309919923</v>
      </c>
      <c r="G210" s="7">
        <f ca="1">'motor1(shrimp)'!F392</f>
        <v>1344.7044402895901</v>
      </c>
      <c r="AT210" s="82">
        <f t="shared" si="6"/>
        <v>23.939743428339391</v>
      </c>
    </row>
    <row r="211" spans="2:46" x14ac:dyDescent="0.2">
      <c r="B211" s="61">
        <f>'motor1(shrimp)'!A393</f>
        <v>7</v>
      </c>
      <c r="C211" s="58">
        <f>'motor1(shrimp)'!B393</f>
        <v>12</v>
      </c>
      <c r="D211" s="80">
        <f ca="1">'motor1(shrimp)'!C393</f>
        <v>335.31261695486961</v>
      </c>
      <c r="E211" s="7">
        <f ca="1">IF('motor1(shrimp)'!D393=0,"",'motor1(shrimp)'!D393)</f>
        <v>22.183119257409757</v>
      </c>
      <c r="F211" s="80">
        <f ca="1">'motor1(shrimp)'!E393</f>
        <v>1555.3582186524254</v>
      </c>
      <c r="G211" s="7">
        <f ca="1">'motor1(shrimp)'!F393</f>
        <v>2021.9656842481531</v>
      </c>
      <c r="AT211" s="82">
        <f t="shared" si="6"/>
        <v>23.939743428339391</v>
      </c>
    </row>
    <row r="212" spans="2:46" x14ac:dyDescent="0.2">
      <c r="B212" s="7">
        <f>'motor1(shrimp)'!A394</f>
        <v>8</v>
      </c>
      <c r="C212">
        <f>'motor1(shrimp)'!B394</f>
        <v>1</v>
      </c>
      <c r="D212" s="80">
        <f ca="1">'motor1(shrimp)'!C394</f>
        <v>409.30293828889666</v>
      </c>
      <c r="E212" s="7">
        <f ca="1">IF('motor1(shrimp)'!D394=0,"",'motor1(shrimp)'!D394)</f>
        <v>21.537559858241604</v>
      </c>
      <c r="F212" s="80">
        <f ca="1">'motor1(shrimp)'!E394</f>
        <v>1880.3653247611526</v>
      </c>
      <c r="G212" s="7">
        <f ca="1">'motor1(shrimp)'!F394</f>
        <v>2444.4749221894986</v>
      </c>
      <c r="AT212" s="82">
        <f t="shared" si="6"/>
        <v>23.939743428339391</v>
      </c>
    </row>
    <row r="213" spans="2:46" x14ac:dyDescent="0.2">
      <c r="B213" s="7">
        <f>'motor1(shrimp)'!A395</f>
        <v>8</v>
      </c>
      <c r="C213">
        <f>'motor1(shrimp)'!B395</f>
        <v>2</v>
      </c>
      <c r="D213" s="80">
        <f ca="1">'motor1(shrimp)'!C395</f>
        <v>1265.5690382125499</v>
      </c>
      <c r="E213" s="7">
        <f ca="1">IF('motor1(shrimp)'!D395=0,"",'motor1(shrimp)'!D395)</f>
        <v>20.303273972191995</v>
      </c>
      <c r="F213" s="80">
        <f ca="1">'motor1(shrimp)'!E395</f>
        <v>5707.4899028946402</v>
      </c>
      <c r="G213" s="7">
        <f ca="1">'motor1(shrimp)'!F395</f>
        <v>7419.7368737630322</v>
      </c>
      <c r="AT213" s="82">
        <f t="shared" si="6"/>
        <v>23.939743428339391</v>
      </c>
    </row>
    <row r="214" spans="2:46" x14ac:dyDescent="0.2">
      <c r="B214" s="7">
        <f>'motor1(shrimp)'!A396</f>
        <v>8</v>
      </c>
      <c r="C214">
        <f>'motor1(shrimp)'!B396</f>
        <v>3</v>
      </c>
      <c r="D214" s="80">
        <f ca="1">'motor1(shrimp)'!C396</f>
        <v>923.46947360180047</v>
      </c>
      <c r="E214" s="7">
        <f ca="1">IF('motor1(shrimp)'!D396=0,"",'motor1(shrimp)'!D396)</f>
        <v>21.197111762688575</v>
      </c>
      <c r="F214" s="80">
        <f ca="1">'motor1(shrimp)'!E396</f>
        <v>4211.0387541389809</v>
      </c>
      <c r="G214" s="7">
        <f ca="1">'motor1(shrimp)'!F396</f>
        <v>5474.3503803806752</v>
      </c>
      <c r="AT214" s="82">
        <f t="shared" si="6"/>
        <v>23.939743428339391</v>
      </c>
    </row>
    <row r="215" spans="2:46" x14ac:dyDescent="0.2">
      <c r="B215" s="7">
        <f>'motor1(shrimp)'!A397</f>
        <v>8</v>
      </c>
      <c r="C215">
        <f>'motor1(shrimp)'!B397</f>
        <v>4</v>
      </c>
      <c r="D215" s="80">
        <f ca="1">'motor1(shrimp)'!C397</f>
        <v>1393.3295864363117</v>
      </c>
      <c r="E215" s="7">
        <f ca="1">IF('motor1(shrimp)'!D397=0,"",'motor1(shrimp)'!D397)</f>
        <v>22.684588156196945</v>
      </c>
      <c r="F215" s="80">
        <f ca="1">'motor1(shrimp)'!E397</f>
        <v>6477.9106700781613</v>
      </c>
      <c r="G215" s="7">
        <f ca="1">'motor1(shrimp)'!F397</f>
        <v>8421.2838711016102</v>
      </c>
      <c r="AT215" s="82">
        <f t="shared" si="6"/>
        <v>23.939743428339391</v>
      </c>
    </row>
    <row r="216" spans="2:46" x14ac:dyDescent="0.2">
      <c r="B216" s="7">
        <f>'motor1(shrimp)'!A398</f>
        <v>8</v>
      </c>
      <c r="C216">
        <f>'motor1(shrimp)'!B398</f>
        <v>5</v>
      </c>
      <c r="D216" s="80">
        <f ca="1">'motor1(shrimp)'!C398</f>
        <v>1280.2268574342336</v>
      </c>
      <c r="E216" s="7">
        <f ca="1">IF('motor1(shrimp)'!D398=0,"",'motor1(shrimp)'!D398)</f>
        <v>23.801333193225432</v>
      </c>
      <c r="F216" s="80">
        <f ca="1">'motor1(shrimp)'!E398</f>
        <v>6043.4795840192</v>
      </c>
      <c r="G216" s="7">
        <f ca="1">'motor1(shrimp)'!F398</f>
        <v>7856.5234592249599</v>
      </c>
      <c r="AT216" s="82">
        <f t="shared" si="6"/>
        <v>23.939743428339391</v>
      </c>
    </row>
    <row r="217" spans="2:46" x14ac:dyDescent="0.2">
      <c r="B217" s="7">
        <f>'motor1(shrimp)'!A399</f>
        <v>8</v>
      </c>
      <c r="C217">
        <f>'motor1(shrimp)'!B399</f>
        <v>6</v>
      </c>
      <c r="D217" s="80">
        <f ca="1">'motor1(shrimp)'!C399</f>
        <v>668.86403316937026</v>
      </c>
      <c r="E217" s="7">
        <f ca="1">IF('motor1(shrimp)'!D399=0,"",'motor1(shrimp)'!D399)</f>
        <v>25.523699744858916</v>
      </c>
      <c r="F217" s="80">
        <f ca="1">'motor1(shrimp)'!E399</f>
        <v>3222.0757200686771</v>
      </c>
      <c r="G217" s="7">
        <f ca="1">'motor1(shrimp)'!F399</f>
        <v>4188.6984360892802</v>
      </c>
      <c r="AT217" s="82">
        <f t="shared" si="6"/>
        <v>23.939743428339391</v>
      </c>
    </row>
    <row r="218" spans="2:46" x14ac:dyDescent="0.2">
      <c r="B218" s="7">
        <f>'motor1(shrimp)'!A400</f>
        <v>8</v>
      </c>
      <c r="C218">
        <f>'motor1(shrimp)'!B400</f>
        <v>7</v>
      </c>
      <c r="D218" s="80">
        <f ca="1">'motor1(shrimp)'!C400</f>
        <v>638.23841768383318</v>
      </c>
      <c r="E218" s="7">
        <f ca="1">IF('motor1(shrimp)'!D400=0,"",'motor1(shrimp)'!D400)</f>
        <v>27.14031103354861</v>
      </c>
      <c r="F218" s="80">
        <f ca="1">'motor1(shrimp)'!E400</f>
        <v>3132.2517947070087</v>
      </c>
      <c r="G218" s="7">
        <f ca="1">'motor1(shrimp)'!F400</f>
        <v>4071.9273331191116</v>
      </c>
      <c r="AT218" s="82">
        <f t="shared" si="6"/>
        <v>23.939743428339391</v>
      </c>
    </row>
    <row r="219" spans="2:46" x14ac:dyDescent="0.2">
      <c r="B219" s="7">
        <f>'motor1(shrimp)'!A401</f>
        <v>8</v>
      </c>
      <c r="C219">
        <f>'motor1(shrimp)'!B401</f>
        <v>8</v>
      </c>
      <c r="D219" s="80">
        <f ca="1">'motor1(shrimp)'!C401</f>
        <v>405.96192497283835</v>
      </c>
      <c r="E219" s="7">
        <f ca="1">IF('motor1(shrimp)'!D401=0,"",'motor1(shrimp)'!D401)</f>
        <v>28.381476117144928</v>
      </c>
      <c r="F219" s="80">
        <f ca="1">'motor1(shrimp)'!E401</f>
        <v>2021.305112476824</v>
      </c>
      <c r="G219" s="7">
        <f ca="1">'motor1(shrimp)'!F401</f>
        <v>2627.6966462198711</v>
      </c>
      <c r="AT219" s="82">
        <f t="shared" si="6"/>
        <v>23.939743428339391</v>
      </c>
    </row>
    <row r="220" spans="2:46" x14ac:dyDescent="0.2">
      <c r="B220" s="7">
        <f>'motor1(shrimp)'!A402</f>
        <v>8</v>
      </c>
      <c r="C220">
        <f>'motor1(shrimp)'!B402</f>
        <v>9</v>
      </c>
      <c r="D220" s="80">
        <f ca="1">'motor1(shrimp)'!C402</f>
        <v>260.63048462485773</v>
      </c>
      <c r="E220" s="7">
        <f ca="1">IF('motor1(shrimp)'!D402=0,"",'motor1(shrimp)'!D402)</f>
        <v>28.459865834821368</v>
      </c>
      <c r="F220" s="80">
        <f ca="1">'motor1(shrimp)'!E402</f>
        <v>1302.9651176390978</v>
      </c>
      <c r="G220" s="7">
        <f ca="1">'motor1(shrimp)'!F402</f>
        <v>1693.8546529308271</v>
      </c>
      <c r="AT220" s="82">
        <f t="shared" si="6"/>
        <v>23.939743428339391</v>
      </c>
    </row>
    <row r="221" spans="2:46" x14ac:dyDescent="0.2">
      <c r="B221" s="7">
        <f>'motor1(shrimp)'!A403</f>
        <v>8</v>
      </c>
      <c r="C221">
        <f>'motor1(shrimp)'!B403</f>
        <v>10</v>
      </c>
      <c r="D221" s="80">
        <f ca="1">'motor1(shrimp)'!C403</f>
        <v>173.02733930852429</v>
      </c>
      <c r="E221" s="7">
        <f ca="1">IF('motor1(shrimp)'!D403=0,"",'motor1(shrimp)'!D403)</f>
        <v>26.328992045487702</v>
      </c>
      <c r="F221" s="80">
        <f ca="1">'motor1(shrimp)'!E403</f>
        <v>849.69802728423213</v>
      </c>
      <c r="G221" s="7">
        <f ca="1">'motor1(shrimp)'!F403</f>
        <v>1104.6074354695018</v>
      </c>
      <c r="AT221" s="82">
        <f t="shared" si="6"/>
        <v>23.939743428339391</v>
      </c>
    </row>
    <row r="222" spans="2:46" x14ac:dyDescent="0.2">
      <c r="B222" s="7">
        <f>'motor1(shrimp)'!A404</f>
        <v>8</v>
      </c>
      <c r="C222">
        <f>'motor1(shrimp)'!B404</f>
        <v>11</v>
      </c>
      <c r="D222" s="80">
        <f ca="1">'motor1(shrimp)'!C404</f>
        <v>176.97298354205131</v>
      </c>
      <c r="E222" s="7">
        <f ca="1">IF('motor1(shrimp)'!D404=0,"",'motor1(shrimp)'!D404)</f>
        <v>24.913921638884133</v>
      </c>
      <c r="F222" s="80">
        <f ca="1">'motor1(shrimp)'!E404</f>
        <v>854.32402710565896</v>
      </c>
      <c r="G222" s="7">
        <f ca="1">'motor1(shrimp)'!F404</f>
        <v>1110.6212352373566</v>
      </c>
      <c r="AT222" s="82">
        <f t="shared" si="6"/>
        <v>23.939743428339391</v>
      </c>
    </row>
    <row r="223" spans="2:46" x14ac:dyDescent="0.2">
      <c r="B223" s="65">
        <f>'motor1(shrimp)'!A405</f>
        <v>8</v>
      </c>
      <c r="C223" s="58">
        <f>'motor1(shrimp)'!B405</f>
        <v>12</v>
      </c>
      <c r="D223" s="80">
        <f ca="1">'motor1(shrimp)'!C405</f>
        <v>178.88895448051821</v>
      </c>
      <c r="E223" s="7">
        <f ca="1">IF('motor1(shrimp)'!D405=0,"",'motor1(shrimp)'!D405)</f>
        <v>21.726916860302101</v>
      </c>
      <c r="F223" s="80">
        <f ca="1">'motor1(shrimp)'!E405</f>
        <v>827.56850368460277</v>
      </c>
      <c r="G223" s="7">
        <f ca="1">'motor1(shrimp)'!F405</f>
        <v>1075.8390547899837</v>
      </c>
      <c r="AT223" s="82">
        <f t="shared" si="6"/>
        <v>23.939743428339391</v>
      </c>
    </row>
    <row r="224" spans="2:46" x14ac:dyDescent="0.2">
      <c r="B224" s="6">
        <f>'motor1(shrimp)'!A406</f>
        <v>9</v>
      </c>
      <c r="C224">
        <f>'motor1(shrimp)'!B406</f>
        <v>1</v>
      </c>
      <c r="D224" s="80">
        <f ca="1">'motor1(shrimp)'!C406</f>
        <v>329.07334135840046</v>
      </c>
      <c r="E224" s="7">
        <f ca="1">IF('motor1(shrimp)'!D406=0,"",'motor1(shrimp)'!D406)</f>
        <v>21.223060382164125</v>
      </c>
      <c r="F224" s="80">
        <f ca="1">'motor1(shrimp)'!E406</f>
        <v>1505.3216700308735</v>
      </c>
      <c r="G224" s="7">
        <f ca="1">'motor1(shrimp)'!F406</f>
        <v>1956.9181710401356</v>
      </c>
      <c r="AT224" s="82">
        <f t="shared" si="6"/>
        <v>23.939743428339391</v>
      </c>
    </row>
    <row r="225" spans="2:46" x14ac:dyDescent="0.2">
      <c r="B225" s="6">
        <f>'motor1(shrimp)'!A407</f>
        <v>9</v>
      </c>
      <c r="C225">
        <f>'motor1(shrimp)'!B407</f>
        <v>2</v>
      </c>
      <c r="D225" s="80">
        <f ca="1">'motor1(shrimp)'!C407</f>
        <v>910.37286707614794</v>
      </c>
      <c r="E225" s="7">
        <f ca="1">IF('motor1(shrimp)'!D407=0,"",'motor1(shrimp)'!D407)</f>
        <v>20.403815643917877</v>
      </c>
      <c r="F225" s="80">
        <f ca="1">'motor1(shrimp)'!E407</f>
        <v>4110.7075128987917</v>
      </c>
      <c r="G225" s="7">
        <f ca="1">'motor1(shrimp)'!F407</f>
        <v>5343.9197667684293</v>
      </c>
      <c r="AT225" s="82">
        <f t="shared" si="6"/>
        <v>23.939743428339391</v>
      </c>
    </row>
    <row r="226" spans="2:46" x14ac:dyDescent="0.2">
      <c r="B226" s="6">
        <f>'motor1(shrimp)'!A408</f>
        <v>9</v>
      </c>
      <c r="C226">
        <f>'motor1(shrimp)'!B408</f>
        <v>3</v>
      </c>
      <c r="D226" s="80">
        <f ca="1">'motor1(shrimp)'!C408</f>
        <v>1419.2624342442139</v>
      </c>
      <c r="E226" s="7">
        <f ca="1">IF('motor1(shrimp)'!D408=0,"",'motor1(shrimp)'!D408)</f>
        <v>21.416632507771375</v>
      </c>
      <c r="F226" s="80">
        <f ca="1">'motor1(shrimp)'!E408</f>
        <v>6490.9490981925464</v>
      </c>
      <c r="G226" s="7">
        <f ca="1">'motor1(shrimp)'!F408</f>
        <v>8438.2338276503106</v>
      </c>
      <c r="AT226" s="82">
        <f t="shared" si="6"/>
        <v>23.939743428339391</v>
      </c>
    </row>
    <row r="227" spans="2:46" x14ac:dyDescent="0.2">
      <c r="B227" s="6">
        <f>'motor1(shrimp)'!A409</f>
        <v>9</v>
      </c>
      <c r="C227">
        <f>'motor1(shrimp)'!B409</f>
        <v>4</v>
      </c>
      <c r="D227" s="80">
        <f ca="1">'motor1(shrimp)'!C409</f>
        <v>704.39640787212716</v>
      </c>
      <c r="E227" s="7">
        <f ca="1">IF('motor1(shrimp)'!D409=0,"",'motor1(shrimp)'!D409)</f>
        <v>22.470920043182602</v>
      </c>
      <c r="F227" s="80">
        <f ca="1">'motor1(shrimp)'!E409</f>
        <v>3268.0275366536871</v>
      </c>
      <c r="G227" s="7">
        <f ca="1">'motor1(shrimp)'!F409</f>
        <v>4248.4357976497931</v>
      </c>
      <c r="AT227" s="82">
        <f t="shared" si="6"/>
        <v>23.939743428339391</v>
      </c>
    </row>
    <row r="228" spans="2:46" x14ac:dyDescent="0.2">
      <c r="B228" s="6">
        <f>'motor1(shrimp)'!A410</f>
        <v>9</v>
      </c>
      <c r="C228">
        <f>'motor1(shrimp)'!B410</f>
        <v>5</v>
      </c>
      <c r="D228" s="80">
        <f ca="1">'motor1(shrimp)'!C410</f>
        <v>697.20877381006949</v>
      </c>
      <c r="E228" s="7">
        <f ca="1">IF('motor1(shrimp)'!D410=0,"",'motor1(shrimp)'!D410)</f>
        <v>24.420573969613688</v>
      </c>
      <c r="F228" s="80">
        <f ca="1">'motor1(shrimp)'!E410</f>
        <v>3311.80320055231</v>
      </c>
      <c r="G228" s="7">
        <f ca="1">'motor1(shrimp)'!F410</f>
        <v>4305.344160718003</v>
      </c>
      <c r="AT228" s="82">
        <f t="shared" si="6"/>
        <v>23.939743428339391</v>
      </c>
    </row>
    <row r="229" spans="2:46" x14ac:dyDescent="0.2">
      <c r="B229" s="6">
        <f>'motor1(shrimp)'!A411</f>
        <v>9</v>
      </c>
      <c r="C229">
        <f>'motor1(shrimp)'!B411</f>
        <v>6</v>
      </c>
      <c r="D229" s="80">
        <f ca="1">'motor1(shrimp)'!C411</f>
        <v>834.38235299978203</v>
      </c>
      <c r="E229" s="7">
        <f ca="1">IF('motor1(shrimp)'!D411=0,"",'motor1(shrimp)'!D411)</f>
        <v>24.079260904114594</v>
      </c>
      <c r="F229" s="80">
        <f ca="1">'motor1(shrimp)'!E411</f>
        <v>3963.9572670309958</v>
      </c>
      <c r="G229" s="7">
        <f ca="1">'motor1(shrimp)'!F411</f>
        <v>5153.1444471402947</v>
      </c>
      <c r="AT229" s="82">
        <f t="shared" si="6"/>
        <v>23.939743428339391</v>
      </c>
    </row>
    <row r="230" spans="2:46" x14ac:dyDescent="0.2">
      <c r="B230" s="6">
        <f>'motor1(shrimp)'!A412</f>
        <v>9</v>
      </c>
      <c r="C230">
        <f>'motor1(shrimp)'!B412</f>
        <v>7</v>
      </c>
      <c r="D230" s="80">
        <f ca="1">'motor1(shrimp)'!C412</f>
        <v>576.11432605535765</v>
      </c>
      <c r="E230" s="7">
        <f ca="1">IF('motor1(shrimp)'!D412=0,"",'motor1(shrimp)'!D412)</f>
        <v>25.099156047634978</v>
      </c>
      <c r="F230" s="80">
        <f ca="1">'motor1(shrimp)'!E412</f>
        <v>2768.3249805742016</v>
      </c>
      <c r="G230" s="7">
        <f ca="1">'motor1(shrimp)'!F412</f>
        <v>3598.8224747464624</v>
      </c>
      <c r="AT230" s="82">
        <f t="shared" si="6"/>
        <v>23.939743428339391</v>
      </c>
    </row>
    <row r="231" spans="2:46" x14ac:dyDescent="0.2">
      <c r="B231" s="6">
        <f>'motor1(shrimp)'!A413</f>
        <v>9</v>
      </c>
      <c r="C231">
        <f>'motor1(shrimp)'!B413</f>
        <v>8</v>
      </c>
      <c r="D231" s="80">
        <f ca="1">'motor1(shrimp)'!C413</f>
        <v>232.81818265069685</v>
      </c>
      <c r="E231" s="7">
        <f ca="1">IF('motor1(shrimp)'!D413=0,"",'motor1(shrimp)'!D413)</f>
        <v>24.927135305366662</v>
      </c>
      <c r="F231" s="80">
        <f ca="1">'motor1(shrimp)'!E413</f>
        <v>1118.7740550271674</v>
      </c>
      <c r="G231" s="7">
        <f ca="1">'motor1(shrimp)'!F413</f>
        <v>1454.4062715353177</v>
      </c>
      <c r="AT231" s="82">
        <f t="shared" si="6"/>
        <v>23.939743428339391</v>
      </c>
    </row>
    <row r="232" spans="2:46" x14ac:dyDescent="0.2">
      <c r="B232" s="6">
        <f>'motor1(shrimp)'!A414</f>
        <v>9</v>
      </c>
      <c r="C232">
        <f>'motor1(shrimp)'!B414</f>
        <v>9</v>
      </c>
      <c r="D232" s="80">
        <f ca="1">'motor1(shrimp)'!C414</f>
        <v>243.72368202406867</v>
      </c>
      <c r="E232" s="7">
        <f ca="1">IF('motor1(shrimp)'!D414=0,"",'motor1(shrimp)'!D414)</f>
        <v>26.333921408744871</v>
      </c>
      <c r="F232" s="80">
        <f ca="1">'motor1(shrimp)'!E414</f>
        <v>1187.8718873508028</v>
      </c>
      <c r="G232" s="7">
        <f ca="1">'motor1(shrimp)'!F414</f>
        <v>1544.2334535560437</v>
      </c>
      <c r="AT232" s="82">
        <f t="shared" si="6"/>
        <v>23.939743428339391</v>
      </c>
    </row>
    <row r="233" spans="2:46" x14ac:dyDescent="0.2">
      <c r="B233" s="6">
        <f>'motor1(shrimp)'!A415</f>
        <v>9</v>
      </c>
      <c r="C233">
        <f>'motor1(shrimp)'!B415</f>
        <v>10</v>
      </c>
      <c r="D233" s="80">
        <f ca="1">'motor1(shrimp)'!C415</f>
        <v>201.96933415999843</v>
      </c>
      <c r="E233" s="7">
        <f ca="1">IF('motor1(shrimp)'!D415=0,"",'motor1(shrimp)'!D415)</f>
        <v>24.899888192937897</v>
      </c>
      <c r="F233" s="80">
        <f ca="1">'motor1(shrimp)'!E415</f>
        <v>972.56098524055346</v>
      </c>
      <c r="G233" s="7">
        <f ca="1">'motor1(shrimp)'!F415</f>
        <v>1264.3292808127196</v>
      </c>
      <c r="AT233" s="82">
        <f t="shared" si="6"/>
        <v>23.939743428339391</v>
      </c>
    </row>
    <row r="234" spans="2:46" x14ac:dyDescent="0.2">
      <c r="B234" s="6">
        <f>'motor1(shrimp)'!A416</f>
        <v>9</v>
      </c>
      <c r="C234">
        <f>'motor1(shrimp)'!B416</f>
        <v>11</v>
      </c>
      <c r="D234" s="80">
        <f ca="1">'motor1(shrimp)'!C416</f>
        <v>270.96022012355405</v>
      </c>
      <c r="E234" s="7">
        <f ca="1">IF('motor1(shrimp)'!D416=0,"",'motor1(shrimp)'!D416)</f>
        <v>22.334533615924141</v>
      </c>
      <c r="F234" s="80">
        <f ca="1">'motor1(shrimp)'!E416</f>
        <v>1263.6806860479546</v>
      </c>
      <c r="G234" s="7">
        <f ca="1">'motor1(shrimp)'!F416</f>
        <v>1642.7848918623411</v>
      </c>
      <c r="AT234" s="82">
        <f t="shared" si="6"/>
        <v>23.939743428339391</v>
      </c>
    </row>
    <row r="235" spans="2:46" x14ac:dyDescent="0.2">
      <c r="B235" s="61">
        <f>'motor1(shrimp)'!A417</f>
        <v>9</v>
      </c>
      <c r="C235" s="58">
        <f>'motor1(shrimp)'!B417</f>
        <v>12</v>
      </c>
      <c r="D235" s="80">
        <f ca="1">'motor1(shrimp)'!C417</f>
        <v>192.86877824032646</v>
      </c>
      <c r="E235" s="7">
        <f ca="1">IF('motor1(shrimp)'!D417=0,"",'motor1(shrimp)'!D417)</f>
        <v>22.005014406562687</v>
      </c>
      <c r="F235" s="80">
        <f ca="1">'motor1(shrimp)'!E417</f>
        <v>892.40200261814107</v>
      </c>
      <c r="G235" s="7">
        <f ca="1">'motor1(shrimp)'!F417</f>
        <v>1160.1226034035835</v>
      </c>
      <c r="AT235" s="82">
        <f t="shared" si="6"/>
        <v>23.939743428339391</v>
      </c>
    </row>
    <row r="236" spans="2:46" x14ac:dyDescent="0.2">
      <c r="B236" s="7">
        <f>'motor1(shrimp)'!A418</f>
        <v>10</v>
      </c>
      <c r="C236">
        <f>'motor1(shrimp)'!B418</f>
        <v>1</v>
      </c>
      <c r="D236" s="80">
        <f ca="1">'motor1(shrimp)'!C418</f>
        <v>1050.8261565809767</v>
      </c>
      <c r="E236" s="7">
        <f ca="1">IF('motor1(shrimp)'!D418=0,"",'motor1(shrimp)'!D418)</f>
        <v>20.250759198048712</v>
      </c>
      <c r="F236" s="80">
        <f ca="1">'motor1(shrimp)'!E418</f>
        <v>4737.343637281464</v>
      </c>
      <c r="G236" s="7">
        <f ca="1">'motor1(shrimp)'!F418</f>
        <v>6158.5467284659035</v>
      </c>
      <c r="AT236" s="82">
        <f t="shared" si="6"/>
        <v>23.939743428339391</v>
      </c>
    </row>
    <row r="237" spans="2:46" x14ac:dyDescent="0.2">
      <c r="B237" s="7">
        <f>'motor1(shrimp)'!A419</f>
        <v>10</v>
      </c>
      <c r="C237">
        <f>'motor1(shrimp)'!B419</f>
        <v>2</v>
      </c>
      <c r="D237" s="80">
        <f ca="1">'motor1(shrimp)'!C419</f>
        <v>823.26359290829339</v>
      </c>
      <c r="E237" s="7">
        <f ca="1">IF('motor1(shrimp)'!D419=0,"",'motor1(shrimp)'!D419)</f>
        <v>21.709107427754827</v>
      </c>
      <c r="F237" s="80">
        <f ca="1">'motor1(shrimp)'!E419</f>
        <v>3778.6203630756813</v>
      </c>
      <c r="G237" s="7">
        <f ca="1">'motor1(shrimp)'!F419</f>
        <v>4912.2064719983855</v>
      </c>
      <c r="AT237" s="82">
        <f t="shared" si="6"/>
        <v>23.939743428339391</v>
      </c>
    </row>
    <row r="238" spans="2:46" x14ac:dyDescent="0.2">
      <c r="B238" s="7">
        <f>'motor1(shrimp)'!A420</f>
        <v>10</v>
      </c>
      <c r="C238">
        <f>'motor1(shrimp)'!B420</f>
        <v>3</v>
      </c>
      <c r="D238" s="80">
        <f ca="1">'motor1(shrimp)'!C420</f>
        <v>647.41500966589899</v>
      </c>
      <c r="E238" s="7">
        <f ca="1">IF('motor1(shrimp)'!D420=0,"",'motor1(shrimp)'!D420)</f>
        <v>22.029565883183071</v>
      </c>
      <c r="F238" s="80">
        <f ca="1">'motor1(shrimp)'!E420</f>
        <v>2988.7909322278542</v>
      </c>
      <c r="G238" s="7">
        <f ca="1">'motor1(shrimp)'!F420</f>
        <v>3885.4282118962105</v>
      </c>
      <c r="AT238" s="82">
        <f t="shared" si="6"/>
        <v>23.939743428339391</v>
      </c>
    </row>
    <row r="239" spans="2:46" x14ac:dyDescent="0.2">
      <c r="B239" s="7">
        <f>'motor1(shrimp)'!A421</f>
        <v>10</v>
      </c>
      <c r="C239">
        <f>'motor1(shrimp)'!B421</f>
        <v>4</v>
      </c>
      <c r="D239" s="80">
        <f ca="1">'motor1(shrimp)'!C421</f>
        <v>733.78992937332998</v>
      </c>
      <c r="E239" s="7">
        <f ca="1">IF('motor1(shrimp)'!D421=0,"",'motor1(shrimp)'!D421)</f>
        <v>22.68078409273377</v>
      </c>
      <c r="F239" s="80">
        <f ca="1">'motor1(shrimp)'!E421</f>
        <v>3417.5692150978407</v>
      </c>
      <c r="G239" s="7">
        <f ca="1">'motor1(shrimp)'!F421</f>
        <v>4442.8399796271933</v>
      </c>
      <c r="AT239" s="82">
        <f t="shared" si="6"/>
        <v>23.939743428339391</v>
      </c>
    </row>
    <row r="240" spans="2:46" x14ac:dyDescent="0.2">
      <c r="B240" s="7">
        <f>'motor1(shrimp)'!A422</f>
        <v>10</v>
      </c>
      <c r="C240">
        <f>'motor1(shrimp)'!B422</f>
        <v>5</v>
      </c>
      <c r="D240" s="80">
        <f ca="1">'motor1(shrimp)'!C422</f>
        <v>644.6030032604084</v>
      </c>
      <c r="E240" s="7">
        <f ca="1">IF('motor1(shrimp)'!D422=0,"",'motor1(shrimp)'!D422)</f>
        <v>24.459435367854457</v>
      </c>
      <c r="F240" s="80">
        <f ca="1">'motor1(shrimp)'!E422</f>
        <v>3065.7059298889244</v>
      </c>
      <c r="G240" s="7">
        <f ca="1">'motor1(shrimp)'!F422</f>
        <v>3985.4177088556016</v>
      </c>
      <c r="AT240" s="82">
        <f t="shared" si="6"/>
        <v>23.939743428339391</v>
      </c>
    </row>
    <row r="241" spans="2:46" x14ac:dyDescent="0.2">
      <c r="B241" s="7">
        <f>'motor1(shrimp)'!A423</f>
        <v>10</v>
      </c>
      <c r="C241">
        <f>'motor1(shrimp)'!B423</f>
        <v>6</v>
      </c>
      <c r="D241" s="80">
        <f ca="1">'motor1(shrimp)'!C423</f>
        <v>586.21932268490275</v>
      </c>
      <c r="E241" s="7">
        <f ca="1">IF('motor1(shrimp)'!D423=0,"",'motor1(shrimp)'!D423)</f>
        <v>25.048658217165446</v>
      </c>
      <c r="F241" s="80">
        <f ca="1">'motor1(shrimp)'!E423</f>
        <v>2814.3651260289889</v>
      </c>
      <c r="G241" s="7">
        <f ca="1">'motor1(shrimp)'!F423</f>
        <v>3658.6746638376858</v>
      </c>
      <c r="AT241" s="82">
        <f t="shared" si="6"/>
        <v>23.939743428339391</v>
      </c>
    </row>
    <row r="242" spans="2:46" x14ac:dyDescent="0.2">
      <c r="B242" s="7">
        <f>'motor1(shrimp)'!A424</f>
        <v>10</v>
      </c>
      <c r="C242">
        <f>'motor1(shrimp)'!B424</f>
        <v>7</v>
      </c>
      <c r="D242" s="80">
        <f ca="1">'motor1(shrimp)'!C424</f>
        <v>397.1507857458821</v>
      </c>
      <c r="E242" s="7">
        <f ca="1">IF('motor1(shrimp)'!D424=0,"",'motor1(shrimp)'!D424)</f>
        <v>25.745495141738854</v>
      </c>
      <c r="F242" s="80">
        <f ca="1">'motor1(shrimp)'!E424</f>
        <v>1923.8501766567272</v>
      </c>
      <c r="G242" s="7">
        <f ca="1">'motor1(shrimp)'!F424</f>
        <v>2501.0052296537456</v>
      </c>
      <c r="AT242" s="82">
        <f t="shared" si="6"/>
        <v>23.939743428339391</v>
      </c>
    </row>
    <row r="243" spans="2:46" x14ac:dyDescent="0.2">
      <c r="B243" s="7">
        <f>'motor1(shrimp)'!A425</f>
        <v>10</v>
      </c>
      <c r="C243">
        <f>'motor1(shrimp)'!B425</f>
        <v>8</v>
      </c>
      <c r="D243" s="80">
        <f ca="1">'motor1(shrimp)'!C425</f>
        <v>263.70873231496148</v>
      </c>
      <c r="E243" s="7">
        <f ca="1">IF('motor1(shrimp)'!D425=0,"",'motor1(shrimp)'!D425)</f>
        <v>26.180267706119174</v>
      </c>
      <c r="F243" s="80">
        <f ca="1">'motor1(shrimp)'!E425</f>
        <v>1285.0921118214155</v>
      </c>
      <c r="G243" s="7">
        <f ca="1">'motor1(shrimp)'!F425</f>
        <v>1670.6197453678403</v>
      </c>
      <c r="AT243" s="82">
        <f t="shared" si="6"/>
        <v>23.939743428339391</v>
      </c>
    </row>
    <row r="244" spans="2:46" x14ac:dyDescent="0.2">
      <c r="B244" s="7">
        <f>'motor1(shrimp)'!A426</f>
        <v>10</v>
      </c>
      <c r="C244">
        <f>'motor1(shrimp)'!B426</f>
        <v>9</v>
      </c>
      <c r="D244" s="80">
        <f ca="1">'motor1(shrimp)'!C426</f>
        <v>240.8299720393309</v>
      </c>
      <c r="E244" s="7">
        <f ca="1">IF('motor1(shrimp)'!D426=0,"",'motor1(shrimp)'!D426)</f>
        <v>26.747264520012319</v>
      </c>
      <c r="F244" s="80">
        <f ca="1">'motor1(shrimp)'!E426</f>
        <v>1181.3682086321344</v>
      </c>
      <c r="G244" s="7">
        <f ca="1">'motor1(shrimp)'!F426</f>
        <v>1535.7786712217749</v>
      </c>
      <c r="AT244" s="82">
        <f t="shared" si="6"/>
        <v>23.939743428339391</v>
      </c>
    </row>
    <row r="245" spans="2:46" x14ac:dyDescent="0.2">
      <c r="B245" s="7">
        <f>'motor1(shrimp)'!A427</f>
        <v>10</v>
      </c>
      <c r="C245">
        <f>'motor1(shrimp)'!B427</f>
        <v>10</v>
      </c>
      <c r="D245" s="80">
        <f ca="1">'motor1(shrimp)'!C427</f>
        <v>157.16358634095448</v>
      </c>
      <c r="E245" s="7">
        <f ca="1">IF('motor1(shrimp)'!D427=0,"",'motor1(shrimp)'!D427)</f>
        <v>25.659061841203734</v>
      </c>
      <c r="F245" s="80">
        <f ca="1">'motor1(shrimp)'!E427</f>
        <v>763.88429992770057</v>
      </c>
      <c r="G245" s="7">
        <f ca="1">'motor1(shrimp)'!F427</f>
        <v>993.04958990601074</v>
      </c>
      <c r="AT245" s="82">
        <f t="shared" si="6"/>
        <v>23.939743428339391</v>
      </c>
    </row>
    <row r="246" spans="2:46" x14ac:dyDescent="0.2">
      <c r="B246" s="7">
        <f>'motor1(shrimp)'!A428</f>
        <v>10</v>
      </c>
      <c r="C246">
        <f>'motor1(shrimp)'!B428</f>
        <v>11</v>
      </c>
      <c r="D246" s="80">
        <f ca="1">'motor1(shrimp)'!C428</f>
        <v>194.31171498974038</v>
      </c>
      <c r="E246" s="7">
        <f ca="1">IF('motor1(shrimp)'!D428=0,"",'motor1(shrimp)'!D428)</f>
        <v>23.844096951453025</v>
      </c>
      <c r="F246" s="80">
        <f ca="1">'motor1(shrimp)'!E428</f>
        <v>924.84728476239059</v>
      </c>
      <c r="G246" s="7">
        <f ca="1">'motor1(shrimp)'!F428</f>
        <v>1202.3014701911079</v>
      </c>
      <c r="AT246" s="82">
        <f t="shared" ref="AT246:AT309" si="7">AT245</f>
        <v>23.939743428339391</v>
      </c>
    </row>
    <row r="247" spans="2:46" x14ac:dyDescent="0.2">
      <c r="B247" s="65">
        <f>'motor1(shrimp)'!A429</f>
        <v>10</v>
      </c>
      <c r="C247" s="58">
        <f>'motor1(shrimp)'!B429</f>
        <v>12</v>
      </c>
      <c r="D247" s="80">
        <f ca="1">'motor1(shrimp)'!C429</f>
        <v>252.19119351946517</v>
      </c>
      <c r="E247" s="7">
        <f ca="1">IF('motor1(shrimp)'!D429=0,"",'motor1(shrimp)'!D429)</f>
        <v>21.98201331239671</v>
      </c>
      <c r="F247" s="80">
        <f ca="1">'motor1(shrimp)'!E429</f>
        <v>1169.1529650262951</v>
      </c>
      <c r="G247" s="7">
        <f ca="1">'motor1(shrimp)'!F429</f>
        <v>1519.8988545341836</v>
      </c>
      <c r="AT247" s="82">
        <f t="shared" si="7"/>
        <v>23.939743428339391</v>
      </c>
    </row>
    <row r="248" spans="2:46" x14ac:dyDescent="0.2">
      <c r="B248" s="6">
        <f>'motor1(shrimp)'!A430</f>
        <v>11</v>
      </c>
      <c r="C248">
        <f>'motor1(shrimp)'!B430</f>
        <v>1</v>
      </c>
      <c r="D248" s="80">
        <f ca="1">'motor1(shrimp)'!C430</f>
        <v>316.10804204446623</v>
      </c>
      <c r="E248" s="7">
        <f ca="1">IF('motor1(shrimp)'!D430=0,"",'motor1(shrimp)'!D430)</f>
        <v>21.106913648797125</v>
      </c>
      <c r="F248" s="80">
        <f ca="1">'motor1(shrimp)'!E430</f>
        <v>1443.7522205191433</v>
      </c>
      <c r="G248" s="7">
        <f ca="1">'motor1(shrimp)'!F430</f>
        <v>1876.8778866748864</v>
      </c>
      <c r="AT248" s="82">
        <f t="shared" si="7"/>
        <v>23.939743428339391</v>
      </c>
    </row>
    <row r="249" spans="2:46" x14ac:dyDescent="0.2">
      <c r="B249" s="6">
        <f>'motor1(shrimp)'!A431</f>
        <v>11</v>
      </c>
      <c r="C249">
        <f>'motor1(shrimp)'!B431</f>
        <v>2</v>
      </c>
      <c r="D249" s="80">
        <f ca="1">'motor1(shrimp)'!C431</f>
        <v>283.75351438142127</v>
      </c>
      <c r="E249" s="7">
        <f ca="1">IF('motor1(shrimp)'!D431=0,"",'motor1(shrimp)'!D431)</f>
        <v>21.030507849431824</v>
      </c>
      <c r="F249" s="80">
        <f ca="1">'motor1(shrimp)'!E431</f>
        <v>1292.6534030599244</v>
      </c>
      <c r="G249" s="7">
        <f ca="1">'motor1(shrimp)'!F431</f>
        <v>1680.4494239779017</v>
      </c>
      <c r="AT249" s="82">
        <f t="shared" si="7"/>
        <v>23.939743428339391</v>
      </c>
    </row>
    <row r="250" spans="2:46" x14ac:dyDescent="0.2">
      <c r="B250" s="6">
        <f>'motor1(shrimp)'!A432</f>
        <v>11</v>
      </c>
      <c r="C250">
        <f>'motor1(shrimp)'!B432</f>
        <v>3</v>
      </c>
      <c r="D250" s="80">
        <f ca="1">'motor1(shrimp)'!C432</f>
        <v>907.96089134189697</v>
      </c>
      <c r="E250" s="7">
        <f ca="1">IF('motor1(shrimp)'!D432=0,"",'motor1(shrimp)'!D432)</f>
        <v>20.331186169629873</v>
      </c>
      <c r="F250" s="80">
        <f ca="1">'motor1(shrimp)'!E432</f>
        <v>4094.0368119091036</v>
      </c>
      <c r="G250" s="7">
        <f ca="1">'motor1(shrimp)'!F432</f>
        <v>5322.2478554818344</v>
      </c>
      <c r="AT250" s="82">
        <f t="shared" si="7"/>
        <v>23.939743428339391</v>
      </c>
    </row>
    <row r="251" spans="2:46" x14ac:dyDescent="0.2">
      <c r="B251" s="6">
        <f>'motor1(shrimp)'!A433</f>
        <v>11</v>
      </c>
      <c r="C251">
        <f>'motor1(shrimp)'!B433</f>
        <v>4</v>
      </c>
      <c r="D251" s="80">
        <f ca="1">'motor1(shrimp)'!C433</f>
        <v>865.91960527389335</v>
      </c>
      <c r="E251" s="7">
        <f ca="1">IF('motor1(shrimp)'!D433=0,"",'motor1(shrimp)'!D433)</f>
        <v>21.472013215204424</v>
      </c>
      <c r="F251" s="80">
        <f ca="1">'motor1(shrimp)'!E433</f>
        <v>3962.3324609848974</v>
      </c>
      <c r="G251" s="7">
        <f ca="1">'motor1(shrimp)'!F433</f>
        <v>5151.0321992803665</v>
      </c>
      <c r="AT251" s="82">
        <f t="shared" si="7"/>
        <v>23.939743428339391</v>
      </c>
    </row>
    <row r="252" spans="2:46" x14ac:dyDescent="0.2">
      <c r="B252" s="6">
        <f>'motor1(shrimp)'!A434</f>
        <v>11</v>
      </c>
      <c r="C252">
        <f>'motor1(shrimp)'!B434</f>
        <v>5</v>
      </c>
      <c r="D252" s="80">
        <f ca="1">'motor1(shrimp)'!C434</f>
        <v>970.50669220293355</v>
      </c>
      <c r="E252" s="7">
        <f ca="1">IF('motor1(shrimp)'!D434=0,"",'motor1(shrimp)'!D434)</f>
        <v>24.018241910554888</v>
      </c>
      <c r="F252" s="80">
        <f ca="1">'motor1(shrimp)'!E434</f>
        <v>4579.9366765747818</v>
      </c>
      <c r="G252" s="7">
        <f ca="1">'motor1(shrimp)'!F434</f>
        <v>5953.9176795472167</v>
      </c>
      <c r="AT252" s="82">
        <f t="shared" si="7"/>
        <v>23.939743428339391</v>
      </c>
    </row>
    <row r="253" spans="2:46" x14ac:dyDescent="0.2">
      <c r="B253" s="6">
        <f>'motor1(shrimp)'!A435</f>
        <v>11</v>
      </c>
      <c r="C253">
        <f>'motor1(shrimp)'!B435</f>
        <v>6</v>
      </c>
      <c r="D253" s="80">
        <f ca="1">'motor1(shrimp)'!C435</f>
        <v>798.22201808898274</v>
      </c>
      <c r="E253" s="7">
        <f ca="1">IF('motor1(shrimp)'!D435=0,"",'motor1(shrimp)'!D435)</f>
        <v>25.810907650540631</v>
      </c>
      <c r="F253" s="80">
        <f ca="1">'motor1(shrimp)'!E435</f>
        <v>3853.369801447056</v>
      </c>
      <c r="G253" s="7">
        <f ca="1">'motor1(shrimp)'!F435</f>
        <v>5009.380741881173</v>
      </c>
      <c r="AT253" s="82">
        <f t="shared" si="7"/>
        <v>23.939743428339391</v>
      </c>
    </row>
    <row r="254" spans="2:46" x14ac:dyDescent="0.2">
      <c r="B254" s="6">
        <f>'motor1(shrimp)'!A436</f>
        <v>11</v>
      </c>
      <c r="C254">
        <f>'motor1(shrimp)'!B436</f>
        <v>7</v>
      </c>
      <c r="D254" s="80">
        <f ca="1">'motor1(shrimp)'!C436</f>
        <v>618.95597339687629</v>
      </c>
      <c r="E254" s="7">
        <f ca="1">IF('motor1(shrimp)'!D436=0,"",'motor1(shrimp)'!D436)</f>
        <v>26.852945392079004</v>
      </c>
      <c r="F254" s="80">
        <f ca="1">'motor1(shrimp)'!E436</f>
        <v>3030.7899001580122</v>
      </c>
      <c r="G254" s="7">
        <f ca="1">'motor1(shrimp)'!F436</f>
        <v>3940.0268702054159</v>
      </c>
      <c r="AT254" s="82">
        <f t="shared" si="7"/>
        <v>23.939743428339391</v>
      </c>
    </row>
    <row r="255" spans="2:46" x14ac:dyDescent="0.2">
      <c r="B255" s="6">
        <f>'motor1(shrimp)'!A437</f>
        <v>11</v>
      </c>
      <c r="C255">
        <f>'motor1(shrimp)'!B437</f>
        <v>8</v>
      </c>
      <c r="D255" s="80">
        <f ca="1">'motor1(shrimp)'!C437</f>
        <v>399.17226275603196</v>
      </c>
      <c r="E255" s="7">
        <f ca="1">IF('motor1(shrimp)'!D437=0,"",'motor1(shrimp)'!D437)</f>
        <v>26.797577288213262</v>
      </c>
      <c r="F255" s="80">
        <f ca="1">'motor1(shrimp)'!E437</f>
        <v>1960.0733498721445</v>
      </c>
      <c r="G255" s="7">
        <f ca="1">'motor1(shrimp)'!F437</f>
        <v>2548.095354833788</v>
      </c>
      <c r="AT255" s="82">
        <f t="shared" si="7"/>
        <v>23.939743428339391</v>
      </c>
    </row>
    <row r="256" spans="2:46" x14ac:dyDescent="0.2">
      <c r="B256" s="6">
        <f>'motor1(shrimp)'!A438</f>
        <v>11</v>
      </c>
      <c r="C256">
        <f>'motor1(shrimp)'!B438</f>
        <v>9</v>
      </c>
      <c r="D256" s="80">
        <f ca="1">'motor1(shrimp)'!C438</f>
        <v>280.16327302863226</v>
      </c>
      <c r="E256" s="7">
        <f ca="1">IF('motor1(shrimp)'!D438=0,"",'motor1(shrimp)'!D438)</f>
        <v>26.62438423348787</v>
      </c>
      <c r="F256" s="80">
        <f ca="1">'motor1(shrimp)'!E438</f>
        <v>1374.9997278290714</v>
      </c>
      <c r="G256" s="7">
        <f ca="1">'motor1(shrimp)'!F438</f>
        <v>1787.4996461777928</v>
      </c>
      <c r="AT256" s="82">
        <f t="shared" si="7"/>
        <v>23.939743428339391</v>
      </c>
    </row>
    <row r="257" spans="2:46" x14ac:dyDescent="0.2">
      <c r="B257" s="6">
        <f>'motor1(shrimp)'!A439</f>
        <v>11</v>
      </c>
      <c r="C257">
        <f>'motor1(shrimp)'!B439</f>
        <v>10</v>
      </c>
      <c r="D257" s="80">
        <f ca="1">'motor1(shrimp)'!C439</f>
        <v>226.64738854390575</v>
      </c>
      <c r="E257" s="7">
        <f ca="1">IF('motor1(shrimp)'!D439=0,"",'motor1(shrimp)'!D439)</f>
        <v>25.194641814203727</v>
      </c>
      <c r="F257" s="80">
        <f ca="1">'motor1(shrimp)'!E439</f>
        <v>1096.7086273363595</v>
      </c>
      <c r="G257" s="7">
        <f ca="1">'motor1(shrimp)'!F439</f>
        <v>1425.7212155372674</v>
      </c>
      <c r="AT257" s="82">
        <f t="shared" si="7"/>
        <v>23.939743428339391</v>
      </c>
    </row>
    <row r="258" spans="2:46" x14ac:dyDescent="0.2">
      <c r="B258" s="6">
        <f>'motor1(shrimp)'!A440</f>
        <v>11</v>
      </c>
      <c r="C258">
        <f>'motor1(shrimp)'!B440</f>
        <v>11</v>
      </c>
      <c r="D258" s="80">
        <f ca="1">'motor1(shrimp)'!C440</f>
        <v>182.67589075130033</v>
      </c>
      <c r="E258" s="7">
        <f ca="1">IF('motor1(shrimp)'!D440=0,"",'motor1(shrimp)'!D440)</f>
        <v>22.272990539107717</v>
      </c>
      <c r="F258" s="80">
        <f ca="1">'motor1(shrimp)'!E440</f>
        <v>851.78716771690642</v>
      </c>
      <c r="G258" s="7">
        <f ca="1">'motor1(shrimp)'!F440</f>
        <v>1107.3233180319785</v>
      </c>
      <c r="AT258" s="82">
        <f t="shared" si="7"/>
        <v>23.939743428339391</v>
      </c>
    </row>
    <row r="259" spans="2:46" x14ac:dyDescent="0.2">
      <c r="B259" s="61">
        <f>'motor1(shrimp)'!A441</f>
        <v>11</v>
      </c>
      <c r="C259" s="58">
        <f>'motor1(shrimp)'!B441</f>
        <v>12</v>
      </c>
      <c r="D259" s="80">
        <f ca="1">'motor1(shrimp)'!C441</f>
        <v>281.80050862676842</v>
      </c>
      <c r="E259" s="7">
        <f ca="1">IF('motor1(shrimp)'!D441=0,"",'motor1(shrimp)'!D441)</f>
        <v>21.381630234221838</v>
      </c>
      <c r="F259" s="80">
        <f ca="1">'motor1(shrimp)'!E441</f>
        <v>1292.928976459134</v>
      </c>
      <c r="G259" s="7">
        <f ca="1">'motor1(shrimp)'!F441</f>
        <v>1680.8076693968742</v>
      </c>
      <c r="AT259" s="82">
        <f t="shared" si="7"/>
        <v>23.939743428339391</v>
      </c>
    </row>
    <row r="260" spans="2:46" x14ac:dyDescent="0.2">
      <c r="B260" s="7">
        <f>'motor1(shrimp)'!A442</f>
        <v>12</v>
      </c>
      <c r="C260">
        <f>'motor1(shrimp)'!B442</f>
        <v>1</v>
      </c>
      <c r="D260" s="80">
        <f ca="1">'motor1(shrimp)'!C442</f>
        <v>636.95403444667284</v>
      </c>
      <c r="E260" s="7">
        <f ca="1">IF('motor1(shrimp)'!D442=0,"",'motor1(shrimp)'!D442)</f>
        <v>20.492800595237931</v>
      </c>
      <c r="F260" s="80">
        <f ca="1">'motor1(shrimp)'!E442</f>
        <v>2880.6026462626792</v>
      </c>
      <c r="G260" s="7">
        <f ca="1">'motor1(shrimp)'!F442</f>
        <v>3744.783440141483</v>
      </c>
      <c r="AT260" s="82">
        <f t="shared" si="7"/>
        <v>23.939743428339391</v>
      </c>
    </row>
    <row r="261" spans="2:46" x14ac:dyDescent="0.2">
      <c r="B261" s="7">
        <f>'motor1(shrimp)'!A443</f>
        <v>12</v>
      </c>
      <c r="C261">
        <f>'motor1(shrimp)'!B443</f>
        <v>2</v>
      </c>
      <c r="D261" s="80">
        <f ca="1">'motor1(shrimp)'!C443</f>
        <v>746.44014770938406</v>
      </c>
      <c r="E261" s="7">
        <f ca="1">IF('motor1(shrimp)'!D443=0,"",'motor1(shrimp)'!D443)</f>
        <v>21.108628635807257</v>
      </c>
      <c r="F261" s="80">
        <f ca="1">'motor1(shrimp)'!E443</f>
        <v>3400.7336984395488</v>
      </c>
      <c r="G261" s="7">
        <f ca="1">'motor1(shrimp)'!F443</f>
        <v>4420.9538079714139</v>
      </c>
      <c r="AT261" s="82">
        <f t="shared" si="7"/>
        <v>23.939743428339391</v>
      </c>
    </row>
    <row r="262" spans="2:46" x14ac:dyDescent="0.2">
      <c r="B262" s="7">
        <f>'motor1(shrimp)'!A444</f>
        <v>12</v>
      </c>
      <c r="C262">
        <f>'motor1(shrimp)'!B444</f>
        <v>3</v>
      </c>
      <c r="D262" s="80">
        <f ca="1">'motor1(shrimp)'!C444</f>
        <v>1002.4301363610061</v>
      </c>
      <c r="E262" s="7">
        <f ca="1">IF('motor1(shrimp)'!D444=0,"",'motor1(shrimp)'!D444)</f>
        <v>21.951266389921152</v>
      </c>
      <c r="F262" s="80">
        <f ca="1">'motor1(shrimp)'!E444</f>
        <v>4619.6369926337302</v>
      </c>
      <c r="G262" s="7">
        <f ca="1">'motor1(shrimp)'!F444</f>
        <v>6005.5280904238498</v>
      </c>
      <c r="AT262" s="82">
        <f t="shared" si="7"/>
        <v>23.939743428339391</v>
      </c>
    </row>
    <row r="263" spans="2:46" x14ac:dyDescent="0.2">
      <c r="B263" s="7">
        <f>'motor1(shrimp)'!A445</f>
        <v>12</v>
      </c>
      <c r="C263">
        <f>'motor1(shrimp)'!B445</f>
        <v>4</v>
      </c>
      <c r="D263" s="80">
        <f ca="1">'motor1(shrimp)'!C445</f>
        <v>672.23478134709603</v>
      </c>
      <c r="E263" s="7">
        <f ca="1">IF('motor1(shrimp)'!D445=0,"",'motor1(shrimp)'!D445)</f>
        <v>21.925536253483198</v>
      </c>
      <c r="F263" s="80">
        <f ca="1">'motor1(shrimp)'!E445</f>
        <v>3101.0322843065137</v>
      </c>
      <c r="G263" s="7">
        <f ca="1">'motor1(shrimp)'!F445</f>
        <v>4031.341969598468</v>
      </c>
      <c r="AT263" s="82">
        <f t="shared" si="7"/>
        <v>23.939743428339391</v>
      </c>
    </row>
    <row r="264" spans="2:46" x14ac:dyDescent="0.2">
      <c r="B264" s="7">
        <f>'motor1(shrimp)'!A446</f>
        <v>12</v>
      </c>
      <c r="C264">
        <f>'motor1(shrimp)'!B446</f>
        <v>5</v>
      </c>
      <c r="D264" s="80">
        <f ca="1">'motor1(shrimp)'!C446</f>
        <v>806.93122797330363</v>
      </c>
      <c r="E264" s="7">
        <f ca="1">IF('motor1(shrimp)'!D446=0,"",'motor1(shrimp)'!D446)</f>
        <v>21.961668263889091</v>
      </c>
      <c r="F264" s="80">
        <f ca="1">'motor1(shrimp)'!E446</f>
        <v>3725.0411370108936</v>
      </c>
      <c r="G264" s="7">
        <f ca="1">'motor1(shrimp)'!F446</f>
        <v>4842.5534781141623</v>
      </c>
      <c r="AT264" s="82">
        <f t="shared" si="7"/>
        <v>23.939743428339391</v>
      </c>
    </row>
    <row r="265" spans="2:46" x14ac:dyDescent="0.2">
      <c r="B265" s="7">
        <f>'motor1(shrimp)'!A447</f>
        <v>12</v>
      </c>
      <c r="C265">
        <f>'motor1(shrimp)'!B447</f>
        <v>6</v>
      </c>
      <c r="D265" s="80">
        <f ca="1">'motor1(shrimp)'!C447</f>
        <v>588.5230656413878</v>
      </c>
      <c r="E265" s="7">
        <f ca="1">IF('motor1(shrimp)'!D447=0,"",'motor1(shrimp)'!D447)</f>
        <v>23.808959325666418</v>
      </c>
      <c r="F265" s="80">
        <f ca="1">'motor1(shrimp)'!E447</f>
        <v>2776.2414986167619</v>
      </c>
      <c r="G265" s="7">
        <f ca="1">'motor1(shrimp)'!F447</f>
        <v>3609.1139482017907</v>
      </c>
      <c r="AT265" s="82">
        <f t="shared" si="7"/>
        <v>23.939743428339391</v>
      </c>
    </row>
    <row r="266" spans="2:46" x14ac:dyDescent="0.2">
      <c r="B266" s="7">
        <f>'motor1(shrimp)'!A448</f>
        <v>12</v>
      </c>
      <c r="C266">
        <f>'motor1(shrimp)'!B448</f>
        <v>7</v>
      </c>
      <c r="D266" s="80">
        <f ca="1">'motor1(shrimp)'!C448</f>
        <v>465.5892822674943</v>
      </c>
      <c r="E266" s="7">
        <f ca="1">IF('motor1(shrimp)'!D448=0,"",'motor1(shrimp)'!D448)</f>
        <v>25.135280455928143</v>
      </c>
      <c r="F266" s="80">
        <f ca="1">'motor1(shrimp)'!E448</f>
        <v>2233.8091835722453</v>
      </c>
      <c r="G266" s="7">
        <f ca="1">'motor1(shrimp)'!F448</f>
        <v>2903.9519386439188</v>
      </c>
      <c r="AT266" s="82">
        <f t="shared" si="7"/>
        <v>23.939743428339391</v>
      </c>
    </row>
    <row r="267" spans="2:46" x14ac:dyDescent="0.2">
      <c r="B267" s="7">
        <f>'motor1(shrimp)'!A449</f>
        <v>12</v>
      </c>
      <c r="C267">
        <f>'motor1(shrimp)'!B449</f>
        <v>8</v>
      </c>
      <c r="D267" s="80">
        <f ca="1">'motor1(shrimp)'!C449</f>
        <v>376.12019110436825</v>
      </c>
      <c r="E267" s="7">
        <f ca="1">IF('motor1(shrimp)'!D449=0,"",'motor1(shrimp)'!D449)</f>
        <v>26.646068847774767</v>
      </c>
      <c r="F267" s="80">
        <f ca="1">'motor1(shrimp)'!E449</f>
        <v>1836.5303391326966</v>
      </c>
      <c r="G267" s="7">
        <f ca="1">'motor1(shrimp)'!F449</f>
        <v>2387.4894408725054</v>
      </c>
      <c r="AT267" s="82">
        <f t="shared" si="7"/>
        <v>23.939743428339391</v>
      </c>
    </row>
    <row r="268" spans="2:46" x14ac:dyDescent="0.2">
      <c r="B268" s="7">
        <f>'motor1(shrimp)'!A450</f>
        <v>12</v>
      </c>
      <c r="C268">
        <f>'motor1(shrimp)'!B450</f>
        <v>9</v>
      </c>
      <c r="D268" s="80">
        <f ca="1">'motor1(shrimp)'!C450</f>
        <v>208.93243954446402</v>
      </c>
      <c r="E268" s="7">
        <f ca="1">IF('motor1(shrimp)'!D450=0,"",'motor1(shrimp)'!D450)</f>
        <v>26.953796402017243</v>
      </c>
      <c r="F268" s="80">
        <f ca="1">'motor1(shrimp)'!E450</f>
        <v>1026.685926804015</v>
      </c>
      <c r="G268" s="7">
        <f ca="1">'motor1(shrimp)'!F450</f>
        <v>1334.6917048452196</v>
      </c>
      <c r="AT268" s="82">
        <f t="shared" si="7"/>
        <v>23.939743428339391</v>
      </c>
    </row>
    <row r="269" spans="2:46" x14ac:dyDescent="0.2">
      <c r="B269" s="7">
        <f>'motor1(shrimp)'!A451</f>
        <v>12</v>
      </c>
      <c r="C269">
        <f>'motor1(shrimp)'!B451</f>
        <v>10</v>
      </c>
      <c r="D269" s="80">
        <f ca="1">'motor1(shrimp)'!C451</f>
        <v>192.67201144156809</v>
      </c>
      <c r="E269" s="7">
        <f ca="1">IF('motor1(shrimp)'!D451=0,"",'motor1(shrimp)'!D451)</f>
        <v>26.844675514046259</v>
      </c>
      <c r="F269" s="80">
        <f ca="1">'motor1(shrimp)'!E451</f>
        <v>947.52265313212729</v>
      </c>
      <c r="G269" s="7">
        <f ca="1">'motor1(shrimp)'!F451</f>
        <v>1231.7794490717656</v>
      </c>
      <c r="AT269" s="82">
        <f t="shared" si="7"/>
        <v>23.939743428339391</v>
      </c>
    </row>
    <row r="270" spans="2:46" x14ac:dyDescent="0.2">
      <c r="B270" s="7">
        <f>'motor1(shrimp)'!A452</f>
        <v>12</v>
      </c>
      <c r="C270">
        <f>'motor1(shrimp)'!B452</f>
        <v>11</v>
      </c>
      <c r="D270" s="80">
        <f ca="1">'motor1(shrimp)'!C452</f>
        <v>220.00506983041001</v>
      </c>
      <c r="E270" s="7">
        <f ca="1">IF('motor1(shrimp)'!D452=0,"",'motor1(shrimp)'!D452)</f>
        <v>22.031842340901925</v>
      </c>
      <c r="F270" s="80">
        <f ca="1">'motor1(shrimp)'!E452</f>
        <v>1023.8624463758551</v>
      </c>
      <c r="G270" s="7">
        <f ca="1">'motor1(shrimp)'!F452</f>
        <v>1331.0211802886117</v>
      </c>
      <c r="AT270" s="82">
        <f t="shared" si="7"/>
        <v>23.939743428339391</v>
      </c>
    </row>
    <row r="271" spans="2:46" x14ac:dyDescent="0.2">
      <c r="B271" s="65">
        <f>'motor1(shrimp)'!A453</f>
        <v>12</v>
      </c>
      <c r="C271" s="58">
        <f>'motor1(shrimp)'!B453</f>
        <v>12</v>
      </c>
      <c r="D271" s="80">
        <f ca="1">'motor1(shrimp)'!C453</f>
        <v>271.89595024259194</v>
      </c>
      <c r="E271" s="7">
        <f ca="1">IF('motor1(shrimp)'!D453=0,"",'motor1(shrimp)'!D453)</f>
        <v>21.866426933033306</v>
      </c>
      <c r="F271" s="80">
        <f ca="1">'motor1(shrimp)'!E453</f>
        <v>1255.7167895725574</v>
      </c>
      <c r="G271" s="7">
        <f ca="1">'motor1(shrimp)'!F453</f>
        <v>1632.4318264443248</v>
      </c>
      <c r="AT271" s="82">
        <f t="shared" si="7"/>
        <v>23.939743428339391</v>
      </c>
    </row>
    <row r="272" spans="2:46" x14ac:dyDescent="0.2">
      <c r="B272" s="6">
        <f>'motor1(shrimp)'!A454</f>
        <v>13</v>
      </c>
      <c r="C272">
        <f>'motor1(shrimp)'!B454</f>
        <v>1</v>
      </c>
      <c r="D272" s="80">
        <f ca="1">'motor1(shrimp)'!C454</f>
        <v>420.64282973810771</v>
      </c>
      <c r="E272" s="7">
        <f ca="1">IF('motor1(shrimp)'!D454=0,"",'motor1(shrimp)'!D454)</f>
        <v>21.208421045411843</v>
      </c>
      <c r="F272" s="80">
        <f ca="1">'motor1(shrimp)'!E454</f>
        <v>1922.9453025171549</v>
      </c>
      <c r="G272" s="7">
        <f ca="1">'motor1(shrimp)'!F454</f>
        <v>2499.8288932723017</v>
      </c>
      <c r="AT272" s="82">
        <f t="shared" si="7"/>
        <v>23.939743428339391</v>
      </c>
    </row>
    <row r="273" spans="2:46" x14ac:dyDescent="0.2">
      <c r="B273" s="6">
        <f>'motor1(shrimp)'!A455</f>
        <v>13</v>
      </c>
      <c r="C273">
        <f>'motor1(shrimp)'!B455</f>
        <v>2</v>
      </c>
      <c r="D273" s="80">
        <f ca="1">'motor1(shrimp)'!C455</f>
        <v>1007.3201956983318</v>
      </c>
      <c r="E273" s="7">
        <f ca="1">IF('motor1(shrimp)'!D455=0,"",'motor1(shrimp)'!D455)</f>
        <v>20.268094251670302</v>
      </c>
      <c r="F273" s="80">
        <f ca="1">'motor1(shrimp)'!E455</f>
        <v>4538.9971290307749</v>
      </c>
      <c r="G273" s="7">
        <f ca="1">'motor1(shrimp)'!F455</f>
        <v>5900.6962677400079</v>
      </c>
      <c r="AT273" s="82">
        <f t="shared" si="7"/>
        <v>23.939743428339391</v>
      </c>
    </row>
    <row r="274" spans="2:46" x14ac:dyDescent="0.2">
      <c r="B274" s="6">
        <f>'motor1(shrimp)'!A456</f>
        <v>13</v>
      </c>
      <c r="C274">
        <f>'motor1(shrimp)'!B456</f>
        <v>3</v>
      </c>
      <c r="D274" s="80">
        <f ca="1">'motor1(shrimp)'!C456</f>
        <v>814.07449590431145</v>
      </c>
      <c r="E274" s="7">
        <f ca="1">IF('motor1(shrimp)'!D456=0,"",'motor1(shrimp)'!D456)</f>
        <v>21.050259686355659</v>
      </c>
      <c r="F274" s="80">
        <f ca="1">'motor1(shrimp)'!E456</f>
        <v>3704.6317695354082</v>
      </c>
      <c r="G274" s="7">
        <f ca="1">'motor1(shrimp)'!F456</f>
        <v>4816.0213003960307</v>
      </c>
      <c r="AT274" s="82">
        <f t="shared" si="7"/>
        <v>23.939743428339391</v>
      </c>
    </row>
    <row r="275" spans="2:46" x14ac:dyDescent="0.2">
      <c r="B275" s="6">
        <f>'motor1(shrimp)'!A457</f>
        <v>13</v>
      </c>
      <c r="C275">
        <f>'motor1(shrimp)'!B457</f>
        <v>4</v>
      </c>
      <c r="D275" s="80">
        <f ca="1">'motor1(shrimp)'!C457</f>
        <v>946.24384305190631</v>
      </c>
      <c r="E275" s="7">
        <f ca="1">IF('motor1(shrimp)'!D457=0,"",'motor1(shrimp)'!D457)</f>
        <v>22.320681108531566</v>
      </c>
      <c r="F275" s="80">
        <f ca="1">'motor1(shrimp)'!E457</f>
        <v>4379.4728108386307</v>
      </c>
      <c r="G275" s="7">
        <f ca="1">'motor1(shrimp)'!F457</f>
        <v>5693.3146540902198</v>
      </c>
      <c r="AT275" s="82">
        <f t="shared" si="7"/>
        <v>23.939743428339391</v>
      </c>
    </row>
    <row r="276" spans="2:46" x14ac:dyDescent="0.2">
      <c r="B276" s="6">
        <f>'motor1(shrimp)'!A458</f>
        <v>13</v>
      </c>
      <c r="C276">
        <f>'motor1(shrimp)'!B458</f>
        <v>5</v>
      </c>
      <c r="D276" s="80">
        <f ca="1">'motor1(shrimp)'!C458</f>
        <v>901.39447524784657</v>
      </c>
      <c r="E276" s="7">
        <f ca="1">IF('motor1(shrimp)'!D458=0,"",'motor1(shrimp)'!D458)</f>
        <v>23.263473931704755</v>
      </c>
      <c r="F276" s="80">
        <f ca="1">'motor1(shrimp)'!E458</f>
        <v>4227.2817727011234</v>
      </c>
      <c r="G276" s="7">
        <f ca="1">'motor1(shrimp)'!F458</f>
        <v>5495.4663045114603</v>
      </c>
      <c r="AT276" s="82">
        <f t="shared" si="7"/>
        <v>23.939743428339391</v>
      </c>
    </row>
    <row r="277" spans="2:46" x14ac:dyDescent="0.2">
      <c r="B277" s="6">
        <f>'motor1(shrimp)'!A459</f>
        <v>13</v>
      </c>
      <c r="C277">
        <f>'motor1(shrimp)'!B459</f>
        <v>6</v>
      </c>
      <c r="D277" s="80">
        <f ca="1">'motor1(shrimp)'!C459</f>
        <v>614.66819538566324</v>
      </c>
      <c r="E277" s="7">
        <f ca="1">IF('motor1(shrimp)'!D459=0,"",'motor1(shrimp)'!D459)</f>
        <v>24.246165848893252</v>
      </c>
      <c r="F277" s="80">
        <f ca="1">'motor1(shrimp)'!E459</f>
        <v>2920.0430708186459</v>
      </c>
      <c r="G277" s="7">
        <f ca="1">'motor1(shrimp)'!F459</f>
        <v>3796.0559920642399</v>
      </c>
      <c r="AT277" s="82">
        <f t="shared" si="7"/>
        <v>23.939743428339391</v>
      </c>
    </row>
    <row r="278" spans="2:46" x14ac:dyDescent="0.2">
      <c r="B278" s="6">
        <f>'motor1(shrimp)'!A460</f>
        <v>13</v>
      </c>
      <c r="C278">
        <f>'motor1(shrimp)'!B460</f>
        <v>7</v>
      </c>
      <c r="D278" s="80">
        <f ca="1">'motor1(shrimp)'!C460</f>
        <v>297.09173415126304</v>
      </c>
      <c r="E278" s="7">
        <f ca="1">IF('motor1(shrimp)'!D460=0,"",'motor1(shrimp)'!D460)</f>
        <v>24.113757396358135</v>
      </c>
      <c r="F278" s="80">
        <f ca="1">'motor1(shrimp)'!E460</f>
        <v>1412.4115561086658</v>
      </c>
      <c r="G278" s="7">
        <f ca="1">'motor1(shrimp)'!F460</f>
        <v>1836.1350229412656</v>
      </c>
      <c r="AT278" s="82">
        <f t="shared" si="7"/>
        <v>23.939743428339391</v>
      </c>
    </row>
    <row r="279" spans="2:46" x14ac:dyDescent="0.2">
      <c r="B279" s="6">
        <f>'motor1(shrimp)'!A461</f>
        <v>13</v>
      </c>
      <c r="C279">
        <f>'motor1(shrimp)'!B461</f>
        <v>8</v>
      </c>
      <c r="D279" s="80">
        <f ca="1">'motor1(shrimp)'!C461</f>
        <v>324.55387744860701</v>
      </c>
      <c r="E279" s="7">
        <f ca="1">IF('motor1(shrimp)'!D461=0,"",'motor1(shrimp)'!D461)</f>
        <v>23.689364311692856</v>
      </c>
      <c r="F279" s="80">
        <f ca="1">'motor1(shrimp)'!E461</f>
        <v>1536.3005547177534</v>
      </c>
      <c r="G279" s="7">
        <f ca="1">'motor1(shrimp)'!F461</f>
        <v>1997.1907211330795</v>
      </c>
      <c r="AT279" s="82">
        <f t="shared" si="7"/>
        <v>23.939743428339391</v>
      </c>
    </row>
    <row r="280" spans="2:46" x14ac:dyDescent="0.2">
      <c r="B280" s="6">
        <f>'motor1(shrimp)'!A462</f>
        <v>13</v>
      </c>
      <c r="C280">
        <f>'motor1(shrimp)'!B462</f>
        <v>9</v>
      </c>
      <c r="D280" s="80">
        <f ca="1">'motor1(shrimp)'!C462</f>
        <v>209.47884797090276</v>
      </c>
      <c r="E280" s="7">
        <f ca="1">IF('motor1(shrimp)'!D462=0,"",'motor1(shrimp)'!D462)</f>
        <v>25.373477777618294</v>
      </c>
      <c r="F280" s="80">
        <f ca="1">'motor1(shrimp)'!E462</f>
        <v>1008.8301065105836</v>
      </c>
      <c r="G280" s="7">
        <f ca="1">'motor1(shrimp)'!F462</f>
        <v>1311.4791384637588</v>
      </c>
      <c r="AT280" s="82">
        <f t="shared" si="7"/>
        <v>23.939743428339391</v>
      </c>
    </row>
    <row r="281" spans="2:46" x14ac:dyDescent="0.2">
      <c r="B281" s="6">
        <f>'motor1(shrimp)'!A463</f>
        <v>13</v>
      </c>
      <c r="C281">
        <f>'motor1(shrimp)'!B463</f>
        <v>10</v>
      </c>
      <c r="D281" s="80">
        <f ca="1">'motor1(shrimp)'!C463</f>
        <v>150.71318576905972</v>
      </c>
      <c r="E281" s="7">
        <f ca="1">IF('motor1(shrimp)'!D463=0,"",'motor1(shrimp)'!D463)</f>
        <v>24.029000073593078</v>
      </c>
      <c r="F281" s="80">
        <f ca="1">'motor1(shrimp)'!E463</f>
        <v>717.33870668859038</v>
      </c>
      <c r="G281" s="7">
        <f ca="1">'motor1(shrimp)'!F463</f>
        <v>932.54031869516757</v>
      </c>
      <c r="AT281" s="82">
        <f t="shared" si="7"/>
        <v>23.939743428339391</v>
      </c>
    </row>
    <row r="282" spans="2:46" x14ac:dyDescent="0.2">
      <c r="B282" s="6">
        <f>'motor1(shrimp)'!A464</f>
        <v>13</v>
      </c>
      <c r="C282">
        <f>'motor1(shrimp)'!B464</f>
        <v>11</v>
      </c>
      <c r="D282" s="80">
        <f ca="1">'motor1(shrimp)'!C464</f>
        <v>186.89141640380222</v>
      </c>
      <c r="E282" s="7">
        <f ca="1">IF('motor1(shrimp)'!D464=0,"",'motor1(shrimp)'!D464)</f>
        <v>22.637531114197476</v>
      </c>
      <c r="F282" s="80">
        <f ca="1">'motor1(shrimp)'!E464</f>
        <v>873.81502346165507</v>
      </c>
      <c r="G282" s="7">
        <f ca="1">'motor1(shrimp)'!F464</f>
        <v>1135.9595305001517</v>
      </c>
      <c r="AT282" s="82">
        <f t="shared" si="7"/>
        <v>23.939743428339391</v>
      </c>
    </row>
    <row r="283" spans="2:46" x14ac:dyDescent="0.2">
      <c r="B283" s="61">
        <f>'motor1(shrimp)'!A465</f>
        <v>13</v>
      </c>
      <c r="C283" s="58">
        <f>'motor1(shrimp)'!B465</f>
        <v>12</v>
      </c>
      <c r="D283" s="80">
        <f ca="1">'motor1(shrimp)'!C465</f>
        <v>251.78287900755166</v>
      </c>
      <c r="E283" s="7">
        <f ca="1">IF('motor1(shrimp)'!D465=0,"",'motor1(shrimp)'!D465)</f>
        <v>21.236011488567346</v>
      </c>
      <c r="F283" s="80">
        <f ca="1">'motor1(shrimp)'!E465</f>
        <v>1152.9084499653409</v>
      </c>
      <c r="G283" s="7">
        <f ca="1">'motor1(shrimp)'!F465</f>
        <v>1498.7809849549433</v>
      </c>
      <c r="AT283" s="82">
        <f t="shared" si="7"/>
        <v>23.939743428339391</v>
      </c>
    </row>
    <row r="284" spans="2:46" x14ac:dyDescent="0.2">
      <c r="B284" s="7">
        <f>'motor1(shrimp)'!A466</f>
        <v>14</v>
      </c>
      <c r="C284">
        <f>'motor1(shrimp)'!B466</f>
        <v>1</v>
      </c>
      <c r="D284" s="80">
        <f ca="1">'motor1(shrimp)'!C466</f>
        <v>434.72662522379011</v>
      </c>
      <c r="E284" s="7">
        <f ca="1">IF('motor1(shrimp)'!D466=0,"",'motor1(shrimp)'!D466)</f>
        <v>20.596148996732168</v>
      </c>
      <c r="F284" s="80">
        <f ca="1">'motor1(shrimp)'!E466</f>
        <v>1968.7710359664579</v>
      </c>
      <c r="G284" s="7">
        <f ca="1">'motor1(shrimp)'!F466</f>
        <v>2559.4023467563952</v>
      </c>
      <c r="AT284" s="82">
        <f t="shared" si="7"/>
        <v>23.939743428339391</v>
      </c>
    </row>
    <row r="285" spans="2:46" x14ac:dyDescent="0.2">
      <c r="B285" s="7">
        <f>'motor1(shrimp)'!A467</f>
        <v>14</v>
      </c>
      <c r="C285">
        <f>'motor1(shrimp)'!B467</f>
        <v>2</v>
      </c>
      <c r="D285" s="80">
        <f ca="1">'motor1(shrimp)'!C467</f>
        <v>762.49237054217349</v>
      </c>
      <c r="E285" s="7">
        <f ca="1">IF('motor1(shrimp)'!D467=0,"",'motor1(shrimp)'!D467)</f>
        <v>20.283237839230456</v>
      </c>
      <c r="F285" s="80">
        <f ca="1">'motor1(shrimp)'!E467</f>
        <v>3434.474321480157</v>
      </c>
      <c r="G285" s="7">
        <f ca="1">'motor1(shrimp)'!F467</f>
        <v>4464.8166179242044</v>
      </c>
      <c r="AT285" s="82">
        <f t="shared" si="7"/>
        <v>23.939743428339391</v>
      </c>
    </row>
    <row r="286" spans="2:46" x14ac:dyDescent="0.2">
      <c r="B286" s="7">
        <f>'motor1(shrimp)'!A468</f>
        <v>14</v>
      </c>
      <c r="C286">
        <f>'motor1(shrimp)'!B468</f>
        <v>3</v>
      </c>
      <c r="D286" s="80">
        <f ca="1">'motor1(shrimp)'!C468</f>
        <v>684.92374638715205</v>
      </c>
      <c r="E286" s="7">
        <f ca="1">IF('motor1(shrimp)'!D468=0,"",'motor1(shrimp)'!D468)</f>
        <v>21.713638343042188</v>
      </c>
      <c r="F286" s="80">
        <f ca="1">'motor1(shrimp)'!E468</f>
        <v>3143.1056768100079</v>
      </c>
      <c r="G286" s="7">
        <f ca="1">'motor1(shrimp)'!F468</f>
        <v>4086.0373798530104</v>
      </c>
      <c r="AT286" s="82">
        <f t="shared" si="7"/>
        <v>23.939743428339391</v>
      </c>
    </row>
    <row r="287" spans="2:46" x14ac:dyDescent="0.2">
      <c r="B287" s="7">
        <f>'motor1(shrimp)'!A469</f>
        <v>14</v>
      </c>
      <c r="C287">
        <f>'motor1(shrimp)'!B469</f>
        <v>4</v>
      </c>
      <c r="D287" s="80">
        <f ca="1">'motor1(shrimp)'!C469</f>
        <v>804.90331754779902</v>
      </c>
      <c r="E287" s="7">
        <f ca="1">IF('motor1(shrimp)'!D469=0,"",'motor1(shrimp)'!D469)</f>
        <v>21.950921897578347</v>
      </c>
      <c r="F287" s="80">
        <f ca="1">'motor1(shrimp)'!E469</f>
        <v>3712.0400149927204</v>
      </c>
      <c r="G287" s="7">
        <f ca="1">'motor1(shrimp)'!F469</f>
        <v>4825.652019490537</v>
      </c>
      <c r="AT287" s="82">
        <f t="shared" si="7"/>
        <v>23.939743428339391</v>
      </c>
    </row>
    <row r="288" spans="2:46" x14ac:dyDescent="0.2">
      <c r="B288" s="7">
        <f>'motor1(shrimp)'!A470</f>
        <v>14</v>
      </c>
      <c r="C288">
        <f>'motor1(shrimp)'!B470</f>
        <v>5</v>
      </c>
      <c r="D288" s="80">
        <f ca="1">'motor1(shrimp)'!C470</f>
        <v>653.94473714156879</v>
      </c>
      <c r="E288" s="7">
        <f ca="1">IF('motor1(shrimp)'!D470=0,"",'motor1(shrimp)'!D470)</f>
        <v>22.006395089249839</v>
      </c>
      <c r="F288" s="80">
        <f ca="1">'motor1(shrimp)'!E470</f>
        <v>3020.2545595384445</v>
      </c>
      <c r="G288" s="7">
        <f ca="1">'motor1(shrimp)'!F470</f>
        <v>3926.330927399978</v>
      </c>
      <c r="AT288" s="82">
        <f t="shared" si="7"/>
        <v>23.939743428339391</v>
      </c>
    </row>
    <row r="289" spans="2:46" x14ac:dyDescent="0.2">
      <c r="B289" s="7">
        <f>'motor1(shrimp)'!A471</f>
        <v>14</v>
      </c>
      <c r="C289">
        <f>'motor1(shrimp)'!B471</f>
        <v>6</v>
      </c>
      <c r="D289" s="80">
        <f ca="1">'motor1(shrimp)'!C471</f>
        <v>569.09033525648829</v>
      </c>
      <c r="E289" s="7">
        <f ca="1">IF('motor1(shrimp)'!D471=0,"",'motor1(shrimp)'!D471)</f>
        <v>24.394619247192313</v>
      </c>
      <c r="F289" s="80">
        <f ca="1">'motor1(shrimp)'!E471</f>
        <v>2701.0928151235757</v>
      </c>
      <c r="G289" s="7">
        <f ca="1">'motor1(shrimp)'!F471</f>
        <v>3511.4206596606487</v>
      </c>
      <c r="AT289" s="82">
        <f t="shared" si="7"/>
        <v>23.939743428339391</v>
      </c>
    </row>
    <row r="290" spans="2:46" x14ac:dyDescent="0.2">
      <c r="B290" s="7">
        <f>'motor1(shrimp)'!A472</f>
        <v>14</v>
      </c>
      <c r="C290">
        <f>'motor1(shrimp)'!B472</f>
        <v>7</v>
      </c>
      <c r="D290" s="80">
        <f ca="1">'motor1(shrimp)'!C472</f>
        <v>444.76959678213518</v>
      </c>
      <c r="E290" s="7">
        <f ca="1">IF('motor1(shrimp)'!D472=0,"",'motor1(shrimp)'!D472)</f>
        <v>24.859517853577952</v>
      </c>
      <c r="F290" s="80">
        <f ca="1">'motor1(shrimp)'!E472</f>
        <v>2130.0236082585557</v>
      </c>
      <c r="G290" s="7">
        <f ca="1">'motor1(shrimp)'!F472</f>
        <v>2769.0306907361223</v>
      </c>
      <c r="AT290" s="82">
        <f t="shared" si="7"/>
        <v>23.939743428339391</v>
      </c>
    </row>
    <row r="291" spans="2:46" x14ac:dyDescent="0.2">
      <c r="B291" s="7">
        <f>'motor1(shrimp)'!A473</f>
        <v>14</v>
      </c>
      <c r="C291">
        <f>'motor1(shrimp)'!B473</f>
        <v>8</v>
      </c>
      <c r="D291" s="80">
        <f ca="1">'motor1(shrimp)'!C473</f>
        <v>332.65434175161806</v>
      </c>
      <c r="E291" s="7">
        <f ca="1">IF('motor1(shrimp)'!D473=0,"",'motor1(shrimp)'!D473)</f>
        <v>25.965438707879891</v>
      </c>
      <c r="F291" s="80">
        <f ca="1">'motor1(shrimp)'!E473</f>
        <v>1614.0195296365507</v>
      </c>
      <c r="G291" s="7">
        <f ca="1">'motor1(shrimp)'!F473</f>
        <v>2098.2253885275159</v>
      </c>
      <c r="AT291" s="82">
        <f t="shared" si="7"/>
        <v>23.939743428339391</v>
      </c>
    </row>
    <row r="292" spans="2:46" x14ac:dyDescent="0.2">
      <c r="B292" s="7">
        <f>'motor1(shrimp)'!A474</f>
        <v>14</v>
      </c>
      <c r="C292">
        <f>'motor1(shrimp)'!B474</f>
        <v>9</v>
      </c>
      <c r="D292" s="80">
        <f ca="1">'motor1(shrimp)'!C474</f>
        <v>159.27858983056845</v>
      </c>
      <c r="E292" s="7">
        <f ca="1">IF('motor1(shrimp)'!D474=0,"",'motor1(shrimp)'!D474)</f>
        <v>24.886835280702893</v>
      </c>
      <c r="F292" s="80">
        <f ca="1">'motor1(shrimp)'!E474</f>
        <v>766.28996339675382</v>
      </c>
      <c r="G292" s="7">
        <f ca="1">'motor1(shrimp)'!F474</f>
        <v>996.17695241577997</v>
      </c>
      <c r="AT292" s="82">
        <f t="shared" si="7"/>
        <v>23.939743428339391</v>
      </c>
    </row>
    <row r="293" spans="2:46" x14ac:dyDescent="0.2">
      <c r="B293" s="7">
        <f>'motor1(shrimp)'!A475</f>
        <v>14</v>
      </c>
      <c r="C293">
        <f>'motor1(shrimp)'!B475</f>
        <v>10</v>
      </c>
      <c r="D293" s="80">
        <f ca="1">'motor1(shrimp)'!C475</f>
        <v>82.550942005759239</v>
      </c>
      <c r="E293" s="7">
        <f ca="1">IF('motor1(shrimp)'!D475=0,"",'motor1(shrimp)'!D475)</f>
        <v>25.671384995933586</v>
      </c>
      <c r="F293" s="80">
        <f ca="1">'motor1(shrimp)'!E475</f>
        <v>400.01163796841951</v>
      </c>
      <c r="G293" s="7">
        <f ca="1">'motor1(shrimp)'!F475</f>
        <v>520.01512935894539</v>
      </c>
      <c r="AT293" s="82">
        <f t="shared" si="7"/>
        <v>23.939743428339391</v>
      </c>
    </row>
    <row r="294" spans="2:46" x14ac:dyDescent="0.2">
      <c r="B294" s="7">
        <f>'motor1(shrimp)'!A476</f>
        <v>14</v>
      </c>
      <c r="C294">
        <f>'motor1(shrimp)'!B476</f>
        <v>11</v>
      </c>
      <c r="D294" s="80">
        <f ca="1">'motor1(shrimp)'!C476</f>
        <v>222.49833721640638</v>
      </c>
      <c r="E294" s="7">
        <f ca="1">IF('motor1(shrimp)'!D476=0,"",'motor1(shrimp)'!D476)</f>
        <v>21.829785164459075</v>
      </c>
      <c r="F294" s="80">
        <f ca="1">'motor1(shrimp)'!E476</f>
        <v>1030.7766160434544</v>
      </c>
      <c r="G294" s="7">
        <f ca="1">'motor1(shrimp)'!F476</f>
        <v>1340.0096008564908</v>
      </c>
      <c r="AT294" s="82">
        <f t="shared" si="7"/>
        <v>23.939743428339391</v>
      </c>
    </row>
    <row r="295" spans="2:46" x14ac:dyDescent="0.2">
      <c r="B295" s="65">
        <f>'motor1(shrimp)'!A477</f>
        <v>14</v>
      </c>
      <c r="C295" s="58">
        <f>'motor1(shrimp)'!B477</f>
        <v>12</v>
      </c>
      <c r="D295" s="80">
        <f ca="1">'motor1(shrimp)'!C477</f>
        <v>321.18956627855863</v>
      </c>
      <c r="E295" s="7">
        <f ca="1">IF('motor1(shrimp)'!D477=0,"",'motor1(shrimp)'!D477)</f>
        <v>21.583138985605991</v>
      </c>
      <c r="F295" s="80">
        <f ca="1">'motor1(shrimp)'!E477</f>
        <v>1476.7970324153232</v>
      </c>
      <c r="G295" s="7">
        <f ca="1">'motor1(shrimp)'!F477</f>
        <v>1919.8361421399202</v>
      </c>
      <c r="AT295" s="82">
        <f t="shared" si="7"/>
        <v>23.939743428339391</v>
      </c>
    </row>
    <row r="296" spans="2:46" x14ac:dyDescent="0.2">
      <c r="B296" s="6">
        <f>'motor1(shrimp)'!A478</f>
        <v>15</v>
      </c>
      <c r="C296">
        <f>'motor1(shrimp)'!B478</f>
        <v>1</v>
      </c>
      <c r="D296" s="80">
        <f ca="1">'motor1(shrimp)'!C478</f>
        <v>420.383962824278</v>
      </c>
      <c r="E296" s="7">
        <f ca="1">IF('motor1(shrimp)'!D478=0,"",'motor1(shrimp)'!D478)</f>
        <v>20.111267596601042</v>
      </c>
      <c r="F296" s="80">
        <f ca="1">'motor1(shrimp)'!E478</f>
        <v>1890.3765446061434</v>
      </c>
      <c r="G296" s="7">
        <f ca="1">'motor1(shrimp)'!F478</f>
        <v>2457.4895079879866</v>
      </c>
      <c r="AT296" s="82">
        <f t="shared" si="7"/>
        <v>23.939743428339391</v>
      </c>
    </row>
    <row r="297" spans="2:46" x14ac:dyDescent="0.2">
      <c r="B297" s="6">
        <f>'motor1(shrimp)'!A479</f>
        <v>15</v>
      </c>
      <c r="C297">
        <f>'motor1(shrimp)'!B479</f>
        <v>2</v>
      </c>
      <c r="D297" s="80">
        <f ca="1">'motor1(shrimp)'!C479</f>
        <v>928.31782760919305</v>
      </c>
      <c r="E297" s="7">
        <f ca="1">IF('motor1(shrimp)'!D479=0,"",'motor1(shrimp)'!D479)</f>
        <v>20.36650035782402</v>
      </c>
      <c r="F297" s="80">
        <f ca="1">'motor1(shrimp)'!E479</f>
        <v>4184.4756669126382</v>
      </c>
      <c r="G297" s="7">
        <f ca="1">'motor1(shrimp)'!F479</f>
        <v>5439.8183669864302</v>
      </c>
      <c r="AT297" s="82">
        <f t="shared" si="7"/>
        <v>23.939743428339391</v>
      </c>
    </row>
    <row r="298" spans="2:46" x14ac:dyDescent="0.2">
      <c r="B298" s="6">
        <f>'motor1(shrimp)'!A480</f>
        <v>15</v>
      </c>
      <c r="C298">
        <f>'motor1(shrimp)'!B480</f>
        <v>3</v>
      </c>
      <c r="D298" s="80">
        <f ca="1">'motor1(shrimp)'!C480</f>
        <v>745.75516863888117</v>
      </c>
      <c r="E298" s="7">
        <f ca="1">IF('motor1(shrimp)'!D480=0,"",'motor1(shrimp)'!D480)</f>
        <v>21.557190846239408</v>
      </c>
      <c r="F298" s="80">
        <f ca="1">'motor1(shrimp)'!E480</f>
        <v>3415.743826395691</v>
      </c>
      <c r="G298" s="7">
        <f ca="1">'motor1(shrimp)'!F480</f>
        <v>4440.4669743143986</v>
      </c>
      <c r="AT298" s="82">
        <f t="shared" si="7"/>
        <v>23.939743428339391</v>
      </c>
    </row>
    <row r="299" spans="2:46" x14ac:dyDescent="0.2">
      <c r="B299" s="6">
        <f>'motor1(shrimp)'!A481</f>
        <v>15</v>
      </c>
      <c r="C299">
        <f>'motor1(shrimp)'!B481</f>
        <v>4</v>
      </c>
      <c r="D299" s="80">
        <f ca="1">'motor1(shrimp)'!C481</f>
        <v>1043.0117299674982</v>
      </c>
      <c r="E299" s="7">
        <f ca="1">IF('motor1(shrimp)'!D481=0,"",'motor1(shrimp)'!D481)</f>
        <v>22.336916410406616</v>
      </c>
      <c r="F299" s="80">
        <f ca="1">'motor1(shrimp)'!E481</f>
        <v>4832.0108440052973</v>
      </c>
      <c r="G299" s="7">
        <f ca="1">'motor1(shrimp)'!F481</f>
        <v>6281.614097206887</v>
      </c>
      <c r="AT299" s="82">
        <f t="shared" si="7"/>
        <v>23.939743428339391</v>
      </c>
    </row>
    <row r="300" spans="2:46" x14ac:dyDescent="0.2">
      <c r="B300" s="6">
        <f>'motor1(shrimp)'!A482</f>
        <v>15</v>
      </c>
      <c r="C300">
        <f>'motor1(shrimp)'!B482</f>
        <v>5</v>
      </c>
      <c r="D300" s="80">
        <f ca="1">'motor1(shrimp)'!C482</f>
        <v>814.36334212495728</v>
      </c>
      <c r="E300" s="7">
        <f ca="1">IF('motor1(shrimp)'!D482=0,"",'motor1(shrimp)'!D482)</f>
        <v>21.777826261323469</v>
      </c>
      <c r="F300" s="80">
        <f ca="1">'motor1(shrimp)'!E482</f>
        <v>3751.7349699557699</v>
      </c>
      <c r="G300" s="7">
        <f ca="1">'motor1(shrimp)'!F482</f>
        <v>4877.2554609425006</v>
      </c>
      <c r="AT300" s="82">
        <f t="shared" si="7"/>
        <v>23.939743428339391</v>
      </c>
    </row>
    <row r="301" spans="2:46" x14ac:dyDescent="0.2">
      <c r="B301" s="6">
        <f>'motor1(shrimp)'!A483</f>
        <v>15</v>
      </c>
      <c r="C301">
        <f>'motor1(shrimp)'!B483</f>
        <v>6</v>
      </c>
      <c r="D301" s="80">
        <f ca="1">'motor1(shrimp)'!C483</f>
        <v>517.98487125602526</v>
      </c>
      <c r="E301" s="7">
        <f ca="1">IF('motor1(shrimp)'!D483=0,"",'motor1(shrimp)'!D483)</f>
        <v>23.357310972005649</v>
      </c>
      <c r="F301" s="80">
        <f ca="1">'motor1(shrimp)'!E483</f>
        <v>2430.9500308242668</v>
      </c>
      <c r="G301" s="7">
        <f ca="1">'motor1(shrimp)'!F483</f>
        <v>3160.2350400715468</v>
      </c>
      <c r="AT301" s="82">
        <f t="shared" si="7"/>
        <v>23.939743428339391</v>
      </c>
    </row>
    <row r="302" spans="2:46" x14ac:dyDescent="0.2">
      <c r="B302" s="6">
        <f>'motor1(shrimp)'!A484</f>
        <v>15</v>
      </c>
      <c r="C302">
        <f>'motor1(shrimp)'!B484</f>
        <v>7</v>
      </c>
      <c r="D302" s="80">
        <f ca="1">'motor1(shrimp)'!C484</f>
        <v>706.09525106634374</v>
      </c>
      <c r="E302" s="7">
        <f ca="1">IF('motor1(shrimp)'!D484=0,"",'motor1(shrimp)'!D484)</f>
        <v>24.322777266637786</v>
      </c>
      <c r="F302" s="80">
        <f ca="1">'motor1(shrimp)'!E484</f>
        <v>3357.170141034369</v>
      </c>
      <c r="G302" s="7">
        <f ca="1">'motor1(shrimp)'!F484</f>
        <v>4364.3211833446794</v>
      </c>
      <c r="AT302" s="82">
        <f t="shared" si="7"/>
        <v>23.939743428339391</v>
      </c>
    </row>
    <row r="303" spans="2:46" x14ac:dyDescent="0.2">
      <c r="B303" s="6">
        <f>'motor1(shrimp)'!A485</f>
        <v>15</v>
      </c>
      <c r="C303">
        <f>'motor1(shrimp)'!B485</f>
        <v>8</v>
      </c>
      <c r="D303" s="80">
        <f ca="1">'motor1(shrimp)'!C485</f>
        <v>421.24388139008784</v>
      </c>
      <c r="E303" s="7">
        <f ca="1">IF('motor1(shrimp)'!D485=0,"",'motor1(shrimp)'!D485)</f>
        <v>24.654974201727985</v>
      </c>
      <c r="F303" s="80">
        <f ca="1">'motor1(shrimp)'!E485</f>
        <v>2014.5288255924233</v>
      </c>
      <c r="G303" s="7">
        <f ca="1">'motor1(shrimp)'!F485</f>
        <v>2618.8874732701506</v>
      </c>
      <c r="AT303" s="82">
        <f t="shared" si="7"/>
        <v>23.939743428339391</v>
      </c>
    </row>
    <row r="304" spans="2:46" x14ac:dyDescent="0.2">
      <c r="B304" s="6">
        <f>'motor1(shrimp)'!A486</f>
        <v>15</v>
      </c>
      <c r="C304">
        <f>'motor1(shrimp)'!B486</f>
        <v>9</v>
      </c>
      <c r="D304" s="80">
        <f ca="1">'motor1(shrimp)'!C486</f>
        <v>330.47209903240463</v>
      </c>
      <c r="E304" s="7">
        <f ca="1">IF('motor1(shrimp)'!D486=0,"",'motor1(shrimp)'!D486)</f>
        <v>25.284917377945188</v>
      </c>
      <c r="F304" s="80">
        <f ca="1">'motor1(shrimp)'!E486</f>
        <v>1592.6883829850983</v>
      </c>
      <c r="G304" s="7">
        <f ca="1">'motor1(shrimp)'!F486</f>
        <v>2070.4948978806278</v>
      </c>
      <c r="AT304" s="82">
        <f t="shared" si="7"/>
        <v>23.939743428339391</v>
      </c>
    </row>
    <row r="305" spans="2:46" x14ac:dyDescent="0.2">
      <c r="B305" s="6">
        <f>'motor1(shrimp)'!A487</f>
        <v>15</v>
      </c>
      <c r="C305">
        <f>'motor1(shrimp)'!B487</f>
        <v>10</v>
      </c>
      <c r="D305" s="80">
        <f ca="1">'motor1(shrimp)'!C487</f>
        <v>172.96372407017972</v>
      </c>
      <c r="E305" s="7">
        <f ca="1">IF('motor1(shrimp)'!D487=0,"",'motor1(shrimp)'!D487)</f>
        <v>24.389793355089346</v>
      </c>
      <c r="F305" s="80">
        <f ca="1">'motor1(shrimp)'!E487</f>
        <v>826.8805823128755</v>
      </c>
      <c r="G305" s="7">
        <f ca="1">'motor1(shrimp)'!F487</f>
        <v>1074.9447570067382</v>
      </c>
      <c r="AT305" s="82">
        <f t="shared" si="7"/>
        <v>23.939743428339391</v>
      </c>
    </row>
    <row r="306" spans="2:46" x14ac:dyDescent="0.2">
      <c r="B306" s="6">
        <f>'motor1(shrimp)'!A488</f>
        <v>15</v>
      </c>
      <c r="C306">
        <f>'motor1(shrimp)'!B488</f>
        <v>11</v>
      </c>
      <c r="D306" s="80">
        <f ca="1">'motor1(shrimp)'!C488</f>
        <v>169.21623239936434</v>
      </c>
      <c r="E306" s="7">
        <f ca="1">IF('motor1(shrimp)'!D488=0,"",'motor1(shrimp)'!D488)</f>
        <v>22.318393169188099</v>
      </c>
      <c r="F306" s="80">
        <f ca="1">'motor1(shrimp)'!E488</f>
        <v>788.27761155581493</v>
      </c>
      <c r="G306" s="7">
        <f ca="1">'motor1(shrimp)'!F488</f>
        <v>1024.7608950225595</v>
      </c>
      <c r="AT306" s="82">
        <f t="shared" si="7"/>
        <v>23.939743428339391</v>
      </c>
    </row>
    <row r="307" spans="2:46" x14ac:dyDescent="0.2">
      <c r="B307" s="61">
        <f>'motor1(shrimp)'!A489</f>
        <v>15</v>
      </c>
      <c r="C307" s="58">
        <f>'motor1(shrimp)'!B489</f>
        <v>12</v>
      </c>
      <c r="D307" s="80">
        <f ca="1">'motor1(shrimp)'!C489</f>
        <v>196.09650166214229</v>
      </c>
      <c r="E307" s="7">
        <f ca="1">IF('motor1(shrimp)'!D489=0,"",'motor1(shrimp)'!D489)</f>
        <v>22.17011019354689</v>
      </c>
      <c r="F307" s="80">
        <f ca="1">'motor1(shrimp)'!E489</f>
        <v>909.08719102840359</v>
      </c>
      <c r="G307" s="7">
        <f ca="1">'motor1(shrimp)'!F489</f>
        <v>1181.8133483369247</v>
      </c>
      <c r="AT307" s="82">
        <f t="shared" si="7"/>
        <v>23.939743428339391</v>
      </c>
    </row>
    <row r="308" spans="2:46" x14ac:dyDescent="0.2">
      <c r="B308" s="7">
        <f>'motor1(shrimp)'!A490</f>
        <v>16</v>
      </c>
      <c r="C308">
        <f>'motor1(shrimp)'!B490</f>
        <v>1</v>
      </c>
      <c r="D308" s="80">
        <f ca="1">'motor1(shrimp)'!C490</f>
        <v>432.08925696647947</v>
      </c>
      <c r="E308" s="7">
        <f ca="1">IF('motor1(shrimp)'!D490=0,"",'motor1(shrimp)'!D490)</f>
        <v>20.021403489238203</v>
      </c>
      <c r="F308" s="80">
        <f ca="1">'motor1(shrimp)'!E490</f>
        <v>1941.0884665214512</v>
      </c>
      <c r="G308" s="7">
        <f ca="1">'motor1(shrimp)'!F490</f>
        <v>2523.4150064778864</v>
      </c>
      <c r="AT308" s="82">
        <f t="shared" si="7"/>
        <v>23.939743428339391</v>
      </c>
    </row>
    <row r="309" spans="2:46" x14ac:dyDescent="0.2">
      <c r="B309" s="7">
        <f>'motor1(shrimp)'!A491</f>
        <v>16</v>
      </c>
      <c r="C309">
        <f>'motor1(shrimp)'!B491</f>
        <v>2</v>
      </c>
      <c r="D309" s="80">
        <f ca="1">'motor1(shrimp)'!C491</f>
        <v>639.48862605251873</v>
      </c>
      <c r="E309" s="7">
        <f ca="1">IF('motor1(shrimp)'!D491=0,"",'motor1(shrimp)'!D491)</f>
        <v>20.690692729237444</v>
      </c>
      <c r="F309" s="80">
        <f ca="1">'motor1(shrimp)'!E491</f>
        <v>2895.4502978700166</v>
      </c>
      <c r="G309" s="7">
        <f ca="1">'motor1(shrimp)'!F491</f>
        <v>3764.0853872310217</v>
      </c>
      <c r="AT309" s="82">
        <f t="shared" si="7"/>
        <v>23.939743428339391</v>
      </c>
    </row>
    <row r="310" spans="2:46" x14ac:dyDescent="0.2">
      <c r="B310" s="7">
        <f>'motor1(shrimp)'!A492</f>
        <v>16</v>
      </c>
      <c r="C310">
        <f>'motor1(shrimp)'!B492</f>
        <v>3</v>
      </c>
      <c r="D310" s="80">
        <f ca="1">'motor1(shrimp)'!C492</f>
        <v>999.3866681518349</v>
      </c>
      <c r="E310" s="7">
        <f ca="1">IF('motor1(shrimp)'!D492=0,"",'motor1(shrimp)'!D492)</f>
        <v>21.225944505283646</v>
      </c>
      <c r="F310" s="80">
        <f ca="1">'motor1(shrimp)'!E492</f>
        <v>4560.079216286148</v>
      </c>
      <c r="G310" s="7">
        <f ca="1">'motor1(shrimp)'!F492</f>
        <v>5928.1029811719927</v>
      </c>
      <c r="AT310" s="82">
        <f t="shared" ref="AT310:AT367" si="8">AT309</f>
        <v>23.939743428339391</v>
      </c>
    </row>
    <row r="311" spans="2:46" x14ac:dyDescent="0.2">
      <c r="B311" s="7">
        <f>'motor1(shrimp)'!A493</f>
        <v>16</v>
      </c>
      <c r="C311">
        <f>'motor1(shrimp)'!B493</f>
        <v>4</v>
      </c>
      <c r="D311" s="80">
        <f ca="1">'motor1(shrimp)'!C493</f>
        <v>693.63012128559387</v>
      </c>
      <c r="E311" s="7">
        <f ca="1">IF('motor1(shrimp)'!D493=0,"",'motor1(shrimp)'!D493)</f>
        <v>22.927012079575018</v>
      </c>
      <c r="F311" s="80">
        <f ca="1">'motor1(shrimp)'!E493</f>
        <v>3234.1560544474773</v>
      </c>
      <c r="G311" s="7">
        <f ca="1">'motor1(shrimp)'!F493</f>
        <v>4204.4028707817206</v>
      </c>
      <c r="AT311" s="82">
        <f t="shared" si="8"/>
        <v>23.939743428339391</v>
      </c>
    </row>
    <row r="312" spans="2:46" x14ac:dyDescent="0.2">
      <c r="B312" s="7">
        <f>'motor1(shrimp)'!A494</f>
        <v>16</v>
      </c>
      <c r="C312">
        <f>'motor1(shrimp)'!B494</f>
        <v>5</v>
      </c>
      <c r="D312" s="80">
        <f ca="1">'motor1(shrimp)'!C494</f>
        <v>880.5484354809563</v>
      </c>
      <c r="E312" s="7">
        <f ca="1">IF('motor1(shrimp)'!D494=0,"",'motor1(shrimp)'!D494)</f>
        <v>22.779307967169647</v>
      </c>
      <c r="F312" s="80">
        <f ca="1">'motor1(shrimp)'!E494</f>
        <v>4110.3993908054144</v>
      </c>
      <c r="G312" s="7">
        <f ca="1">'motor1(shrimp)'!F494</f>
        <v>5343.5192080470388</v>
      </c>
      <c r="AT312" s="82">
        <f t="shared" si="8"/>
        <v>23.939743428339391</v>
      </c>
    </row>
    <row r="313" spans="2:46" x14ac:dyDescent="0.2">
      <c r="B313" s="7">
        <f>'motor1(shrimp)'!A495</f>
        <v>16</v>
      </c>
      <c r="C313">
        <f>'motor1(shrimp)'!B495</f>
        <v>6</v>
      </c>
      <c r="D313" s="80">
        <f ca="1">'motor1(shrimp)'!C495</f>
        <v>986.42246971504483</v>
      </c>
      <c r="E313" s="7">
        <f ca="1">IF('motor1(shrimp)'!D495=0,"",'motor1(shrimp)'!D495)</f>
        <v>22.951319791817617</v>
      </c>
      <c r="F313" s="80">
        <f ca="1">'motor1(shrimp)'!E495</f>
        <v>4616.5228539399932</v>
      </c>
      <c r="G313" s="7">
        <f ca="1">'motor1(shrimp)'!F495</f>
        <v>6001.479710121991</v>
      </c>
      <c r="AT313" s="82">
        <f t="shared" si="8"/>
        <v>23.939743428339391</v>
      </c>
    </row>
    <row r="314" spans="2:46" x14ac:dyDescent="0.2">
      <c r="B314" s="7">
        <f>'motor1(shrimp)'!A496</f>
        <v>16</v>
      </c>
      <c r="C314">
        <f>'motor1(shrimp)'!B496</f>
        <v>7</v>
      </c>
      <c r="D314" s="80">
        <f ca="1">'motor1(shrimp)'!C496</f>
        <v>553.13870691065449</v>
      </c>
      <c r="E314" s="7">
        <f ca="1">IF('motor1(shrimp)'!D496=0,"",'motor1(shrimp)'!D496)</f>
        <v>24.868609149611718</v>
      </c>
      <c r="F314" s="80">
        <f ca="1">'motor1(shrimp)'!E496</f>
        <v>2644.3716411577129</v>
      </c>
      <c r="G314" s="7">
        <f ca="1">'motor1(shrimp)'!F496</f>
        <v>3437.6831335050269</v>
      </c>
      <c r="AT314" s="82">
        <f t="shared" si="8"/>
        <v>23.939743428339391</v>
      </c>
    </row>
    <row r="315" spans="2:46" x14ac:dyDescent="0.2">
      <c r="B315" s="7">
        <f>'motor1(shrimp)'!A497</f>
        <v>16</v>
      </c>
      <c r="C315">
        <f>'motor1(shrimp)'!B497</f>
        <v>8</v>
      </c>
      <c r="D315" s="80">
        <f ca="1">'motor1(shrimp)'!C497</f>
        <v>231.36612638101298</v>
      </c>
      <c r="E315" s="7">
        <f ca="1">IF('motor1(shrimp)'!D497=0,"",'motor1(shrimp)'!D497)</f>
        <v>24.634629338752113</v>
      </c>
      <c r="F315" s="80">
        <f ca="1">'motor1(shrimp)'!E497</f>
        <v>1107.0476193719544</v>
      </c>
      <c r="G315" s="7">
        <f ca="1">'motor1(shrimp)'!F497</f>
        <v>1439.1619051835407</v>
      </c>
      <c r="AT315" s="82">
        <f t="shared" si="8"/>
        <v>23.939743428339391</v>
      </c>
    </row>
    <row r="316" spans="2:46" x14ac:dyDescent="0.2">
      <c r="B316" s="7">
        <f>'motor1(shrimp)'!A498</f>
        <v>16</v>
      </c>
      <c r="C316">
        <f>'motor1(shrimp)'!B498</f>
        <v>9</v>
      </c>
      <c r="D316" s="80">
        <f ca="1">'motor1(shrimp)'!C498</f>
        <v>150.78098950142544</v>
      </c>
      <c r="E316" s="7">
        <f ca="1">IF('motor1(shrimp)'!D498=0,"",'motor1(shrimp)'!D498)</f>
        <v>23.440043227320558</v>
      </c>
      <c r="F316" s="80">
        <f ca="1">'motor1(shrimp)'!E498</f>
        <v>712.32569816106889</v>
      </c>
      <c r="G316" s="7">
        <f ca="1">'motor1(shrimp)'!F498</f>
        <v>926.02340760938955</v>
      </c>
      <c r="AT316" s="82">
        <f t="shared" si="8"/>
        <v>23.939743428339391</v>
      </c>
    </row>
    <row r="317" spans="2:46" x14ac:dyDescent="0.2">
      <c r="B317" s="7">
        <f>'motor1(shrimp)'!A499</f>
        <v>16</v>
      </c>
      <c r="C317">
        <f>'motor1(shrimp)'!B499</f>
        <v>10</v>
      </c>
      <c r="D317" s="80">
        <f ca="1">'motor1(shrimp)'!C499</f>
        <v>176.39247649266511</v>
      </c>
      <c r="E317" s="7">
        <f ca="1">IF('motor1(shrimp)'!D499=0,"",'motor1(shrimp)'!D499)</f>
        <v>23.544143678153716</v>
      </c>
      <c r="F317" s="80">
        <f ca="1">'motor1(shrimp)'!E499</f>
        <v>833.02832592442383</v>
      </c>
      <c r="G317" s="7">
        <f ca="1">'motor1(shrimp)'!F499</f>
        <v>1082.9368237017511</v>
      </c>
      <c r="AT317" s="82">
        <f t="shared" si="8"/>
        <v>23.939743428339391</v>
      </c>
    </row>
    <row r="318" spans="2:46" x14ac:dyDescent="0.2">
      <c r="B318" s="7">
        <f>'motor1(shrimp)'!A500</f>
        <v>16</v>
      </c>
      <c r="C318">
        <f>'motor1(shrimp)'!B500</f>
        <v>11</v>
      </c>
      <c r="D318" s="80">
        <f ca="1">'motor1(shrimp)'!C500</f>
        <v>210.87311985354481</v>
      </c>
      <c r="E318" s="7">
        <f ca="1">IF('motor1(shrimp)'!D500=0,"",'motor1(shrimp)'!D500)</f>
        <v>21.898314589742753</v>
      </c>
      <c r="F318" s="80">
        <f ca="1">'motor1(shrimp)'!E500</f>
        <v>975.32098085607743</v>
      </c>
      <c r="G318" s="7">
        <f ca="1">'motor1(shrimp)'!F500</f>
        <v>1267.9172751129006</v>
      </c>
      <c r="AT318" s="82">
        <f t="shared" si="8"/>
        <v>23.939743428339391</v>
      </c>
    </row>
    <row r="319" spans="2:46" x14ac:dyDescent="0.2">
      <c r="B319" s="65">
        <f>'motor1(shrimp)'!A501</f>
        <v>16</v>
      </c>
      <c r="C319" s="58">
        <f>'motor1(shrimp)'!B501</f>
        <v>12</v>
      </c>
      <c r="D319" s="80">
        <f ca="1">'motor1(shrimp)'!C501</f>
        <v>371.25293857383309</v>
      </c>
      <c r="E319" s="7">
        <f ca="1">IF('motor1(shrimp)'!D501=0,"",'motor1(shrimp)'!D501)</f>
        <v>21.580450778152073</v>
      </c>
      <c r="F319" s="80">
        <f ca="1">'motor1(shrimp)'!E501</f>
        <v>1706.2378587266462</v>
      </c>
      <c r="G319" s="7">
        <f ca="1">'motor1(shrimp)'!F501</f>
        <v>2218.1092163446401</v>
      </c>
      <c r="AT319" s="82">
        <f t="shared" si="8"/>
        <v>23.939743428339391</v>
      </c>
    </row>
    <row r="320" spans="2:46" x14ac:dyDescent="0.2">
      <c r="B320" s="6">
        <f>'motor1(shrimp)'!A502</f>
        <v>17</v>
      </c>
      <c r="C320">
        <f>'motor1(shrimp)'!B502</f>
        <v>1</v>
      </c>
      <c r="D320" s="80">
        <f ca="1">'motor1(shrimp)'!C502</f>
        <v>449.160523137398</v>
      </c>
      <c r="E320" s="7">
        <f ca="1">IF('motor1(shrimp)'!D502=0,"",'motor1(shrimp)'!D502)</f>
        <v>20.872762672131774</v>
      </c>
      <c r="F320" s="80">
        <f ca="1">'motor1(shrimp)'!E502</f>
        <v>2042.6765691651026</v>
      </c>
      <c r="G320" s="7">
        <f ca="1">'motor1(shrimp)'!F502</f>
        <v>2655.4795399146333</v>
      </c>
      <c r="AT320" s="82">
        <f t="shared" si="8"/>
        <v>23.939743428339391</v>
      </c>
    </row>
    <row r="321" spans="2:46" x14ac:dyDescent="0.2">
      <c r="B321" s="6">
        <f>'motor1(shrimp)'!A503</f>
        <v>17</v>
      </c>
      <c r="C321">
        <f>'motor1(shrimp)'!B503</f>
        <v>2</v>
      </c>
      <c r="D321" s="80">
        <f ca="1">'motor1(shrimp)'!C503</f>
        <v>903.50751277843801</v>
      </c>
      <c r="E321" s="7">
        <f ca="1">IF('motor1(shrimp)'!D503=0,"",'motor1(shrimp)'!D503)</f>
        <v>20.799393752537643</v>
      </c>
      <c r="F321" s="80">
        <f ca="1">'motor1(shrimp)'!E503</f>
        <v>4101.0643245232195</v>
      </c>
      <c r="G321" s="7">
        <f ca="1">'motor1(shrimp)'!F503</f>
        <v>5331.3836218801853</v>
      </c>
      <c r="AT321" s="82">
        <f t="shared" si="8"/>
        <v>23.939743428339391</v>
      </c>
    </row>
    <row r="322" spans="2:46" x14ac:dyDescent="0.2">
      <c r="B322" s="6">
        <f>'motor1(shrimp)'!A504</f>
        <v>17</v>
      </c>
      <c r="C322">
        <f>'motor1(shrimp)'!B504</f>
        <v>3</v>
      </c>
      <c r="D322" s="80">
        <f ca="1">'motor1(shrimp)'!C504</f>
        <v>780.51747386742602</v>
      </c>
      <c r="E322" s="7">
        <f ca="1">IF('motor1(shrimp)'!D504=0,"",'motor1(shrimp)'!D504)</f>
        <v>21.104399044202118</v>
      </c>
      <c r="F322" s="80">
        <f ca="1">'motor1(shrimp)'!E504</f>
        <v>3556.7963779862112</v>
      </c>
      <c r="G322" s="7">
        <f ca="1">'motor1(shrimp)'!F504</f>
        <v>4623.8352913820745</v>
      </c>
      <c r="AT322" s="82">
        <f t="shared" si="8"/>
        <v>23.939743428339391</v>
      </c>
    </row>
    <row r="323" spans="2:46" x14ac:dyDescent="0.2">
      <c r="B323" s="6">
        <f>'motor1(shrimp)'!A505</f>
        <v>17</v>
      </c>
      <c r="C323">
        <f>'motor1(shrimp)'!B505</f>
        <v>4</v>
      </c>
      <c r="D323" s="80">
        <f ca="1">'motor1(shrimp)'!C505</f>
        <v>765.50677752346314</v>
      </c>
      <c r="E323" s="7">
        <f ca="1">IF('motor1(shrimp)'!D505=0,"",'motor1(shrimp)'!D505)</f>
        <v>22.823149774627801</v>
      </c>
      <c r="F323" s="80">
        <f ca="1">'motor1(shrimp)'!E505</f>
        <v>3564.6141695481833</v>
      </c>
      <c r="G323" s="7">
        <f ca="1">'motor1(shrimp)'!F505</f>
        <v>4633.9984204126386</v>
      </c>
      <c r="AT323" s="82">
        <f t="shared" si="8"/>
        <v>23.939743428339391</v>
      </c>
    </row>
    <row r="324" spans="2:46" x14ac:dyDescent="0.2">
      <c r="B324" s="6">
        <f>'motor1(shrimp)'!A506</f>
        <v>17</v>
      </c>
      <c r="C324">
        <f>'motor1(shrimp)'!B506</f>
        <v>5</v>
      </c>
      <c r="D324" s="80">
        <f ca="1">'motor1(shrimp)'!C506</f>
        <v>975.17279220680109</v>
      </c>
      <c r="E324" s="7">
        <f ca="1">IF('motor1(shrimp)'!D506=0,"",'motor1(shrimp)'!D506)</f>
        <v>22.481594656791319</v>
      </c>
      <c r="F324" s="80">
        <f ca="1">'motor1(shrimp)'!E506</f>
        <v>4534.9402054991233</v>
      </c>
      <c r="G324" s="7">
        <f ca="1">'motor1(shrimp)'!F506</f>
        <v>5895.4222671488606</v>
      </c>
      <c r="AT324" s="82">
        <f t="shared" si="8"/>
        <v>23.939743428339391</v>
      </c>
    </row>
    <row r="325" spans="2:46" x14ac:dyDescent="0.2">
      <c r="B325" s="6">
        <f>'motor1(shrimp)'!A507</f>
        <v>17</v>
      </c>
      <c r="C325">
        <f>'motor1(shrimp)'!B507</f>
        <v>6</v>
      </c>
      <c r="D325" s="80">
        <f ca="1">'motor1(shrimp)'!C507</f>
        <v>425.69868177929783</v>
      </c>
      <c r="E325" s="7">
        <f ca="1">IF('motor1(shrimp)'!D507=0,"",'motor1(shrimp)'!D507)</f>
        <v>23.925823734944647</v>
      </c>
      <c r="F325" s="80">
        <f ca="1">'motor1(shrimp)'!E507</f>
        <v>2013.2027267892986</v>
      </c>
      <c r="G325" s="7">
        <f ca="1">'motor1(shrimp)'!F507</f>
        <v>2617.1635448260881</v>
      </c>
      <c r="AT325" s="82">
        <f t="shared" si="8"/>
        <v>23.939743428339391</v>
      </c>
    </row>
    <row r="326" spans="2:46" x14ac:dyDescent="0.2">
      <c r="B326" s="6">
        <f>'motor1(shrimp)'!A508</f>
        <v>17</v>
      </c>
      <c r="C326">
        <f>'motor1(shrimp)'!B508</f>
        <v>7</v>
      </c>
      <c r="D326" s="80">
        <f ca="1">'motor1(shrimp)'!C508</f>
        <v>338.92633510855961</v>
      </c>
      <c r="E326" s="7">
        <f ca="1">IF('motor1(shrimp)'!D508=0,"",'motor1(shrimp)'!D508)</f>
        <v>24.857085727899204</v>
      </c>
      <c r="F326" s="80">
        <f ca="1">'motor1(shrimp)'!E508</f>
        <v>1622.5988996634098</v>
      </c>
      <c r="G326" s="7">
        <f ca="1">'motor1(shrimp)'!F508</f>
        <v>2109.3785695624329</v>
      </c>
      <c r="AT326" s="82">
        <f t="shared" si="8"/>
        <v>23.939743428339391</v>
      </c>
    </row>
    <row r="327" spans="2:46" x14ac:dyDescent="0.2">
      <c r="B327" s="6">
        <f>'motor1(shrimp)'!A509</f>
        <v>17</v>
      </c>
      <c r="C327">
        <f>'motor1(shrimp)'!B509</f>
        <v>8</v>
      </c>
      <c r="D327" s="80">
        <f ca="1">'motor1(shrimp)'!C509</f>
        <v>243.02087078460988</v>
      </c>
      <c r="E327" s="7">
        <f ca="1">IF('motor1(shrimp)'!D509=0,"",'motor1(shrimp)'!D509)</f>
        <v>25.02987443972448</v>
      </c>
      <c r="F327" s="80">
        <f ca="1">'motor1(shrimp)'!E509</f>
        <v>1168.1781919133523</v>
      </c>
      <c r="G327" s="7">
        <f ca="1">'motor1(shrimp)'!F509</f>
        <v>1518.6316494873581</v>
      </c>
      <c r="AT327" s="82">
        <f t="shared" si="8"/>
        <v>23.939743428339391</v>
      </c>
    </row>
    <row r="328" spans="2:46" x14ac:dyDescent="0.2">
      <c r="B328" s="6">
        <f>'motor1(shrimp)'!A510</f>
        <v>17</v>
      </c>
      <c r="C328">
        <f>'motor1(shrimp)'!B510</f>
        <v>9</v>
      </c>
      <c r="D328" s="80">
        <f ca="1">'motor1(shrimp)'!C510</f>
        <v>116.1298354610194</v>
      </c>
      <c r="E328" s="7">
        <f ca="1">IF('motor1(shrimp)'!D510=0,"",'motor1(shrimp)'!D510)</f>
        <v>23.808186631224309</v>
      </c>
      <c r="F328" s="80">
        <f ca="1">'motor1(shrimp)'!E510</f>
        <v>551.35547303566636</v>
      </c>
      <c r="G328" s="7">
        <f ca="1">'motor1(shrimp)'!F510</f>
        <v>716.7621149463663</v>
      </c>
      <c r="AT328" s="82">
        <f t="shared" si="8"/>
        <v>23.939743428339391</v>
      </c>
    </row>
    <row r="329" spans="2:46" x14ac:dyDescent="0.2">
      <c r="B329" s="6">
        <f>'motor1(shrimp)'!A511</f>
        <v>17</v>
      </c>
      <c r="C329">
        <f>'motor1(shrimp)'!B511</f>
        <v>10</v>
      </c>
      <c r="D329" s="80">
        <f ca="1">'motor1(shrimp)'!C511</f>
        <v>164.46715546445958</v>
      </c>
      <c r="E329" s="7">
        <f ca="1">IF('motor1(shrimp)'!D511=0,"",'motor1(shrimp)'!D511)</f>
        <v>23.156341025524103</v>
      </c>
      <c r="F329" s="80">
        <f ca="1">'motor1(shrimp)'!E511</f>
        <v>773.72530118522798</v>
      </c>
      <c r="G329" s="7">
        <f ca="1">'motor1(shrimp)'!F511</f>
        <v>1005.8428915407964</v>
      </c>
      <c r="AT329" s="82">
        <f t="shared" si="8"/>
        <v>23.939743428339391</v>
      </c>
    </row>
    <row r="330" spans="2:46" x14ac:dyDescent="0.2">
      <c r="B330" s="6">
        <f>'motor1(shrimp)'!A512</f>
        <v>17</v>
      </c>
      <c r="C330">
        <f>'motor1(shrimp)'!B512</f>
        <v>11</v>
      </c>
      <c r="D330" s="80">
        <f ca="1">'motor1(shrimp)'!C512</f>
        <v>172.77179704906609</v>
      </c>
      <c r="E330" s="7">
        <f ca="1">IF('motor1(shrimp)'!D512=0,"",'motor1(shrimp)'!D512)</f>
        <v>22.046322662174408</v>
      </c>
      <c r="F330" s="80">
        <f ca="1">'motor1(shrimp)'!E512</f>
        <v>800.44248681197155</v>
      </c>
      <c r="G330" s="7">
        <f ca="1">'motor1(shrimp)'!F512</f>
        <v>1040.5752328555629</v>
      </c>
      <c r="AT330" s="82">
        <f t="shared" si="8"/>
        <v>23.939743428339391</v>
      </c>
    </row>
    <row r="331" spans="2:46" x14ac:dyDescent="0.2">
      <c r="B331" s="61">
        <f>'motor1(shrimp)'!A513</f>
        <v>17</v>
      </c>
      <c r="C331" s="58">
        <f>'motor1(shrimp)'!B513</f>
        <v>12</v>
      </c>
      <c r="D331" s="80">
        <f ca="1">'motor1(shrimp)'!C513</f>
        <v>203.56380824584429</v>
      </c>
      <c r="E331" s="7">
        <f ca="1">IF('motor1(shrimp)'!D513=0,"",'motor1(shrimp)'!D513)</f>
        <v>20.905245322663923</v>
      </c>
      <c r="F331" s="80">
        <f ca="1">'motor1(shrimp)'!E513</f>
        <v>926.89324882168603</v>
      </c>
      <c r="G331" s="7">
        <f ca="1">'motor1(shrimp)'!F513</f>
        <v>1204.961223468192</v>
      </c>
      <c r="AT331" s="82">
        <f t="shared" si="8"/>
        <v>23.939743428339391</v>
      </c>
    </row>
    <row r="332" spans="2:46" x14ac:dyDescent="0.2">
      <c r="B332" s="7">
        <f>'motor1(shrimp)'!A514</f>
        <v>18</v>
      </c>
      <c r="C332">
        <f>'motor1(shrimp)'!B514</f>
        <v>1</v>
      </c>
      <c r="D332" s="80">
        <f ca="1">'motor1(shrimp)'!C514</f>
        <v>544.9574659768532</v>
      </c>
      <c r="E332" s="7">
        <f ca="1">IF('motor1(shrimp)'!D514=0,"",'motor1(shrimp)'!D514)</f>
        <v>20.234206562956743</v>
      </c>
      <c r="F332" s="80">
        <f ca="1">'motor1(shrimp)'!E514</f>
        <v>2453.7994914231899</v>
      </c>
      <c r="G332" s="7">
        <f ca="1">'motor1(shrimp)'!F514</f>
        <v>3189.9393388501471</v>
      </c>
      <c r="AT332" s="82">
        <f t="shared" si="8"/>
        <v>23.939743428339391</v>
      </c>
    </row>
    <row r="333" spans="2:46" x14ac:dyDescent="0.2">
      <c r="B333" s="7">
        <f>'motor1(shrimp)'!A515</f>
        <v>18</v>
      </c>
      <c r="C333">
        <f>'motor1(shrimp)'!B515</f>
        <v>2</v>
      </c>
      <c r="D333" s="80">
        <f ca="1">'motor1(shrimp)'!C515</f>
        <v>493.38488254381048</v>
      </c>
      <c r="E333" s="7">
        <f ca="1">IF('motor1(shrimp)'!D515=0,"",'motor1(shrimp)'!D515)</f>
        <v>20.692149486766411</v>
      </c>
      <c r="F333" s="80">
        <f ca="1">'motor1(shrimp)'!E515</f>
        <v>2234.2643277189218</v>
      </c>
      <c r="G333" s="7">
        <f ca="1">'motor1(shrimp)'!F515</f>
        <v>2904.5436260345982</v>
      </c>
      <c r="AT333" s="82">
        <f t="shared" si="8"/>
        <v>23.939743428339391</v>
      </c>
    </row>
    <row r="334" spans="2:46" x14ac:dyDescent="0.2">
      <c r="B334" s="7">
        <f>'motor1(shrimp)'!A516</f>
        <v>18</v>
      </c>
      <c r="C334">
        <f>'motor1(shrimp)'!B516</f>
        <v>3</v>
      </c>
      <c r="D334" s="80">
        <f ca="1">'motor1(shrimp)'!C516</f>
        <v>1329.2536979010295</v>
      </c>
      <c r="E334" s="7">
        <f ca="1">IF('motor1(shrimp)'!D516=0,"",'motor1(shrimp)'!D516)</f>
        <v>20.201681993360275</v>
      </c>
      <c r="F334" s="80">
        <f ca="1">'motor1(shrimp)'!E516</f>
        <v>5979.6954711824119</v>
      </c>
      <c r="G334" s="7">
        <f ca="1">'motor1(shrimp)'!F516</f>
        <v>7773.6041125371357</v>
      </c>
      <c r="AT334" s="82">
        <f t="shared" si="8"/>
        <v>23.939743428339391</v>
      </c>
    </row>
    <row r="335" spans="2:46" x14ac:dyDescent="0.2">
      <c r="B335" s="7">
        <f>'motor1(shrimp)'!A517</f>
        <v>18</v>
      </c>
      <c r="C335">
        <f>'motor1(shrimp)'!B517</f>
        <v>4</v>
      </c>
      <c r="D335" s="80">
        <f ca="1">'motor1(shrimp)'!C517</f>
        <v>1227.6008697082323</v>
      </c>
      <c r="E335" s="7">
        <f ca="1">IF('motor1(shrimp)'!D517=0,"",'motor1(shrimp)'!D517)</f>
        <v>21.925326552648777</v>
      </c>
      <c r="F335" s="80">
        <f ca="1">'motor1(shrimp)'!E517</f>
        <v>5647.0536749679113</v>
      </c>
      <c r="G335" s="7">
        <f ca="1">'motor1(shrimp)'!F517</f>
        <v>7341.1697774582854</v>
      </c>
      <c r="AT335" s="82">
        <f t="shared" si="8"/>
        <v>23.939743428339391</v>
      </c>
    </row>
    <row r="336" spans="2:46" x14ac:dyDescent="0.2">
      <c r="B336" s="7">
        <f>'motor1(shrimp)'!A518</f>
        <v>18</v>
      </c>
      <c r="C336">
        <f>'motor1(shrimp)'!B518</f>
        <v>5</v>
      </c>
      <c r="D336" s="80">
        <f ca="1">'motor1(shrimp)'!C518</f>
        <v>782.02837857207885</v>
      </c>
      <c r="E336" s="7">
        <f ca="1">IF('motor1(shrimp)'!D518=0,"",'motor1(shrimp)'!D518)</f>
        <v>23.614835303286725</v>
      </c>
      <c r="F336" s="80">
        <f ca="1">'motor1(shrimp)'!E518</f>
        <v>3677.7352588193926</v>
      </c>
      <c r="G336" s="7">
        <f ca="1">'motor1(shrimp)'!F518</f>
        <v>4781.0558364652106</v>
      </c>
      <c r="AT336" s="82">
        <f t="shared" si="8"/>
        <v>23.939743428339391</v>
      </c>
    </row>
    <row r="337" spans="2:46" x14ac:dyDescent="0.2">
      <c r="B337" s="7">
        <f>'motor1(shrimp)'!A519</f>
        <v>18</v>
      </c>
      <c r="C337">
        <f>'motor1(shrimp)'!B519</f>
        <v>6</v>
      </c>
      <c r="D337" s="80">
        <f ca="1">'motor1(shrimp)'!C519</f>
        <v>572.50261452783468</v>
      </c>
      <c r="E337" s="7">
        <f ca="1">IF('motor1(shrimp)'!D519=0,"",'motor1(shrimp)'!D519)</f>
        <v>23.359698422861186</v>
      </c>
      <c r="F337" s="80">
        <f ca="1">'motor1(shrimp)'!E519</f>
        <v>2693.8701832158417</v>
      </c>
      <c r="G337" s="7">
        <f ca="1">'motor1(shrimp)'!F519</f>
        <v>3502.0312381805943</v>
      </c>
      <c r="AT337" s="82">
        <f t="shared" si="8"/>
        <v>23.939743428339391</v>
      </c>
    </row>
    <row r="338" spans="2:46" x14ac:dyDescent="0.2">
      <c r="B338" s="7">
        <f>'motor1(shrimp)'!A520</f>
        <v>18</v>
      </c>
      <c r="C338">
        <f>'motor1(shrimp)'!B520</f>
        <v>7</v>
      </c>
      <c r="D338" s="80">
        <f ca="1">'motor1(shrimp)'!C520</f>
        <v>353.50850369683479</v>
      </c>
      <c r="E338" s="7">
        <f ca="1">IF('motor1(shrimp)'!D520=0,"",'motor1(shrimp)'!D520)</f>
        <v>24.706216231198418</v>
      </c>
      <c r="F338" s="80">
        <f ca="1">'motor1(shrimp)'!E520</f>
        <v>1688.9304683612693</v>
      </c>
      <c r="G338" s="7">
        <f ca="1">'motor1(shrimp)'!F520</f>
        <v>2195.6096088696499</v>
      </c>
      <c r="AT338" s="82">
        <f t="shared" si="8"/>
        <v>23.939743428339391</v>
      </c>
    </row>
    <row r="339" spans="2:46" x14ac:dyDescent="0.2">
      <c r="B339" s="7">
        <f>'motor1(shrimp)'!A521</f>
        <v>18</v>
      </c>
      <c r="C339">
        <f>'motor1(shrimp)'!B521</f>
        <v>8</v>
      </c>
      <c r="D339" s="80">
        <f ca="1">'motor1(shrimp)'!C521</f>
        <v>292.11771386883044</v>
      </c>
      <c r="E339" s="7">
        <f ca="1">IF('motor1(shrimp)'!D521=0,"",'motor1(shrimp)'!D521)</f>
        <v>24.761309422289578</v>
      </c>
      <c r="F339" s="80">
        <f ca="1">'motor1(shrimp)'!E521</f>
        <v>1399.7198802260732</v>
      </c>
      <c r="G339" s="7">
        <f ca="1">'motor1(shrimp)'!F521</f>
        <v>1819.6358442938952</v>
      </c>
      <c r="AT339" s="82">
        <f t="shared" si="8"/>
        <v>23.939743428339391</v>
      </c>
    </row>
    <row r="340" spans="2:46" x14ac:dyDescent="0.2">
      <c r="B340" s="7">
        <f>'motor1(shrimp)'!A522</f>
        <v>18</v>
      </c>
      <c r="C340">
        <f>'motor1(shrimp)'!B522</f>
        <v>9</v>
      </c>
      <c r="D340" s="80">
        <f ca="1">'motor1(shrimp)'!C522</f>
        <v>196.56214998816205</v>
      </c>
      <c r="E340" s="7">
        <f ca="1">IF('motor1(shrimp)'!D522=0,"",'motor1(shrimp)'!D522)</f>
        <v>23.799850918410797</v>
      </c>
      <c r="F340" s="80">
        <f ca="1">'motor1(shrimp)'!E522</f>
        <v>932.70280064122312</v>
      </c>
      <c r="G340" s="7">
        <f ca="1">'motor1(shrimp)'!F522</f>
        <v>1212.51364083359</v>
      </c>
      <c r="AT340" s="82">
        <f t="shared" si="8"/>
        <v>23.939743428339391</v>
      </c>
    </row>
    <row r="341" spans="2:46" x14ac:dyDescent="0.2">
      <c r="B341" s="7">
        <f>'motor1(shrimp)'!A523</f>
        <v>18</v>
      </c>
      <c r="C341">
        <f>'motor1(shrimp)'!B523</f>
        <v>10</v>
      </c>
      <c r="D341" s="80">
        <f ca="1">'motor1(shrimp)'!C523</f>
        <v>232.2018671223662</v>
      </c>
      <c r="E341" s="7">
        <f ca="1">IF('motor1(shrimp)'!D523=0,"",'motor1(shrimp)'!D523)</f>
        <v>24.408246832750141</v>
      </c>
      <c r="F341" s="80">
        <f ca="1">'motor1(shrimp)'!E523</f>
        <v>1107.9171292101314</v>
      </c>
      <c r="G341" s="7">
        <f ca="1">'motor1(shrimp)'!F523</f>
        <v>1440.292267973171</v>
      </c>
      <c r="AT341" s="82">
        <f t="shared" si="8"/>
        <v>23.939743428339391</v>
      </c>
    </row>
    <row r="342" spans="2:46" x14ac:dyDescent="0.2">
      <c r="B342" s="7">
        <f>'motor1(shrimp)'!A524</f>
        <v>18</v>
      </c>
      <c r="C342">
        <f>'motor1(shrimp)'!B524</f>
        <v>11</v>
      </c>
      <c r="D342" s="80">
        <f ca="1">'motor1(shrimp)'!C524</f>
        <v>178.54974999522452</v>
      </c>
      <c r="E342" s="7">
        <f ca="1">IF('motor1(shrimp)'!D524=0,"",'motor1(shrimp)'!D524)</f>
        <v>21.533508407488426</v>
      </c>
      <c r="F342" s="80">
        <f ca="1">'motor1(shrimp)'!E524</f>
        <v>822.41822703173841</v>
      </c>
      <c r="G342" s="7">
        <f ca="1">'motor1(shrimp)'!F524</f>
        <v>1069.14369514126</v>
      </c>
      <c r="AT342" s="82">
        <f t="shared" si="8"/>
        <v>23.939743428339391</v>
      </c>
    </row>
    <row r="343" spans="2:46" x14ac:dyDescent="0.2">
      <c r="B343" s="65">
        <f>'motor1(shrimp)'!A525</f>
        <v>18</v>
      </c>
      <c r="C343" s="58">
        <f>'motor1(shrimp)'!B525</f>
        <v>12</v>
      </c>
      <c r="D343" s="80">
        <f ca="1">'motor1(shrimp)'!C525</f>
        <v>362.94999402120237</v>
      </c>
      <c r="E343" s="7">
        <f ca="1">IF('motor1(shrimp)'!D525=0,"",'motor1(shrimp)'!D525)</f>
        <v>20.69399302519566</v>
      </c>
      <c r="F343" s="80">
        <f ca="1">'motor1(shrimp)'!E525</f>
        <v>1646.9645047357892</v>
      </c>
      <c r="G343" s="7">
        <f ca="1">'motor1(shrimp)'!F525</f>
        <v>2141.0538561565259</v>
      </c>
      <c r="AT343" s="82">
        <f t="shared" si="8"/>
        <v>23.939743428339391</v>
      </c>
    </row>
    <row r="344" spans="2:46" x14ac:dyDescent="0.2">
      <c r="B344" s="6">
        <f>'motor1(shrimp)'!A526</f>
        <v>19</v>
      </c>
      <c r="C344">
        <f>'motor1(shrimp)'!B526</f>
        <v>1</v>
      </c>
      <c r="D344" s="80">
        <f ca="1">'motor1(shrimp)'!C526</f>
        <v>513.0040708359528</v>
      </c>
      <c r="E344" s="7">
        <f ca="1">IF('motor1(shrimp)'!D526=0,"",'motor1(shrimp)'!D526)</f>
        <v>20.845637019338344</v>
      </c>
      <c r="F344" s="80">
        <f ca="1">'motor1(shrimp)'!E526</f>
        <v>2329.6688741979297</v>
      </c>
      <c r="G344" s="7">
        <f ca="1">'motor1(shrimp)'!F526</f>
        <v>3028.5695364573085</v>
      </c>
      <c r="AT344" s="82">
        <f t="shared" si="8"/>
        <v>23.939743428339391</v>
      </c>
    </row>
    <row r="345" spans="2:46" x14ac:dyDescent="0.2">
      <c r="B345" s="6">
        <f>'motor1(shrimp)'!A527</f>
        <v>19</v>
      </c>
      <c r="C345">
        <f>'motor1(shrimp)'!B527</f>
        <v>2</v>
      </c>
      <c r="D345" s="80">
        <f ca="1">'motor1(shrimp)'!C527</f>
        <v>616.1203638924394</v>
      </c>
      <c r="E345" s="7">
        <f ca="1">IF('motor1(shrimp)'!D527=0,"",'motor1(shrimp)'!D527)</f>
        <v>20.142907245132029</v>
      </c>
      <c r="F345" s="80">
        <f ca="1">'motor1(shrimp)'!E527</f>
        <v>2769.7658658347045</v>
      </c>
      <c r="G345" s="7">
        <f ca="1">'motor1(shrimp)'!F527</f>
        <v>3600.695625585116</v>
      </c>
      <c r="AT345" s="82">
        <f t="shared" si="8"/>
        <v>23.939743428339391</v>
      </c>
    </row>
    <row r="346" spans="2:46" x14ac:dyDescent="0.2">
      <c r="B346" s="6">
        <f>'motor1(shrimp)'!A528</f>
        <v>19</v>
      </c>
      <c r="C346">
        <f>'motor1(shrimp)'!B528</f>
        <v>3</v>
      </c>
      <c r="D346" s="80">
        <f ca="1">'motor1(shrimp)'!C528</f>
        <v>927.53348647043879</v>
      </c>
      <c r="E346" s="7">
        <f ca="1">IF('motor1(shrimp)'!D528=0,"",'motor1(shrimp)'!D528)</f>
        <v>20.318709031156988</v>
      </c>
      <c r="F346" s="80">
        <f ca="1">'motor1(shrimp)'!E528</f>
        <v>4177.8472668206277</v>
      </c>
      <c r="G346" s="7">
        <f ca="1">'motor1(shrimp)'!F528</f>
        <v>5431.2014468668167</v>
      </c>
      <c r="AT346" s="82">
        <f t="shared" si="8"/>
        <v>23.939743428339391</v>
      </c>
    </row>
    <row r="347" spans="2:46" x14ac:dyDescent="0.2">
      <c r="B347" s="6">
        <f>'motor1(shrimp)'!A529</f>
        <v>19</v>
      </c>
      <c r="C347">
        <f>'motor1(shrimp)'!B529</f>
        <v>4</v>
      </c>
      <c r="D347" s="80">
        <f ca="1">'motor1(shrimp)'!C529</f>
        <v>831.5584483696756</v>
      </c>
      <c r="E347" s="7">
        <f ca="1">IF('motor1(shrimp)'!D529=0,"",'motor1(shrimp)'!D529)</f>
        <v>20.937084580001088</v>
      </c>
      <c r="F347" s="80">
        <f ca="1">'motor1(shrimp)'!E529</f>
        <v>3778.0412415377164</v>
      </c>
      <c r="G347" s="7">
        <f ca="1">'motor1(shrimp)'!F529</f>
        <v>4911.4536139990314</v>
      </c>
      <c r="AT347" s="82">
        <f t="shared" si="8"/>
        <v>23.939743428339391</v>
      </c>
    </row>
    <row r="348" spans="2:46" x14ac:dyDescent="0.2">
      <c r="B348" s="6">
        <f>'motor1(shrimp)'!A530</f>
        <v>19</v>
      </c>
      <c r="C348">
        <f>'motor1(shrimp)'!B530</f>
        <v>5</v>
      </c>
      <c r="D348" s="80">
        <f ca="1">'motor1(shrimp)'!C530</f>
        <v>728.37149494249502</v>
      </c>
      <c r="E348" s="7">
        <f ca="1">IF('motor1(shrimp)'!D530=0,"",'motor1(shrimp)'!D530)</f>
        <v>22.072901952491009</v>
      </c>
      <c r="F348" s="80">
        <f ca="1">'motor1(shrimp)'!E530</f>
        <v>3360.4169741630453</v>
      </c>
      <c r="G348" s="7">
        <f ca="1">'motor1(shrimp)'!F530</f>
        <v>4368.5420664119592</v>
      </c>
      <c r="AT348" s="82">
        <f t="shared" si="8"/>
        <v>23.939743428339391</v>
      </c>
    </row>
    <row r="349" spans="2:46" x14ac:dyDescent="0.2">
      <c r="B349" s="6">
        <f>'motor1(shrimp)'!A531</f>
        <v>19</v>
      </c>
      <c r="C349">
        <f>'motor1(shrimp)'!B531</f>
        <v>6</v>
      </c>
      <c r="D349" s="80">
        <f ca="1">'motor1(shrimp)'!C531</f>
        <v>753.79737978446053</v>
      </c>
      <c r="E349" s="7">
        <f ca="1">IF('motor1(shrimp)'!D531=0,"",'motor1(shrimp)'!D531)</f>
        <v>23.006357360053254</v>
      </c>
      <c r="F349" s="80">
        <f ca="1">'motor1(shrimp)'!E531</f>
        <v>3523.2457088626843</v>
      </c>
      <c r="G349" s="7">
        <f ca="1">'motor1(shrimp)'!F531</f>
        <v>4580.2194215214895</v>
      </c>
      <c r="AT349" s="82">
        <f t="shared" si="8"/>
        <v>23.939743428339391</v>
      </c>
    </row>
    <row r="350" spans="2:46" x14ac:dyDescent="0.2">
      <c r="B350" s="6">
        <f>'motor1(shrimp)'!A532</f>
        <v>19</v>
      </c>
      <c r="C350">
        <f>'motor1(shrimp)'!B532</f>
        <v>7</v>
      </c>
      <c r="D350" s="80">
        <f ca="1">'motor1(shrimp)'!C532</f>
        <v>448.93024055988747</v>
      </c>
      <c r="E350" s="7">
        <f ca="1">IF('motor1(shrimp)'!D532=0,"",'motor1(shrimp)'!D532)</f>
        <v>23.619818476158752</v>
      </c>
      <c r="F350" s="80">
        <f ca="1">'motor1(shrimp)'!E532</f>
        <v>2117.1318602929023</v>
      </c>
      <c r="G350" s="7">
        <f ca="1">'motor1(shrimp)'!F532</f>
        <v>2752.271418380773</v>
      </c>
      <c r="AT350" s="82">
        <f t="shared" si="8"/>
        <v>23.939743428339391</v>
      </c>
    </row>
    <row r="351" spans="2:46" x14ac:dyDescent="0.2">
      <c r="B351" s="6">
        <f>'motor1(shrimp)'!A533</f>
        <v>19</v>
      </c>
      <c r="C351">
        <f>'motor1(shrimp)'!B533</f>
        <v>8</v>
      </c>
      <c r="D351" s="80">
        <f ca="1">'motor1(shrimp)'!C533</f>
        <v>308.51133834765869</v>
      </c>
      <c r="E351" s="7">
        <f ca="1">IF('motor1(shrimp)'!D533=0,"",'motor1(shrimp)'!D533)</f>
        <v>24.475187160913705</v>
      </c>
      <c r="F351" s="80">
        <f ca="1">'motor1(shrimp)'!E533</f>
        <v>1470.7370952544334</v>
      </c>
      <c r="G351" s="7">
        <f ca="1">'motor1(shrimp)'!F533</f>
        <v>1911.9582238307635</v>
      </c>
      <c r="AT351" s="82">
        <f t="shared" si="8"/>
        <v>23.939743428339391</v>
      </c>
    </row>
    <row r="352" spans="2:46" x14ac:dyDescent="0.2">
      <c r="B352" s="6">
        <f>'motor1(shrimp)'!A534</f>
        <v>19</v>
      </c>
      <c r="C352">
        <f>'motor1(shrimp)'!B534</f>
        <v>9</v>
      </c>
      <c r="D352" s="80">
        <f ca="1">'motor1(shrimp)'!C534</f>
        <v>252.80378596549838</v>
      </c>
      <c r="E352" s="7">
        <f ca="1">IF('motor1(shrimp)'!D534=0,"",'motor1(shrimp)'!D534)</f>
        <v>25.233013318235887</v>
      </c>
      <c r="F352" s="80">
        <f ca="1">'motor1(shrimp)'!E534</f>
        <v>1216.8505861801261</v>
      </c>
      <c r="G352" s="7">
        <f ca="1">'motor1(shrimp)'!F534</f>
        <v>1581.9057620341641</v>
      </c>
      <c r="AT352" s="82">
        <f t="shared" si="8"/>
        <v>23.939743428339391</v>
      </c>
    </row>
    <row r="353" spans="2:46" x14ac:dyDescent="0.2">
      <c r="B353" s="6">
        <f>'motor1(shrimp)'!A535</f>
        <v>19</v>
      </c>
      <c r="C353">
        <f>'motor1(shrimp)'!B535</f>
        <v>10</v>
      </c>
      <c r="D353" s="80">
        <f ca="1">'motor1(shrimp)'!C535</f>
        <v>160.53365341401289</v>
      </c>
      <c r="E353" s="7">
        <f ca="1">IF('motor1(shrimp)'!D535=0,"",'motor1(shrimp)'!D535)</f>
        <v>23.360203613837651</v>
      </c>
      <c r="F353" s="80">
        <f ca="1">'motor1(shrimp)'!E535</f>
        <v>758.18166617882298</v>
      </c>
      <c r="G353" s="7">
        <f ca="1">'motor1(shrimp)'!F535</f>
        <v>985.63616603246987</v>
      </c>
      <c r="AT353" s="82">
        <f t="shared" si="8"/>
        <v>23.939743428339391</v>
      </c>
    </row>
    <row r="354" spans="2:46" x14ac:dyDescent="0.2">
      <c r="B354" s="6">
        <f>'motor1(shrimp)'!A536</f>
        <v>19</v>
      </c>
      <c r="C354">
        <f>'motor1(shrimp)'!B536</f>
        <v>11</v>
      </c>
      <c r="D354" s="80">
        <f ca="1">'motor1(shrimp)'!C536</f>
        <v>108.59837106196578</v>
      </c>
      <c r="E354" s="7">
        <f ca="1">IF('motor1(shrimp)'!D536=0,"",'motor1(shrimp)'!D536)</f>
        <v>20.700130263296835</v>
      </c>
      <c r="F354" s="80">
        <f ca="1">'motor1(shrimp)'!E536</f>
        <v>493.7286877744063</v>
      </c>
      <c r="G354" s="7">
        <f ca="1">'motor1(shrimp)'!F536</f>
        <v>641.84729410672821</v>
      </c>
      <c r="AT354" s="82">
        <f t="shared" si="8"/>
        <v>23.939743428339391</v>
      </c>
    </row>
    <row r="355" spans="2:46" x14ac:dyDescent="0.2">
      <c r="B355" s="61">
        <f>'motor1(shrimp)'!A537</f>
        <v>19</v>
      </c>
      <c r="C355" s="58">
        <f>'motor1(shrimp)'!B537</f>
        <v>12</v>
      </c>
      <c r="D355" s="80">
        <f ca="1">'motor1(shrimp)'!C537</f>
        <v>189.01906007025573</v>
      </c>
      <c r="E355" s="7">
        <f ca="1">IF('motor1(shrimp)'!D537=0,"",'motor1(shrimp)'!D537)</f>
        <v>20.986110335127776</v>
      </c>
      <c r="F355" s="80">
        <f ca="1">'motor1(shrimp)'!E537</f>
        <v>860.29925318105006</v>
      </c>
      <c r="G355" s="7">
        <f ca="1">'motor1(shrimp)'!F537</f>
        <v>1118.389029135365</v>
      </c>
      <c r="AT355" s="82">
        <f t="shared" si="8"/>
        <v>23.939743428339391</v>
      </c>
    </row>
    <row r="356" spans="2:46" x14ac:dyDescent="0.2">
      <c r="B356" s="7">
        <f>'motor1(shrimp)'!A538</f>
        <v>20</v>
      </c>
      <c r="C356">
        <f>'motor1(shrimp)'!B538</f>
        <v>1</v>
      </c>
      <c r="D356" s="80">
        <f ca="1">'motor1(shrimp)'!C538</f>
        <v>451.54310183213744</v>
      </c>
      <c r="E356" s="7">
        <f ca="1">IF('motor1(shrimp)'!D538=0,"",'motor1(shrimp)'!D538)</f>
        <v>20.929651986511644</v>
      </c>
      <c r="F356" s="80">
        <f ca="1">'motor1(shrimp)'!E538</f>
        <v>2053.2817217783772</v>
      </c>
      <c r="G356" s="7">
        <f ca="1">'motor1(shrimp)'!F538</f>
        <v>2669.2662383118904</v>
      </c>
      <c r="AT356" s="82">
        <f t="shared" si="8"/>
        <v>23.939743428339391</v>
      </c>
    </row>
    <row r="357" spans="2:46" x14ac:dyDescent="0.2">
      <c r="B357" s="7">
        <f>'motor1(shrimp)'!A539</f>
        <v>20</v>
      </c>
      <c r="C357">
        <f>'motor1(shrimp)'!B539</f>
        <v>2</v>
      </c>
      <c r="D357" s="80">
        <f ca="1">'motor1(shrimp)'!C539</f>
        <v>867.08993442374356</v>
      </c>
      <c r="E357" s="7">
        <f ca="1">IF('motor1(shrimp)'!D539=0,"",'motor1(shrimp)'!D539)</f>
        <v>19.870923863955095</v>
      </c>
      <c r="F357" s="80">
        <f ca="1">'motor1(shrimp)'!E539</f>
        <v>3882.2119334203685</v>
      </c>
      <c r="G357" s="7">
        <f ca="1">'motor1(shrimp)'!F539</f>
        <v>5046.8755134464791</v>
      </c>
      <c r="AT357" s="82">
        <f t="shared" si="8"/>
        <v>23.939743428339391</v>
      </c>
    </row>
    <row r="358" spans="2:46" x14ac:dyDescent="0.2">
      <c r="B358" s="7">
        <f>'motor1(shrimp)'!A540</f>
        <v>20</v>
      </c>
      <c r="C358">
        <f>'motor1(shrimp)'!B540</f>
        <v>3</v>
      </c>
      <c r="D358" s="80">
        <f ca="1">'motor1(shrimp)'!C540</f>
        <v>1035.9268490767161</v>
      </c>
      <c r="E358" s="7">
        <f ca="1">IF('motor1(shrimp)'!D540=0,"",'motor1(shrimp)'!D540)</f>
        <v>20.724230326914491</v>
      </c>
      <c r="F358" s="80">
        <f ca="1">'motor1(shrimp)'!E540</f>
        <v>4690.8989783009511</v>
      </c>
      <c r="G358" s="7">
        <f ca="1">'motor1(shrimp)'!F540</f>
        <v>6098.1686717912362</v>
      </c>
      <c r="AT358" s="82">
        <f t="shared" si="8"/>
        <v>23.939743428339391</v>
      </c>
    </row>
    <row r="359" spans="2:46" x14ac:dyDescent="0.2">
      <c r="B359" s="7">
        <f>'motor1(shrimp)'!A541</f>
        <v>20</v>
      </c>
      <c r="C359">
        <f>'motor1(shrimp)'!B541</f>
        <v>4</v>
      </c>
      <c r="D359" s="80">
        <f ca="1">'motor1(shrimp)'!C541</f>
        <v>1056.2388515487694</v>
      </c>
      <c r="E359" s="7">
        <f ca="1">IF('motor1(shrimp)'!D541=0,"",'motor1(shrimp)'!D541)</f>
        <v>22.433722386118696</v>
      </c>
      <c r="F359" s="80">
        <f ca="1">'motor1(shrimp)'!E541</f>
        <v>4891.6061862264787</v>
      </c>
      <c r="G359" s="7">
        <f ca="1">'motor1(shrimp)'!F541</f>
        <v>6359.0880420944222</v>
      </c>
      <c r="AT359" s="82">
        <f t="shared" si="8"/>
        <v>23.939743428339391</v>
      </c>
    </row>
    <row r="360" spans="2:46" x14ac:dyDescent="0.2">
      <c r="B360" s="7">
        <f>'motor1(shrimp)'!A542</f>
        <v>20</v>
      </c>
      <c r="C360">
        <f>'motor1(shrimp)'!B542</f>
        <v>5</v>
      </c>
      <c r="D360" s="80">
        <f ca="1">'motor1(shrimp)'!C542</f>
        <v>737.72012203807685</v>
      </c>
      <c r="E360" s="7">
        <f ca="1">IF('motor1(shrimp)'!D542=0,"",'motor1(shrimp)'!D542)</f>
        <v>22.976390627798633</v>
      </c>
      <c r="F360" s="80">
        <f ca="1">'motor1(shrimp)'!E542</f>
        <v>3448.3330275446906</v>
      </c>
      <c r="G360" s="7">
        <f ca="1">'motor1(shrimp)'!F542</f>
        <v>4482.8329358080982</v>
      </c>
      <c r="AT360" s="82">
        <f t="shared" si="8"/>
        <v>23.939743428339391</v>
      </c>
    </row>
    <row r="361" spans="2:46" x14ac:dyDescent="0.2">
      <c r="B361" s="7">
        <f>'motor1(shrimp)'!A543</f>
        <v>20</v>
      </c>
      <c r="C361">
        <f>'motor1(shrimp)'!B543</f>
        <v>6</v>
      </c>
      <c r="D361" s="80">
        <f ca="1">'motor1(shrimp)'!C543</f>
        <v>527.46082085125477</v>
      </c>
      <c r="E361" s="7">
        <f ca="1">IF('motor1(shrimp)'!D543=0,"",'motor1(shrimp)'!D543)</f>
        <v>23.267926452250109</v>
      </c>
      <c r="F361" s="80">
        <f ca="1">'motor1(shrimp)'!E543</f>
        <v>2477.7942968920934</v>
      </c>
      <c r="G361" s="7">
        <f ca="1">'motor1(shrimp)'!F543</f>
        <v>3221.1325859597214</v>
      </c>
      <c r="AT361" s="82">
        <f t="shared" si="8"/>
        <v>23.939743428339391</v>
      </c>
    </row>
    <row r="362" spans="2:46" x14ac:dyDescent="0.2">
      <c r="B362" s="7">
        <f>'motor1(shrimp)'!A544</f>
        <v>20</v>
      </c>
      <c r="C362">
        <f>'motor1(shrimp)'!B544</f>
        <v>7</v>
      </c>
      <c r="D362" s="80">
        <f ca="1">'motor1(shrimp)'!C544</f>
        <v>422.8426873123488</v>
      </c>
      <c r="E362" s="7">
        <f ca="1">IF('motor1(shrimp)'!D544=0,"",'motor1(shrimp)'!D544)</f>
        <v>23.897292450956389</v>
      </c>
      <c r="F362" s="80">
        <f ca="1">'motor1(shrimp)'!E544</f>
        <v>2002.2321339067162</v>
      </c>
      <c r="G362" s="7">
        <f ca="1">'motor1(shrimp)'!F544</f>
        <v>2602.9017740787313</v>
      </c>
      <c r="AT362" s="82">
        <f t="shared" si="8"/>
        <v>23.939743428339391</v>
      </c>
    </row>
    <row r="363" spans="2:46" x14ac:dyDescent="0.2">
      <c r="B363" s="7">
        <f>'motor1(shrimp)'!A545</f>
        <v>20</v>
      </c>
      <c r="C363">
        <f>'motor1(shrimp)'!B545</f>
        <v>8</v>
      </c>
      <c r="D363" s="80">
        <f ca="1">'motor1(shrimp)'!C545</f>
        <v>339.03366114959044</v>
      </c>
      <c r="E363" s="7">
        <f ca="1">IF('motor1(shrimp)'!D545=0,"",'motor1(shrimp)'!D545)</f>
        <v>23.837068343170394</v>
      </c>
      <c r="F363" s="80">
        <f ca="1">'motor1(shrimp)'!E545</f>
        <v>1606.2758516108083</v>
      </c>
      <c r="G363" s="7">
        <f ca="1">'motor1(shrimp)'!F545</f>
        <v>2088.1586070940507</v>
      </c>
      <c r="AT363" s="82">
        <f t="shared" si="8"/>
        <v>23.939743428339391</v>
      </c>
    </row>
    <row r="364" spans="2:46" x14ac:dyDescent="0.2">
      <c r="B364" s="7">
        <f>'motor1(shrimp)'!A546</f>
        <v>20</v>
      </c>
      <c r="C364">
        <f>'motor1(shrimp)'!B546</f>
        <v>9</v>
      </c>
      <c r="D364" s="80">
        <f ca="1">'motor1(shrimp)'!C546</f>
        <v>173.763484803143</v>
      </c>
      <c r="E364" s="7">
        <f ca="1">IF('motor1(shrimp)'!D546=0,"",'motor1(shrimp)'!D546)</f>
        <v>22.787958397716046</v>
      </c>
      <c r="F364" s="80">
        <f ca="1">'motor1(shrimp)'!E546</f>
        <v>813.31161595805929</v>
      </c>
      <c r="G364" s="7">
        <f ca="1">'motor1(shrimp)'!F546</f>
        <v>1057.3051007454771</v>
      </c>
      <c r="AT364" s="82">
        <f t="shared" si="8"/>
        <v>23.939743428339391</v>
      </c>
    </row>
    <row r="365" spans="2:46" x14ac:dyDescent="0.2">
      <c r="B365" s="7">
        <f>'motor1(shrimp)'!A547</f>
        <v>20</v>
      </c>
      <c r="C365">
        <f>'motor1(shrimp)'!B547</f>
        <v>10</v>
      </c>
      <c r="D365" s="80">
        <f ca="1">'motor1(shrimp)'!C547</f>
        <v>130.00179810490525</v>
      </c>
      <c r="E365" s="7">
        <f ca="1">IF('motor1(shrimp)'!D547=0,"",'motor1(shrimp)'!D547)</f>
        <v>22.832905584323825</v>
      </c>
      <c r="F365" s="80">
        <f ca="1">'motor1(shrimp)'!E547</f>
        <v>607.94904659127303</v>
      </c>
      <c r="G365" s="7">
        <f ca="1">'motor1(shrimp)'!F547</f>
        <v>790.33376056865495</v>
      </c>
      <c r="AT365" s="82">
        <f t="shared" si="8"/>
        <v>23.939743428339391</v>
      </c>
    </row>
    <row r="366" spans="2:46" x14ac:dyDescent="0.2">
      <c r="B366" s="7">
        <f>'motor1(shrimp)'!A548</f>
        <v>20</v>
      </c>
      <c r="C366">
        <f>'motor1(shrimp)'!B548</f>
        <v>11</v>
      </c>
      <c r="D366" s="80">
        <f ca="1">'motor1(shrimp)'!C548</f>
        <v>167.48413160486973</v>
      </c>
      <c r="E366" s="7">
        <f ca="1">IF('motor1(shrimp)'!D548=0,"",'motor1(shrimp)'!D548)</f>
        <v>21.618956130611608</v>
      </c>
      <c r="F366" s="80">
        <f ca="1">'motor1(shrimp)'!E548</f>
        <v>770.88464586425312</v>
      </c>
      <c r="G366" s="7">
        <f ca="1">'motor1(shrimp)'!F548</f>
        <v>1002.1500396235291</v>
      </c>
      <c r="AT366" s="82">
        <f t="shared" si="8"/>
        <v>23.939743428339391</v>
      </c>
    </row>
    <row r="367" spans="2:46" x14ac:dyDescent="0.2">
      <c r="B367" s="7">
        <f>'motor1(shrimp)'!A549</f>
        <v>20</v>
      </c>
      <c r="C367">
        <f>'motor1(shrimp)'!B549</f>
        <v>12</v>
      </c>
      <c r="D367" s="80">
        <f ca="1">'motor1(shrimp)'!C549</f>
        <v>265.30208696528308</v>
      </c>
      <c r="E367" s="7">
        <f ca="1">IF('motor1(shrimp)'!D549=0,"",'motor1(shrimp)'!D549)</f>
        <v>20.492645077767968</v>
      </c>
      <c r="F367" s="80">
        <f ca="1">'motor1(shrimp)'!E549</f>
        <v>1200.0764041553657</v>
      </c>
      <c r="G367" s="7">
        <f ca="1">'motor1(shrimp)'!F549</f>
        <v>1560.0993254019754</v>
      </c>
      <c r="AT367" s="82">
        <f t="shared" si="8"/>
        <v>23.939743428339391</v>
      </c>
    </row>
  </sheetData>
  <mergeCells count="4">
    <mergeCell ref="C112:F112"/>
    <mergeCell ref="K112:N112"/>
    <mergeCell ref="P113:R113"/>
    <mergeCell ref="K113:O113"/>
  </mergeCells>
  <phoneticPr fontId="1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workbookViewId="0"/>
  </sheetViews>
  <sheetFormatPr defaultRowHeight="12.75" x14ac:dyDescent="0.2"/>
  <cols>
    <col min="1" max="256" width="11.42578125" customWidth="1"/>
  </cols>
  <sheetData>
    <row r="1" spans="1:10" ht="18.75" x14ac:dyDescent="0.3">
      <c r="A1" s="186" t="s">
        <v>165</v>
      </c>
      <c r="B1" s="181"/>
      <c r="C1" s="181"/>
      <c r="D1" s="181"/>
      <c r="E1" s="181"/>
      <c r="F1" s="181"/>
      <c r="G1" s="181"/>
      <c r="H1" s="181"/>
      <c r="I1" s="181"/>
      <c r="J1" s="181"/>
    </row>
    <row r="2" spans="1:10" ht="15" x14ac:dyDescent="0.25">
      <c r="A2" s="181"/>
      <c r="B2" s="181"/>
      <c r="C2" s="181"/>
      <c r="D2" s="181"/>
      <c r="E2" s="181"/>
      <c r="F2" s="181"/>
      <c r="G2" s="181"/>
      <c r="H2" s="181"/>
      <c r="I2" s="181"/>
      <c r="J2" s="181"/>
    </row>
    <row r="4" spans="1:10" x14ac:dyDescent="0.2">
      <c r="A4" t="s">
        <v>273</v>
      </c>
    </row>
    <row r="5" spans="1:10" x14ac:dyDescent="0.2">
      <c r="A5" t="s">
        <v>274</v>
      </c>
    </row>
    <row r="6" spans="1:10" x14ac:dyDescent="0.2">
      <c r="A6" t="s">
        <v>275</v>
      </c>
    </row>
    <row r="7" spans="1:10" x14ac:dyDescent="0.2">
      <c r="A7" t="s">
        <v>276</v>
      </c>
    </row>
    <row r="8" spans="1:10" x14ac:dyDescent="0.2">
      <c r="A8" t="s">
        <v>277</v>
      </c>
    </row>
    <row r="11" spans="1:10" ht="15" x14ac:dyDescent="0.25">
      <c r="A11" s="180" t="s">
        <v>278</v>
      </c>
      <c r="B11" s="180"/>
      <c r="C11" s="180"/>
      <c r="D11" s="180"/>
      <c r="E11" s="180"/>
      <c r="F11" s="180"/>
      <c r="G11" s="180"/>
      <c r="H11" s="180"/>
    </row>
    <row r="13" spans="1:10" x14ac:dyDescent="0.2">
      <c r="A13" t="s">
        <v>279</v>
      </c>
    </row>
    <row r="14" spans="1:10" x14ac:dyDescent="0.2">
      <c r="A14" t="s">
        <v>280</v>
      </c>
    </row>
    <row r="15" spans="1:10" x14ac:dyDescent="0.2">
      <c r="A15" t="s">
        <v>281</v>
      </c>
    </row>
    <row r="16" spans="1:10" x14ac:dyDescent="0.2">
      <c r="A16" t="s">
        <v>282</v>
      </c>
    </row>
    <row r="17" spans="1:8" x14ac:dyDescent="0.2">
      <c r="A17" t="s">
        <v>283</v>
      </c>
    </row>
    <row r="21" spans="1:8" ht="15" x14ac:dyDescent="0.25">
      <c r="A21" s="180" t="s">
        <v>284</v>
      </c>
      <c r="B21" s="180"/>
      <c r="C21" s="180"/>
      <c r="D21" s="180"/>
      <c r="E21" s="180"/>
      <c r="F21" s="180"/>
      <c r="G21" s="180"/>
      <c r="H21" s="180"/>
    </row>
    <row r="23" spans="1:8" x14ac:dyDescent="0.2">
      <c r="A23" t="s">
        <v>285</v>
      </c>
    </row>
  </sheetData>
  <phoneticPr fontId="1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selection activeCell="A4" sqref="A4"/>
    </sheetView>
  </sheetViews>
  <sheetFormatPr defaultRowHeight="12.75" x14ac:dyDescent="0.2"/>
  <cols>
    <col min="1" max="256" width="11.42578125" customWidth="1"/>
  </cols>
  <sheetData>
    <row r="1" spans="1:4" x14ac:dyDescent="0.2">
      <c r="A1" s="167" t="s">
        <v>303</v>
      </c>
    </row>
    <row r="2" spans="1:4" x14ac:dyDescent="0.2">
      <c r="A2" s="197" t="s">
        <v>304</v>
      </c>
    </row>
    <row r="3" spans="1:4" x14ac:dyDescent="0.2">
      <c r="A3" s="197"/>
    </row>
    <row r="4" spans="1:4" x14ac:dyDescent="0.2">
      <c r="A4" s="198" t="s">
        <v>307</v>
      </c>
    </row>
    <row r="5" spans="1:4" x14ac:dyDescent="0.2">
      <c r="A5" s="200" t="s">
        <v>306</v>
      </c>
      <c r="B5" s="4"/>
      <c r="C5" s="4"/>
      <c r="D5" s="4"/>
    </row>
    <row r="6" spans="1:4" x14ac:dyDescent="0.2">
      <c r="A6" s="197"/>
    </row>
    <row r="8" spans="1:4" x14ac:dyDescent="0.2">
      <c r="A8" s="199" t="s">
        <v>305</v>
      </c>
    </row>
  </sheetData>
  <phoneticPr fontId="1" type="noConversion"/>
  <hyperlinks>
    <hyperlink ref="A8" r:id="rId1" display="http://creativecommons.org/licenses/by/4.0/"/>
    <hyperlink ref="A5" r:id="rId2" display="http://dx.doi.org/10.7557/8.3514"/>
  </hyperlinks>
  <pageMargins left="0.75" right="0.75" top="1" bottom="1" header="0.5" footer="0.5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cols>
    <col min="1" max="256" width="11.42578125" customWidth="1"/>
  </cols>
  <sheetData/>
  <phoneticPr fontId="1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cols>
    <col min="1" max="256" width="11.42578125" customWidth="1"/>
  </cols>
  <sheetData/>
  <phoneticPr fontId="1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cols>
    <col min="1" max="256" width="11.42578125" customWidth="1"/>
  </cols>
  <sheetData/>
  <phoneticPr fontId="1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H689"/>
  <sheetViews>
    <sheetView topLeftCell="A300" zoomScale="75" workbookViewId="0">
      <selection activeCell="CU77" sqref="CU77"/>
    </sheetView>
  </sheetViews>
  <sheetFormatPr defaultRowHeight="12.75" x14ac:dyDescent="0.2"/>
  <cols>
    <col min="1" max="1" width="11" customWidth="1"/>
    <col min="2" max="2" width="9.85546875" bestFit="1" customWidth="1"/>
    <col min="3" max="3" width="9.140625" customWidth="1"/>
    <col min="4" max="4" width="10" bestFit="1" customWidth="1"/>
    <col min="5" max="5" width="10.140625" bestFit="1" customWidth="1"/>
    <col min="6" max="6" width="10" bestFit="1" customWidth="1"/>
    <col min="7" max="7" width="9.42578125" bestFit="1" customWidth="1"/>
    <col min="8" max="8" width="9.28515625" bestFit="1" customWidth="1"/>
    <col min="9" max="10" width="10.140625" bestFit="1" customWidth="1"/>
    <col min="11" max="11" width="9.42578125" bestFit="1" customWidth="1"/>
    <col min="12" max="12" width="9.28515625" bestFit="1" customWidth="1"/>
    <col min="13" max="14" width="9.42578125" bestFit="1" customWidth="1"/>
    <col min="15" max="15" width="10" bestFit="1" customWidth="1"/>
    <col min="16" max="16" width="10.140625" bestFit="1" customWidth="1"/>
    <col min="17" max="17" width="9.42578125" bestFit="1" customWidth="1"/>
    <col min="18" max="20" width="9.28515625" bestFit="1" customWidth="1"/>
    <col min="21" max="22" width="10.140625" bestFit="1" customWidth="1"/>
    <col min="23" max="23" width="9.5703125" bestFit="1" customWidth="1"/>
    <col min="24" max="24" width="10" bestFit="1" customWidth="1"/>
    <col min="25" max="25" width="9.140625" customWidth="1"/>
    <col min="26" max="26" width="11" bestFit="1" customWidth="1"/>
    <col min="27" max="31" width="9.140625" customWidth="1"/>
    <col min="32" max="49" width="9.5703125" bestFit="1" customWidth="1"/>
    <col min="50" max="57" width="9.28515625" bestFit="1" customWidth="1"/>
    <col min="58" max="60" width="9.140625" customWidth="1"/>
    <col min="61" max="62" width="9.28515625" bestFit="1" customWidth="1"/>
    <col min="63" max="63" width="10.5703125" bestFit="1" customWidth="1"/>
    <col min="64" max="65" width="9.5703125" bestFit="1" customWidth="1"/>
    <col min="66" max="77" width="9.28515625" bestFit="1" customWidth="1"/>
    <col min="78" max="83" width="9.140625" customWidth="1"/>
    <col min="84" max="84" width="10" bestFit="1" customWidth="1"/>
    <col min="85" max="256" width="11.42578125" customWidth="1"/>
  </cols>
  <sheetData>
    <row r="1" spans="1:19" ht="25.5" customHeight="1" x14ac:dyDescent="0.3">
      <c r="A1" s="154" t="s">
        <v>169</v>
      </c>
      <c r="B1" s="122"/>
      <c r="C1" s="122"/>
      <c r="D1" s="122"/>
      <c r="M1" s="6"/>
      <c r="N1" s="6"/>
      <c r="O1" s="6"/>
      <c r="P1" s="6"/>
      <c r="Q1" s="6"/>
    </row>
    <row r="2" spans="1:19" ht="20.25" x14ac:dyDescent="0.3">
      <c r="A2" s="25" t="s">
        <v>168</v>
      </c>
      <c r="B2" s="2"/>
      <c r="C2" s="2"/>
      <c r="D2" s="2"/>
      <c r="E2" s="89" t="s">
        <v>167</v>
      </c>
      <c r="F2" s="20"/>
      <c r="G2" s="20"/>
      <c r="J2" s="26" t="s">
        <v>60</v>
      </c>
      <c r="K2" s="27"/>
      <c r="L2" s="27"/>
      <c r="M2" s="27"/>
      <c r="N2" s="27"/>
      <c r="R2" s="23" t="s">
        <v>52</v>
      </c>
      <c r="S2" s="24"/>
    </row>
    <row r="3" spans="1:19" x14ac:dyDescent="0.2">
      <c r="J3" t="s">
        <v>61</v>
      </c>
      <c r="M3" t="s">
        <v>62</v>
      </c>
      <c r="P3" s="8" t="s">
        <v>12</v>
      </c>
      <c r="Q3" s="148" t="s">
        <v>34</v>
      </c>
      <c r="R3" s="9" t="s">
        <v>35</v>
      </c>
      <c r="S3" s="148" t="s">
        <v>36</v>
      </c>
    </row>
    <row r="4" spans="1:19" x14ac:dyDescent="0.2">
      <c r="A4" s="1" t="s">
        <v>0</v>
      </c>
      <c r="B4" s="1"/>
      <c r="C4" s="2" t="s">
        <v>18</v>
      </c>
      <c r="D4" s="2"/>
      <c r="E4" s="2"/>
      <c r="F4" s="2"/>
      <c r="G4" s="2"/>
      <c r="H4" s="2"/>
      <c r="J4" t="s">
        <v>53</v>
      </c>
      <c r="K4" s="122">
        <f>Simulations!B8</f>
        <v>60</v>
      </c>
      <c r="M4" t="s">
        <v>63</v>
      </c>
      <c r="N4" s="20">
        <v>2000</v>
      </c>
      <c r="P4" s="10">
        <v>1</v>
      </c>
      <c r="Q4" s="151">
        <f>Simulations!C33</f>
        <v>0.15</v>
      </c>
      <c r="R4" s="15">
        <v>1</v>
      </c>
      <c r="S4" s="149">
        <f>Simulations!C16</f>
        <v>1</v>
      </c>
    </row>
    <row r="5" spans="1:19" x14ac:dyDescent="0.2">
      <c r="A5" s="2" t="s">
        <v>1</v>
      </c>
      <c r="B5" s="2">
        <v>31</v>
      </c>
      <c r="C5" t="s">
        <v>19</v>
      </c>
      <c r="J5" t="s">
        <v>54</v>
      </c>
      <c r="K5" s="122">
        <f>Simulations!B9</f>
        <v>5000</v>
      </c>
      <c r="M5" t="s">
        <v>64</v>
      </c>
      <c r="N5" s="20">
        <v>200</v>
      </c>
      <c r="P5" s="10">
        <v>2</v>
      </c>
      <c r="Q5" s="152">
        <f>Simulations!C34</f>
        <v>0.1</v>
      </c>
      <c r="R5" s="15">
        <v>1</v>
      </c>
      <c r="S5" s="149">
        <f>Simulations!C17</f>
        <v>1</v>
      </c>
    </row>
    <row r="6" spans="1:19" x14ac:dyDescent="0.2">
      <c r="A6" s="2" t="s">
        <v>2</v>
      </c>
      <c r="B6" s="2">
        <f>0.013*30</f>
        <v>0.38999999999999996</v>
      </c>
      <c r="C6" t="s">
        <v>12</v>
      </c>
      <c r="J6" t="s">
        <v>55</v>
      </c>
      <c r="K6" s="27">
        <f>K4*K5</f>
        <v>300000</v>
      </c>
      <c r="M6" t="s">
        <v>55</v>
      </c>
      <c r="N6" s="27">
        <f>N4*N5</f>
        <v>400000</v>
      </c>
      <c r="P6" s="10">
        <v>3</v>
      </c>
      <c r="Q6" s="152">
        <f>Simulations!C35</f>
        <v>7.0000000000000007E-2</v>
      </c>
      <c r="R6" s="15">
        <v>1</v>
      </c>
      <c r="S6" s="149">
        <f>Simulations!C18</f>
        <v>1</v>
      </c>
    </row>
    <row r="7" spans="1:19" x14ac:dyDescent="0.2">
      <c r="A7" s="2" t="s">
        <v>3</v>
      </c>
      <c r="B7" s="2">
        <v>-0.06</v>
      </c>
      <c r="J7" t="s">
        <v>56</v>
      </c>
      <c r="K7" s="27">
        <f>K6*J10/K10</f>
        <v>3.78</v>
      </c>
      <c r="M7" t="s">
        <v>56</v>
      </c>
      <c r="N7" s="27">
        <f>N6*M10/N10</f>
        <v>0.78749999999999998</v>
      </c>
      <c r="P7" s="10">
        <v>4</v>
      </c>
      <c r="Q7" s="152">
        <f>Simulations!C36</f>
        <v>0.04</v>
      </c>
      <c r="R7" s="15">
        <v>1</v>
      </c>
      <c r="S7" s="149">
        <f>Simulations!C19</f>
        <v>1</v>
      </c>
    </row>
    <row r="8" spans="1:19" x14ac:dyDescent="0.2">
      <c r="A8" s="1" t="s">
        <v>4</v>
      </c>
      <c r="B8" s="1"/>
      <c r="J8" t="s">
        <v>57</v>
      </c>
      <c r="K8" s="27">
        <f>K7/12</f>
        <v>0.315</v>
      </c>
      <c r="M8" t="s">
        <v>57</v>
      </c>
      <c r="N8" s="27">
        <f>N7/12</f>
        <v>6.5625000000000003E-2</v>
      </c>
      <c r="P8" s="10">
        <v>5</v>
      </c>
      <c r="Q8" s="152">
        <f>Simulations!C37</f>
        <v>0.03</v>
      </c>
      <c r="R8" s="15">
        <v>1</v>
      </c>
      <c r="S8" s="149">
        <f>Simulations!C20</f>
        <v>1</v>
      </c>
    </row>
    <row r="9" spans="1:19" x14ac:dyDescent="0.2">
      <c r="A9" s="2" t="s">
        <v>5</v>
      </c>
      <c r="B9" s="77">
        <f>10^-2.9</f>
        <v>1.2589254117941662E-3</v>
      </c>
      <c r="C9" t="s">
        <v>20</v>
      </c>
      <c r="G9" s="70">
        <v>1.2589254117941662E-3</v>
      </c>
      <c r="J9" s="28" t="s">
        <v>58</v>
      </c>
      <c r="K9" s="28" t="s">
        <v>59</v>
      </c>
      <c r="M9" s="28" t="s">
        <v>58</v>
      </c>
      <c r="N9" s="28" t="s">
        <v>59</v>
      </c>
      <c r="P9" s="10">
        <v>6</v>
      </c>
      <c r="Q9" s="152">
        <f>Simulations!C38</f>
        <v>0.02</v>
      </c>
      <c r="R9" s="15">
        <v>1</v>
      </c>
      <c r="S9" s="149">
        <f>Simulations!C21</f>
        <v>1</v>
      </c>
    </row>
    <row r="10" spans="1:19" x14ac:dyDescent="0.2">
      <c r="A10" s="2" t="s">
        <v>6</v>
      </c>
      <c r="B10" s="2">
        <v>3</v>
      </c>
      <c r="J10" s="28">
        <v>3.15</v>
      </c>
      <c r="K10" s="28">
        <v>250000</v>
      </c>
      <c r="M10" s="28">
        <v>3.15</v>
      </c>
      <c r="N10" s="28">
        <v>1600000</v>
      </c>
      <c r="P10" s="10">
        <v>7</v>
      </c>
      <c r="Q10" s="152">
        <f>Simulations!C39</f>
        <v>0.02</v>
      </c>
      <c r="R10" s="15">
        <v>1</v>
      </c>
      <c r="S10" s="149">
        <f>Simulations!C22</f>
        <v>1</v>
      </c>
    </row>
    <row r="11" spans="1:19" x14ac:dyDescent="0.2">
      <c r="A11" s="1" t="s">
        <v>21</v>
      </c>
      <c r="B11" s="1"/>
      <c r="C11" t="s">
        <v>18</v>
      </c>
      <c r="P11" s="10">
        <v>8</v>
      </c>
      <c r="Q11" s="152">
        <f>Simulations!C40</f>
        <v>0.04</v>
      </c>
      <c r="R11" s="15">
        <v>1</v>
      </c>
      <c r="S11" s="149">
        <f>Simulations!C23</f>
        <v>1</v>
      </c>
    </row>
    <row r="12" spans="1:19" x14ac:dyDescent="0.2">
      <c r="A12" s="18" t="s">
        <v>22</v>
      </c>
      <c r="B12" s="2">
        <v>5</v>
      </c>
      <c r="C12" t="s">
        <v>83</v>
      </c>
      <c r="I12">
        <v>2.1</v>
      </c>
      <c r="J12">
        <f>2.1*1.5</f>
        <v>3.1500000000000004</v>
      </c>
      <c r="P12" s="10">
        <v>9</v>
      </c>
      <c r="Q12" s="152">
        <f>Simulations!C41</f>
        <v>0.06</v>
      </c>
      <c r="R12" s="15">
        <v>1</v>
      </c>
      <c r="S12" s="149">
        <f>Simulations!C24</f>
        <v>1</v>
      </c>
    </row>
    <row r="13" spans="1:19" x14ac:dyDescent="0.2">
      <c r="P13" s="10">
        <v>10</v>
      </c>
      <c r="Q13" s="152">
        <f>Simulations!C42</f>
        <v>0.11</v>
      </c>
      <c r="R13" s="15">
        <v>1</v>
      </c>
      <c r="S13" s="149">
        <f>Simulations!C25</f>
        <v>1</v>
      </c>
    </row>
    <row r="14" spans="1:19" x14ac:dyDescent="0.2">
      <c r="A14" s="1" t="s">
        <v>7</v>
      </c>
      <c r="B14" s="1"/>
      <c r="C14" s="2" t="s">
        <v>40</v>
      </c>
      <c r="D14" s="2"/>
      <c r="E14" s="2"/>
      <c r="F14" s="2"/>
      <c r="G14" s="2"/>
      <c r="H14" s="2"/>
      <c r="I14" s="2"/>
      <c r="J14" s="2"/>
      <c r="P14" s="10">
        <v>11</v>
      </c>
      <c r="Q14" s="152">
        <f>Simulations!C43</f>
        <v>0.16</v>
      </c>
      <c r="R14" s="15">
        <v>1</v>
      </c>
      <c r="S14" s="149">
        <f>Simulations!C26</f>
        <v>1</v>
      </c>
    </row>
    <row r="15" spans="1:19" x14ac:dyDescent="0.2">
      <c r="A15" s="2" t="s">
        <v>67</v>
      </c>
      <c r="B15" s="3">
        <v>700000000</v>
      </c>
      <c r="C15" t="s">
        <v>50</v>
      </c>
      <c r="P15" s="11">
        <v>12</v>
      </c>
      <c r="Q15" s="153">
        <f>Simulations!C44</f>
        <v>0.2</v>
      </c>
      <c r="R15" s="16">
        <v>1</v>
      </c>
      <c r="S15" s="150">
        <f>Simulations!C27</f>
        <v>1</v>
      </c>
    </row>
    <row r="16" spans="1:19" x14ac:dyDescent="0.2">
      <c r="A16" s="2" t="s">
        <v>68</v>
      </c>
      <c r="B16" s="2">
        <v>0.3</v>
      </c>
      <c r="C16" t="s">
        <v>49</v>
      </c>
      <c r="Q16">
        <f>SUM(Q4:Q15)</f>
        <v>1</v>
      </c>
      <c r="R16">
        <f>SUM(R4:R15)</f>
        <v>12</v>
      </c>
      <c r="S16">
        <f>SUM(S4:S15)</f>
        <v>12</v>
      </c>
    </row>
    <row r="17" spans="1:40" x14ac:dyDescent="0.2">
      <c r="A17" s="4"/>
    </row>
    <row r="19" spans="1:40" x14ac:dyDescent="0.2">
      <c r="A19" s="1" t="s">
        <v>8</v>
      </c>
      <c r="B19" s="1"/>
      <c r="C19" s="2" t="s">
        <v>41</v>
      </c>
      <c r="D19" s="2"/>
      <c r="E19" s="2"/>
      <c r="F19" s="2"/>
      <c r="G19" s="2"/>
      <c r="H19" s="2"/>
      <c r="I19" s="2"/>
      <c r="J19" s="2"/>
      <c r="K19" s="2"/>
      <c r="P19" t="s">
        <v>11</v>
      </c>
      <c r="Q19" s="17" t="s">
        <v>66</v>
      </c>
      <c r="R19" s="12" t="s">
        <v>65</v>
      </c>
      <c r="S19" s="12"/>
    </row>
    <row r="20" spans="1:40" x14ac:dyDescent="0.2">
      <c r="A20" s="22" t="s">
        <v>9</v>
      </c>
      <c r="B20" s="22">
        <f>2.1/12</f>
        <v>0.17500000000000002</v>
      </c>
      <c r="C20" t="s">
        <v>24</v>
      </c>
      <c r="P20">
        <v>1</v>
      </c>
      <c r="Q20" s="29">
        <f>K8</f>
        <v>0.315</v>
      </c>
      <c r="R20" s="30">
        <f>N8</f>
        <v>6.5625000000000003E-2</v>
      </c>
    </row>
    <row r="21" spans="1:40" x14ac:dyDescent="0.2">
      <c r="A21" s="2" t="s">
        <v>42</v>
      </c>
      <c r="B21" s="3">
        <f>30/1000000</f>
        <v>3.0000000000000001E-5</v>
      </c>
      <c r="C21" s="75" t="s">
        <v>107</v>
      </c>
      <c r="P21">
        <v>2</v>
      </c>
      <c r="Q21" s="29">
        <f t="shared" ref="Q21:Q39" si="0">Q20*(1+qIndinfl)</f>
        <v>0.3276</v>
      </c>
      <c r="R21" s="30">
        <f t="shared" ref="R21:R39" si="1">R20*(1+qArtinfl)</f>
        <v>6.7593750000000008E-2</v>
      </c>
      <c r="U21" s="6"/>
      <c r="V21" s="6"/>
      <c r="W21" s="6"/>
    </row>
    <row r="22" spans="1:40" x14ac:dyDescent="0.2">
      <c r="A22" s="2" t="s">
        <v>43</v>
      </c>
      <c r="B22" s="21">
        <v>0.2</v>
      </c>
      <c r="C22" t="s">
        <v>44</v>
      </c>
      <c r="P22">
        <v>3</v>
      </c>
      <c r="Q22" s="29">
        <f t="shared" si="0"/>
        <v>0.34070400000000001</v>
      </c>
      <c r="R22" s="30">
        <f t="shared" si="1"/>
        <v>6.9621562500000012E-2</v>
      </c>
      <c r="U22" s="6"/>
      <c r="V22" s="6"/>
      <c r="W22" s="6"/>
      <c r="X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spans="1:40" x14ac:dyDescent="0.2">
      <c r="A23" s="2" t="s">
        <v>45</v>
      </c>
      <c r="B23" s="155">
        <f>Simulations!B10</f>
        <v>0.04</v>
      </c>
      <c r="C23" t="s">
        <v>46</v>
      </c>
      <c r="P23">
        <v>4</v>
      </c>
      <c r="Q23" s="29">
        <f t="shared" si="0"/>
        <v>0.35433216000000001</v>
      </c>
      <c r="R23" s="30">
        <f t="shared" si="1"/>
        <v>7.1710209375000014E-2</v>
      </c>
      <c r="U23" s="6"/>
      <c r="V23" s="6"/>
      <c r="W23" s="6"/>
      <c r="X23" s="71"/>
      <c r="Y23" s="70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</row>
    <row r="24" spans="1:40" x14ac:dyDescent="0.2">
      <c r="A24" s="2" t="s">
        <v>17</v>
      </c>
      <c r="B24" s="7">
        <f>ROUND(t0-(1/K)*LN(1-(Simulations!B11)/Lmax),0)</f>
        <v>4</v>
      </c>
      <c r="C24" t="s">
        <v>213</v>
      </c>
      <c r="P24">
        <v>5</v>
      </c>
      <c r="Q24" s="29">
        <f t="shared" si="0"/>
        <v>0.36850544640000005</v>
      </c>
      <c r="R24" s="30">
        <f t="shared" si="1"/>
        <v>7.3861515656250015E-2</v>
      </c>
      <c r="U24" s="6"/>
      <c r="V24" s="6"/>
      <c r="W24" s="6"/>
      <c r="X24" s="70"/>
      <c r="Y24" s="70"/>
      <c r="Z24" s="5"/>
    </row>
    <row r="25" spans="1:40" x14ac:dyDescent="0.2">
      <c r="A25" s="2"/>
      <c r="B25" s="3"/>
      <c r="P25">
        <v>6</v>
      </c>
      <c r="Q25" s="29">
        <f t="shared" si="0"/>
        <v>0.38324566425600004</v>
      </c>
      <c r="R25" s="30">
        <f t="shared" si="1"/>
        <v>7.607736112593752E-2</v>
      </c>
      <c r="U25" s="6"/>
      <c r="V25" s="6"/>
      <c r="W25" s="6"/>
      <c r="X25" s="70"/>
      <c r="Y25" s="70"/>
    </row>
    <row r="26" spans="1:40" x14ac:dyDescent="0.2">
      <c r="A26" s="2" t="s">
        <v>23</v>
      </c>
      <c r="B26" s="3">
        <f>5/1000000</f>
        <v>5.0000000000000004E-6</v>
      </c>
      <c r="C26" s="75" t="s">
        <v>108</v>
      </c>
      <c r="P26">
        <v>7</v>
      </c>
      <c r="Q26" s="29">
        <f t="shared" si="0"/>
        <v>0.39857549082624005</v>
      </c>
      <c r="R26" s="30">
        <f t="shared" si="1"/>
        <v>7.8359681959715655E-2</v>
      </c>
      <c r="U26" s="6"/>
      <c r="V26" s="6"/>
      <c r="W26" s="6"/>
      <c r="X26" s="70"/>
      <c r="Y26" s="70"/>
    </row>
    <row r="27" spans="1:40" x14ac:dyDescent="0.2">
      <c r="A27" s="2" t="s">
        <v>47</v>
      </c>
      <c r="B27" s="21">
        <v>0.2</v>
      </c>
      <c r="C27" t="s">
        <v>44</v>
      </c>
      <c r="P27">
        <v>8</v>
      </c>
      <c r="Q27" s="29">
        <f t="shared" si="0"/>
        <v>0.41451851045928967</v>
      </c>
      <c r="R27" s="30">
        <f t="shared" si="1"/>
        <v>8.0710472418507123E-2</v>
      </c>
      <c r="U27" s="6"/>
      <c r="V27" s="6"/>
      <c r="W27" s="6"/>
      <c r="X27" s="70"/>
      <c r="Y27" s="70"/>
    </row>
    <row r="28" spans="1:40" x14ac:dyDescent="0.2">
      <c r="A28" s="2" t="s">
        <v>48</v>
      </c>
      <c r="B28" s="21">
        <v>0.03</v>
      </c>
      <c r="C28" t="s">
        <v>46</v>
      </c>
      <c r="P28">
        <v>9</v>
      </c>
      <c r="Q28" s="29">
        <f t="shared" si="0"/>
        <v>0.43109925087766127</v>
      </c>
      <c r="R28" s="30">
        <f t="shared" si="1"/>
        <v>8.3131786591062337E-2</v>
      </c>
      <c r="U28" s="6"/>
      <c r="V28" s="6"/>
      <c r="W28" s="6"/>
      <c r="X28" s="70"/>
      <c r="Y28" s="70"/>
    </row>
    <row r="29" spans="1:40" x14ac:dyDescent="0.2">
      <c r="A29" s="2" t="s">
        <v>16</v>
      </c>
      <c r="B29" s="165">
        <f>ROUND(t0-(1/K)*LN(1-(L50Art)/Lmax),0)</f>
        <v>2</v>
      </c>
      <c r="C29" t="s">
        <v>241</v>
      </c>
      <c r="P29">
        <v>10</v>
      </c>
      <c r="Q29" s="29">
        <f t="shared" si="0"/>
        <v>0.44834322091276774</v>
      </c>
      <c r="R29" s="30">
        <f t="shared" si="1"/>
        <v>8.5625740188794208E-2</v>
      </c>
      <c r="U29" s="6"/>
      <c r="V29" s="6"/>
      <c r="W29" s="6"/>
      <c r="X29" s="70"/>
      <c r="Y29" s="70"/>
    </row>
    <row r="30" spans="1:40" x14ac:dyDescent="0.2">
      <c r="A30" s="2" t="s">
        <v>240</v>
      </c>
      <c r="B30" s="2">
        <v>17.100000000000001</v>
      </c>
      <c r="C30" t="s">
        <v>242</v>
      </c>
      <c r="G30" s="2">
        <v>17.100000000000001</v>
      </c>
      <c r="P30">
        <v>11</v>
      </c>
      <c r="Q30" s="29">
        <f t="shared" si="0"/>
        <v>0.46627694974927847</v>
      </c>
      <c r="R30" s="30">
        <f t="shared" si="1"/>
        <v>8.8194512394458038E-2</v>
      </c>
      <c r="U30" s="6"/>
      <c r="V30" s="6"/>
      <c r="W30" s="6"/>
      <c r="X30" s="70"/>
      <c r="Y30" s="70"/>
    </row>
    <row r="31" spans="1:40" x14ac:dyDescent="0.2">
      <c r="I31" s="6"/>
      <c r="J31" s="6"/>
      <c r="K31" s="6"/>
      <c r="P31">
        <v>12</v>
      </c>
      <c r="Q31" s="29">
        <f t="shared" si="0"/>
        <v>0.48492802773924965</v>
      </c>
      <c r="R31" s="30">
        <f t="shared" si="1"/>
        <v>9.0840347766291782E-2</v>
      </c>
      <c r="U31" s="6"/>
      <c r="V31" s="6"/>
      <c r="W31" s="6"/>
      <c r="X31" s="70"/>
      <c r="Y31" s="70"/>
    </row>
    <row r="32" spans="1:40" x14ac:dyDescent="0.2">
      <c r="A32" s="1" t="s">
        <v>239</v>
      </c>
      <c r="B32" s="1"/>
      <c r="C32" s="70"/>
      <c r="I32" s="6"/>
      <c r="J32" s="39"/>
      <c r="K32" s="80"/>
      <c r="L32" s="6"/>
      <c r="P32">
        <v>13</v>
      </c>
      <c r="Q32" s="29">
        <f t="shared" si="0"/>
        <v>0.50432514884881963</v>
      </c>
      <c r="R32" s="30">
        <f t="shared" si="1"/>
        <v>9.3565558199280544E-2</v>
      </c>
      <c r="U32" s="6"/>
      <c r="V32" s="6"/>
      <c r="W32" s="6"/>
      <c r="X32" s="70"/>
      <c r="Y32" s="70"/>
    </row>
    <row r="33" spans="1:118" x14ac:dyDescent="0.2">
      <c r="A33" s="2" t="s">
        <v>254</v>
      </c>
      <c r="B33" s="2">
        <v>0.1</v>
      </c>
      <c r="C33" s="70" t="s">
        <v>255</v>
      </c>
      <c r="J33" s="4"/>
      <c r="K33" s="4"/>
      <c r="P33">
        <v>14</v>
      </c>
      <c r="Q33" s="29">
        <f t="shared" si="0"/>
        <v>0.5244981548027724</v>
      </c>
      <c r="R33" s="30">
        <f t="shared" si="1"/>
        <v>9.6372524945258956E-2</v>
      </c>
      <c r="Y33" s="70"/>
    </row>
    <row r="34" spans="1:118" x14ac:dyDescent="0.2">
      <c r="D34" t="s">
        <v>93</v>
      </c>
      <c r="I34" s="6"/>
      <c r="J34" s="4"/>
      <c r="K34" s="80"/>
      <c r="P34">
        <v>15</v>
      </c>
      <c r="Q34" s="29">
        <f t="shared" si="0"/>
        <v>0.54547808099488326</v>
      </c>
      <c r="R34" s="30">
        <f t="shared" si="1"/>
        <v>9.926370069361673E-2</v>
      </c>
    </row>
    <row r="35" spans="1:118" x14ac:dyDescent="0.2">
      <c r="A35" s="1" t="s">
        <v>10</v>
      </c>
      <c r="B35" s="1"/>
      <c r="D35" t="s">
        <v>82</v>
      </c>
      <c r="J35" s="4"/>
      <c r="K35" s="4"/>
      <c r="P35">
        <v>16</v>
      </c>
      <c r="Q35" s="29">
        <f t="shared" si="0"/>
        <v>0.56729720423467866</v>
      </c>
      <c r="R35" s="30">
        <f t="shared" si="1"/>
        <v>0.10224161171442524</v>
      </c>
    </row>
    <row r="36" spans="1:118" x14ac:dyDescent="0.2">
      <c r="A36" s="2" t="s">
        <v>25</v>
      </c>
      <c r="B36" s="42">
        <v>0.52869999999999995</v>
      </c>
      <c r="C36" s="4" t="s">
        <v>77</v>
      </c>
      <c r="J36" s="39"/>
      <c r="K36" s="80"/>
      <c r="P36">
        <v>17</v>
      </c>
      <c r="Q36" s="29">
        <f t="shared" si="0"/>
        <v>0.58998909240406583</v>
      </c>
      <c r="R36" s="30">
        <f t="shared" si="1"/>
        <v>0.105308860065858</v>
      </c>
    </row>
    <row r="37" spans="1:118" x14ac:dyDescent="0.2">
      <c r="A37" s="2" t="s">
        <v>26</v>
      </c>
      <c r="B37" s="42">
        <v>6.4799999999999996E-2</v>
      </c>
      <c r="C37" s="4" t="s">
        <v>78</v>
      </c>
      <c r="J37" s="4"/>
      <c r="K37" s="4"/>
      <c r="P37">
        <v>18</v>
      </c>
      <c r="Q37" s="29">
        <f t="shared" si="0"/>
        <v>0.6135886561002285</v>
      </c>
      <c r="R37" s="30">
        <f t="shared" si="1"/>
        <v>0.10846812586783375</v>
      </c>
      <c r="S37" s="5"/>
    </row>
    <row r="38" spans="1:118" x14ac:dyDescent="0.2">
      <c r="A38" s="2" t="s">
        <v>28</v>
      </c>
      <c r="B38" s="42">
        <v>3.3711000000000002</v>
      </c>
      <c r="C38" s="4"/>
      <c r="J38" s="4"/>
      <c r="K38" s="4"/>
      <c r="P38">
        <v>19</v>
      </c>
      <c r="Q38" s="29">
        <f t="shared" si="0"/>
        <v>0.63813220234423762</v>
      </c>
      <c r="R38" s="30">
        <f t="shared" si="1"/>
        <v>0.11172216964386876</v>
      </c>
    </row>
    <row r="39" spans="1:118" x14ac:dyDescent="0.2">
      <c r="A39" s="2" t="s">
        <v>29</v>
      </c>
      <c r="B39" s="42">
        <v>5.4699999999999999E-2</v>
      </c>
      <c r="C39" s="4"/>
      <c r="J39" s="4"/>
      <c r="K39" s="4"/>
      <c r="P39">
        <v>20</v>
      </c>
      <c r="Q39" s="29">
        <f t="shared" si="0"/>
        <v>0.66365749043800715</v>
      </c>
      <c r="R39" s="30">
        <f t="shared" si="1"/>
        <v>0.11507383473318483</v>
      </c>
      <c r="CJ39" t="b">
        <f>OR(CJ51=0,CJ52=0)</f>
        <v>1</v>
      </c>
    </row>
    <row r="40" spans="1:118" x14ac:dyDescent="0.2">
      <c r="A40" s="2" t="s">
        <v>92</v>
      </c>
      <c r="B40" s="2">
        <v>1.3</v>
      </c>
      <c r="C40" s="4" t="s">
        <v>91</v>
      </c>
      <c r="J40" s="4"/>
      <c r="K40" s="4"/>
    </row>
    <row r="41" spans="1:118" x14ac:dyDescent="0.2">
      <c r="A41" s="2"/>
      <c r="B41" s="2"/>
      <c r="C41" s="4"/>
      <c r="J41" s="4"/>
      <c r="K41" s="4"/>
    </row>
    <row r="42" spans="1:118" x14ac:dyDescent="0.2">
      <c r="A42" s="1" t="s">
        <v>33</v>
      </c>
      <c r="B42" s="1"/>
    </row>
    <row r="43" spans="1:118" x14ac:dyDescent="0.2">
      <c r="A43" s="2" t="s">
        <v>30</v>
      </c>
      <c r="B43" s="2">
        <v>40</v>
      </c>
      <c r="C43" t="s">
        <v>38</v>
      </c>
    </row>
    <row r="44" spans="1:118" x14ac:dyDescent="0.2">
      <c r="A44" s="2" t="s">
        <v>37</v>
      </c>
      <c r="B44" s="2">
        <f>4*365</f>
        <v>1460</v>
      </c>
      <c r="C44" t="s">
        <v>99</v>
      </c>
    </row>
    <row r="45" spans="1:118" x14ac:dyDescent="0.2">
      <c r="A45" s="2" t="s">
        <v>31</v>
      </c>
      <c r="B45" s="72">
        <f>4000/24</f>
        <v>166.66666666666666</v>
      </c>
      <c r="C45" t="s">
        <v>32</v>
      </c>
      <c r="CN45" s="75" t="s">
        <v>87</v>
      </c>
    </row>
    <row r="46" spans="1:118" x14ac:dyDescent="0.2">
      <c r="A46" s="2" t="s">
        <v>39</v>
      </c>
      <c r="B46" s="2">
        <f>500*365</f>
        <v>182500</v>
      </c>
      <c r="C46" t="s">
        <v>84</v>
      </c>
      <c r="CO46" t="s">
        <v>88</v>
      </c>
    </row>
    <row r="47" spans="1:118" x14ac:dyDescent="0.2">
      <c r="A47" s="4"/>
      <c r="I47" s="36" t="s">
        <v>128</v>
      </c>
      <c r="CO47" t="s">
        <v>206</v>
      </c>
      <c r="DL47" s="75" t="s">
        <v>89</v>
      </c>
    </row>
    <row r="48" spans="1:118" x14ac:dyDescent="0.2">
      <c r="A48" s="4"/>
      <c r="AG48" t="s">
        <v>238</v>
      </c>
      <c r="BI48" t="s">
        <v>238</v>
      </c>
      <c r="CO48" t="s">
        <v>207</v>
      </c>
      <c r="DN48" t="s">
        <v>90</v>
      </c>
    </row>
    <row r="49" spans="1:138" x14ac:dyDescent="0.2">
      <c r="A49" s="4"/>
      <c r="C49" s="4"/>
      <c r="I49" s="14" t="s">
        <v>15</v>
      </c>
      <c r="AG49" s="54">
        <v>3536327.7027933886</v>
      </c>
      <c r="AH49" s="54">
        <v>2224028.665116203</v>
      </c>
      <c r="AI49" s="54">
        <v>2395937.8231783658</v>
      </c>
      <c r="AJ49" s="54">
        <v>749772.03355670266</v>
      </c>
      <c r="AK49" s="54">
        <v>286769.5974374084</v>
      </c>
      <c r="AL49" s="54">
        <v>82261.805922833868</v>
      </c>
      <c r="AM49" s="54">
        <v>47194.715019697855</v>
      </c>
      <c r="AN49" s="54">
        <v>40614.373234399885</v>
      </c>
      <c r="AO49" s="54">
        <v>31068.023189266351</v>
      </c>
      <c r="AP49" s="54">
        <v>31192.256811525243</v>
      </c>
      <c r="AQ49" s="54">
        <v>25564.88752199088</v>
      </c>
      <c r="AR49" s="54">
        <v>22000.384642225927</v>
      </c>
      <c r="AS49" s="54">
        <v>16829.225857867739</v>
      </c>
      <c r="AT49" s="54">
        <v>7724.1243073048945</v>
      </c>
      <c r="AU49" s="54">
        <v>3046.6115585746866</v>
      </c>
      <c r="AV49" s="54">
        <v>953.39041006484592</v>
      </c>
      <c r="AW49" s="54">
        <v>364.64868234419839</v>
      </c>
      <c r="BI49" s="82">
        <v>0</v>
      </c>
      <c r="BJ49" s="82">
        <v>0</v>
      </c>
      <c r="BK49" s="82">
        <v>11500501.551256157</v>
      </c>
      <c r="BL49" s="82">
        <v>3598905.7610721728</v>
      </c>
      <c r="BM49" s="82">
        <v>1376494.0676995602</v>
      </c>
      <c r="BN49" s="82">
        <v>394856.66842960252</v>
      </c>
      <c r="BO49" s="82">
        <v>226534.63209454971</v>
      </c>
      <c r="BP49" s="82">
        <v>194948.99152511943</v>
      </c>
      <c r="BQ49" s="82">
        <v>149126.51130847848</v>
      </c>
      <c r="BR49" s="82">
        <v>149722.83269532115</v>
      </c>
      <c r="BS49" s="82">
        <v>122711.46010555622</v>
      </c>
      <c r="BT49" s="82">
        <v>105601.84628268445</v>
      </c>
      <c r="BU49" s="82">
        <v>80780.284117765157</v>
      </c>
      <c r="BV49" s="82">
        <v>37075.796675063495</v>
      </c>
      <c r="BW49" s="82">
        <v>14623.735481158496</v>
      </c>
      <c r="BX49" s="82">
        <v>4576.2739683112604</v>
      </c>
      <c r="BY49" s="82">
        <v>1750.3136752521523</v>
      </c>
      <c r="CO49" t="s">
        <v>208</v>
      </c>
    </row>
    <row r="50" spans="1:138" x14ac:dyDescent="0.2">
      <c r="A50" s="4"/>
      <c r="C50" s="4"/>
      <c r="AE50" s="8"/>
      <c r="AF50" s="17" t="s">
        <v>73</v>
      </c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9"/>
      <c r="BG50" s="8"/>
      <c r="BH50" s="17" t="s">
        <v>73</v>
      </c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9"/>
      <c r="CI50" s="8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9"/>
      <c r="DK50" s="8">
        <f>CI50</f>
        <v>0</v>
      </c>
      <c r="DL50" s="17">
        <f t="shared" ref="DL50:EH56" si="2">CJ50</f>
        <v>0</v>
      </c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17"/>
      <c r="EF50" s="17"/>
      <c r="EG50" s="17"/>
      <c r="EH50" s="9"/>
    </row>
    <row r="51" spans="1:138" x14ac:dyDescent="0.2">
      <c r="D51" t="s">
        <v>13</v>
      </c>
      <c r="E51" s="13">
        <f t="shared" ref="E51:V51" si="3">IF(E56&lt;tcArt,0,1)</f>
        <v>0</v>
      </c>
      <c r="F51" s="13">
        <f t="shared" si="3"/>
        <v>1</v>
      </c>
      <c r="G51" s="13">
        <f t="shared" si="3"/>
        <v>1</v>
      </c>
      <c r="H51" s="13">
        <f t="shared" si="3"/>
        <v>1</v>
      </c>
      <c r="I51" s="13">
        <f t="shared" si="3"/>
        <v>1</v>
      </c>
      <c r="J51" s="13">
        <f t="shared" si="3"/>
        <v>1</v>
      </c>
      <c r="K51" s="13">
        <f t="shared" si="3"/>
        <v>1</v>
      </c>
      <c r="L51" s="13">
        <f t="shared" si="3"/>
        <v>1</v>
      </c>
      <c r="M51" s="13">
        <f t="shared" si="3"/>
        <v>1</v>
      </c>
      <c r="N51" s="13">
        <f t="shared" si="3"/>
        <v>1</v>
      </c>
      <c r="O51" s="13">
        <f t="shared" si="3"/>
        <v>1</v>
      </c>
      <c r="P51" s="13">
        <f t="shared" si="3"/>
        <v>1</v>
      </c>
      <c r="Q51" s="13">
        <f t="shared" si="3"/>
        <v>1</v>
      </c>
      <c r="R51" s="13">
        <f t="shared" si="3"/>
        <v>1</v>
      </c>
      <c r="S51" s="13">
        <f t="shared" si="3"/>
        <v>1</v>
      </c>
      <c r="T51" s="13">
        <f t="shared" si="3"/>
        <v>1</v>
      </c>
      <c r="U51" s="13">
        <f t="shared" si="3"/>
        <v>1</v>
      </c>
      <c r="V51" s="13">
        <f t="shared" si="3"/>
        <v>1</v>
      </c>
      <c r="AE51" s="10" t="str">
        <f>D51</f>
        <v>SelArt</v>
      </c>
      <c r="AF51" s="47">
        <f t="shared" ref="AF51:AW54" si="4">E51</f>
        <v>0</v>
      </c>
      <c r="AG51" s="47">
        <f t="shared" si="4"/>
        <v>1</v>
      </c>
      <c r="AH51" s="47">
        <f t="shared" si="4"/>
        <v>1</v>
      </c>
      <c r="AI51" s="47">
        <f t="shared" si="4"/>
        <v>1</v>
      </c>
      <c r="AJ51" s="47">
        <f t="shared" si="4"/>
        <v>1</v>
      </c>
      <c r="AK51" s="47">
        <f t="shared" si="4"/>
        <v>1</v>
      </c>
      <c r="AL51" s="47">
        <f t="shared" si="4"/>
        <v>1</v>
      </c>
      <c r="AM51" s="47">
        <f t="shared" si="4"/>
        <v>1</v>
      </c>
      <c r="AN51" s="47">
        <f t="shared" si="4"/>
        <v>1</v>
      </c>
      <c r="AO51" s="47">
        <f t="shared" si="4"/>
        <v>1</v>
      </c>
      <c r="AP51" s="47">
        <f t="shared" si="4"/>
        <v>1</v>
      </c>
      <c r="AQ51" s="47">
        <f t="shared" si="4"/>
        <v>1</v>
      </c>
      <c r="AR51" s="47">
        <f t="shared" si="4"/>
        <v>1</v>
      </c>
      <c r="AS51" s="47">
        <f t="shared" si="4"/>
        <v>1</v>
      </c>
      <c r="AT51" s="47">
        <f t="shared" si="4"/>
        <v>1</v>
      </c>
      <c r="AU51" s="47">
        <f t="shared" si="4"/>
        <v>1</v>
      </c>
      <c r="AV51" s="47">
        <f t="shared" si="4"/>
        <v>1</v>
      </c>
      <c r="AW51" s="47">
        <f t="shared" si="4"/>
        <v>1</v>
      </c>
      <c r="AX51" s="48"/>
      <c r="AY51" s="48"/>
      <c r="AZ51" s="48"/>
      <c r="BA51" s="48"/>
      <c r="BB51" s="49"/>
      <c r="BG51" s="10" t="str">
        <f t="shared" ref="BG51:BH54" si="5">AE51</f>
        <v>SelArt</v>
      </c>
      <c r="BH51" s="60">
        <f t="shared" si="5"/>
        <v>0</v>
      </c>
      <c r="BI51" s="60">
        <f t="shared" ref="BI51:BY54" si="6">AG51</f>
        <v>1</v>
      </c>
      <c r="BJ51" s="60">
        <f t="shared" si="6"/>
        <v>1</v>
      </c>
      <c r="BK51" s="60">
        <f t="shared" si="6"/>
        <v>1</v>
      </c>
      <c r="BL51" s="60">
        <f t="shared" si="6"/>
        <v>1</v>
      </c>
      <c r="BM51" s="60">
        <f t="shared" si="6"/>
        <v>1</v>
      </c>
      <c r="BN51" s="60">
        <f t="shared" si="6"/>
        <v>1</v>
      </c>
      <c r="BO51" s="60">
        <f t="shared" si="6"/>
        <v>1</v>
      </c>
      <c r="BP51" s="60">
        <f t="shared" si="6"/>
        <v>1</v>
      </c>
      <c r="BQ51" s="60">
        <f t="shared" si="6"/>
        <v>1</v>
      </c>
      <c r="BR51" s="60">
        <f t="shared" si="6"/>
        <v>1</v>
      </c>
      <c r="BS51" s="60">
        <f t="shared" si="6"/>
        <v>1</v>
      </c>
      <c r="BT51" s="60">
        <f t="shared" si="6"/>
        <v>1</v>
      </c>
      <c r="BU51" s="60">
        <f t="shared" si="6"/>
        <v>1</v>
      </c>
      <c r="BV51" s="60">
        <f t="shared" si="6"/>
        <v>1</v>
      </c>
      <c r="BW51" s="60">
        <f t="shared" si="6"/>
        <v>1</v>
      </c>
      <c r="BX51" s="60">
        <f t="shared" si="6"/>
        <v>1</v>
      </c>
      <c r="BY51" s="60">
        <f t="shared" si="6"/>
        <v>1</v>
      </c>
      <c r="BZ51" s="48"/>
      <c r="CA51" s="48"/>
      <c r="CB51" s="48"/>
      <c r="CC51" s="48"/>
      <c r="CD51" s="49"/>
      <c r="CI51" s="10" t="str">
        <f>BG51</f>
        <v>SelArt</v>
      </c>
      <c r="CJ51" s="60">
        <f t="shared" ref="CJ51:DA56" si="7">BH51</f>
        <v>0</v>
      </c>
      <c r="CK51" s="60">
        <f t="shared" si="7"/>
        <v>1</v>
      </c>
      <c r="CL51" s="60">
        <f t="shared" si="7"/>
        <v>1</v>
      </c>
      <c r="CM51" s="60">
        <f t="shared" si="7"/>
        <v>1</v>
      </c>
      <c r="CN51" s="60">
        <f t="shared" si="7"/>
        <v>1</v>
      </c>
      <c r="CO51" s="60">
        <f t="shared" si="7"/>
        <v>1</v>
      </c>
      <c r="CP51" s="60">
        <f t="shared" si="7"/>
        <v>1</v>
      </c>
      <c r="CQ51" s="60">
        <f t="shared" si="7"/>
        <v>1</v>
      </c>
      <c r="CR51" s="60">
        <f t="shared" si="7"/>
        <v>1</v>
      </c>
      <c r="CS51" s="60">
        <f t="shared" si="7"/>
        <v>1</v>
      </c>
      <c r="CT51" s="60">
        <f t="shared" si="7"/>
        <v>1</v>
      </c>
      <c r="CU51" s="60">
        <f t="shared" si="7"/>
        <v>1</v>
      </c>
      <c r="CV51" s="60">
        <f t="shared" si="7"/>
        <v>1</v>
      </c>
      <c r="CW51" s="60">
        <f t="shared" si="7"/>
        <v>1</v>
      </c>
      <c r="CX51" s="60">
        <f t="shared" si="7"/>
        <v>1</v>
      </c>
      <c r="CY51" s="60">
        <f t="shared" si="7"/>
        <v>1</v>
      </c>
      <c r="CZ51" s="60">
        <f t="shared" si="7"/>
        <v>1</v>
      </c>
      <c r="DA51" s="60">
        <f t="shared" si="7"/>
        <v>1</v>
      </c>
      <c r="DB51" s="48"/>
      <c r="DC51" s="48"/>
      <c r="DD51" s="48"/>
      <c r="DE51" s="48"/>
      <c r="DF51" s="49"/>
      <c r="DK51" s="10" t="str">
        <f>CI51</f>
        <v>SelArt</v>
      </c>
      <c r="DL51" s="60">
        <f t="shared" si="2"/>
        <v>0</v>
      </c>
      <c r="DM51" s="60">
        <f t="shared" si="2"/>
        <v>1</v>
      </c>
      <c r="DN51" s="60">
        <f t="shared" si="2"/>
        <v>1</v>
      </c>
      <c r="DO51" s="60">
        <f t="shared" si="2"/>
        <v>1</v>
      </c>
      <c r="DP51" s="60">
        <f t="shared" si="2"/>
        <v>1</v>
      </c>
      <c r="DQ51" s="60">
        <f t="shared" si="2"/>
        <v>1</v>
      </c>
      <c r="DR51" s="60">
        <f t="shared" si="2"/>
        <v>1</v>
      </c>
      <c r="DS51" s="60">
        <f t="shared" si="2"/>
        <v>1</v>
      </c>
      <c r="DT51" s="60">
        <f t="shared" si="2"/>
        <v>1</v>
      </c>
      <c r="DU51" s="60">
        <f t="shared" si="2"/>
        <v>1</v>
      </c>
      <c r="DV51" s="60">
        <f t="shared" si="2"/>
        <v>1</v>
      </c>
      <c r="DW51" s="60">
        <f t="shared" si="2"/>
        <v>1</v>
      </c>
      <c r="DX51" s="60">
        <f t="shared" si="2"/>
        <v>1</v>
      </c>
      <c r="DY51" s="60">
        <f t="shared" si="2"/>
        <v>1</v>
      </c>
      <c r="DZ51" s="60">
        <f t="shared" si="2"/>
        <v>1</v>
      </c>
      <c r="EA51" s="60">
        <f t="shared" si="2"/>
        <v>1</v>
      </c>
      <c r="EB51" s="60">
        <f t="shared" si="2"/>
        <v>1</v>
      </c>
      <c r="EC51" s="60">
        <f t="shared" si="2"/>
        <v>1</v>
      </c>
      <c r="ED51" s="48"/>
      <c r="EE51" s="48"/>
      <c r="EF51" s="48"/>
      <c r="EG51" s="48"/>
      <c r="EH51" s="49"/>
    </row>
    <row r="52" spans="1:138" x14ac:dyDescent="0.2">
      <c r="D52" t="s">
        <v>14</v>
      </c>
      <c r="E52" s="13">
        <f t="shared" ref="E52:V52" si="8">IF(E56&lt;tcInd,0,1)</f>
        <v>0</v>
      </c>
      <c r="F52" s="13">
        <f t="shared" si="8"/>
        <v>0</v>
      </c>
      <c r="G52" s="13">
        <f t="shared" si="8"/>
        <v>0</v>
      </c>
      <c r="H52" s="13">
        <f t="shared" si="8"/>
        <v>1</v>
      </c>
      <c r="I52" s="13">
        <f t="shared" si="8"/>
        <v>1</v>
      </c>
      <c r="J52" s="13">
        <f t="shared" si="8"/>
        <v>1</v>
      </c>
      <c r="K52" s="13">
        <f t="shared" si="8"/>
        <v>1</v>
      </c>
      <c r="L52" s="13">
        <f t="shared" si="8"/>
        <v>1</v>
      </c>
      <c r="M52" s="13">
        <f t="shared" si="8"/>
        <v>1</v>
      </c>
      <c r="N52" s="13">
        <f t="shared" si="8"/>
        <v>1</v>
      </c>
      <c r="O52" s="13">
        <f t="shared" si="8"/>
        <v>1</v>
      </c>
      <c r="P52" s="13">
        <f t="shared" si="8"/>
        <v>1</v>
      </c>
      <c r="Q52" s="13">
        <f t="shared" si="8"/>
        <v>1</v>
      </c>
      <c r="R52" s="13">
        <f t="shared" si="8"/>
        <v>1</v>
      </c>
      <c r="S52" s="13">
        <f t="shared" si="8"/>
        <v>1</v>
      </c>
      <c r="T52" s="13">
        <f t="shared" si="8"/>
        <v>1</v>
      </c>
      <c r="U52" s="13">
        <f t="shared" si="8"/>
        <v>1</v>
      </c>
      <c r="V52" s="13">
        <f t="shared" si="8"/>
        <v>1</v>
      </c>
      <c r="AE52" s="10" t="str">
        <f>D52</f>
        <v>SelFind</v>
      </c>
      <c r="AF52" s="47">
        <f t="shared" si="4"/>
        <v>0</v>
      </c>
      <c r="AG52" s="47">
        <f t="shared" si="4"/>
        <v>0</v>
      </c>
      <c r="AH52" s="47">
        <f t="shared" si="4"/>
        <v>0</v>
      </c>
      <c r="AI52" s="47">
        <f t="shared" si="4"/>
        <v>1</v>
      </c>
      <c r="AJ52" s="47">
        <f t="shared" si="4"/>
        <v>1</v>
      </c>
      <c r="AK52" s="47">
        <f t="shared" si="4"/>
        <v>1</v>
      </c>
      <c r="AL52" s="47">
        <f t="shared" si="4"/>
        <v>1</v>
      </c>
      <c r="AM52" s="47">
        <f t="shared" si="4"/>
        <v>1</v>
      </c>
      <c r="AN52" s="47">
        <f t="shared" si="4"/>
        <v>1</v>
      </c>
      <c r="AO52" s="47">
        <f t="shared" si="4"/>
        <v>1</v>
      </c>
      <c r="AP52" s="47">
        <f t="shared" si="4"/>
        <v>1</v>
      </c>
      <c r="AQ52" s="47">
        <f t="shared" si="4"/>
        <v>1</v>
      </c>
      <c r="AR52" s="47">
        <f t="shared" si="4"/>
        <v>1</v>
      </c>
      <c r="AS52" s="47">
        <f t="shared" si="4"/>
        <v>1</v>
      </c>
      <c r="AT52" s="47">
        <f t="shared" si="4"/>
        <v>1</v>
      </c>
      <c r="AU52" s="47">
        <f t="shared" si="4"/>
        <v>1</v>
      </c>
      <c r="AV52" s="47">
        <f t="shared" si="4"/>
        <v>1</v>
      </c>
      <c r="AW52" s="47">
        <f t="shared" si="4"/>
        <v>1</v>
      </c>
      <c r="AX52" s="48"/>
      <c r="AY52" s="48"/>
      <c r="AZ52" s="48"/>
      <c r="BA52" s="48"/>
      <c r="BB52" s="49"/>
      <c r="BG52" s="10" t="str">
        <f t="shared" si="5"/>
        <v>SelFind</v>
      </c>
      <c r="BH52" s="60">
        <f t="shared" si="5"/>
        <v>0</v>
      </c>
      <c r="BI52" s="60">
        <f t="shared" si="6"/>
        <v>0</v>
      </c>
      <c r="BJ52" s="60">
        <f t="shared" si="6"/>
        <v>0</v>
      </c>
      <c r="BK52" s="60">
        <f t="shared" si="6"/>
        <v>1</v>
      </c>
      <c r="BL52" s="60">
        <f t="shared" si="6"/>
        <v>1</v>
      </c>
      <c r="BM52" s="60">
        <f t="shared" si="6"/>
        <v>1</v>
      </c>
      <c r="BN52" s="60">
        <f t="shared" si="6"/>
        <v>1</v>
      </c>
      <c r="BO52" s="60">
        <f t="shared" si="6"/>
        <v>1</v>
      </c>
      <c r="BP52" s="60">
        <f t="shared" si="6"/>
        <v>1</v>
      </c>
      <c r="BQ52" s="60">
        <f t="shared" si="6"/>
        <v>1</v>
      </c>
      <c r="BR52" s="60">
        <f t="shared" si="6"/>
        <v>1</v>
      </c>
      <c r="BS52" s="60">
        <f t="shared" si="6"/>
        <v>1</v>
      </c>
      <c r="BT52" s="60">
        <f t="shared" si="6"/>
        <v>1</v>
      </c>
      <c r="BU52" s="60">
        <f t="shared" si="6"/>
        <v>1</v>
      </c>
      <c r="BV52" s="60">
        <f t="shared" si="6"/>
        <v>1</v>
      </c>
      <c r="BW52" s="60">
        <f t="shared" si="6"/>
        <v>1</v>
      </c>
      <c r="BX52" s="60">
        <f t="shared" si="6"/>
        <v>1</v>
      </c>
      <c r="BY52" s="60">
        <f t="shared" si="6"/>
        <v>1</v>
      </c>
      <c r="BZ52" s="48"/>
      <c r="CA52" s="48"/>
      <c r="CB52" s="48"/>
      <c r="CC52" s="48"/>
      <c r="CD52" s="49"/>
      <c r="CI52" s="10" t="str">
        <f>BG52</f>
        <v>SelFind</v>
      </c>
      <c r="CJ52" s="60">
        <f t="shared" si="7"/>
        <v>0</v>
      </c>
      <c r="CK52" s="60">
        <f t="shared" si="7"/>
        <v>0</v>
      </c>
      <c r="CL52" s="60">
        <f t="shared" si="7"/>
        <v>0</v>
      </c>
      <c r="CM52" s="60">
        <f t="shared" si="7"/>
        <v>1</v>
      </c>
      <c r="CN52" s="60">
        <f t="shared" si="7"/>
        <v>1</v>
      </c>
      <c r="CO52" s="60">
        <f t="shared" si="7"/>
        <v>1</v>
      </c>
      <c r="CP52" s="60">
        <f t="shared" si="7"/>
        <v>1</v>
      </c>
      <c r="CQ52" s="60">
        <f t="shared" si="7"/>
        <v>1</v>
      </c>
      <c r="CR52" s="60">
        <f t="shared" si="7"/>
        <v>1</v>
      </c>
      <c r="CS52" s="60">
        <f t="shared" si="7"/>
        <v>1</v>
      </c>
      <c r="CT52" s="60">
        <f t="shared" si="7"/>
        <v>1</v>
      </c>
      <c r="CU52" s="60">
        <f t="shared" si="7"/>
        <v>1</v>
      </c>
      <c r="CV52" s="60">
        <f t="shared" si="7"/>
        <v>1</v>
      </c>
      <c r="CW52" s="60">
        <f t="shared" si="7"/>
        <v>1</v>
      </c>
      <c r="CX52" s="60">
        <f t="shared" si="7"/>
        <v>1</v>
      </c>
      <c r="CY52" s="60">
        <f t="shared" si="7"/>
        <v>1</v>
      </c>
      <c r="CZ52" s="60">
        <f t="shared" si="7"/>
        <v>1</v>
      </c>
      <c r="DA52" s="60">
        <f t="shared" si="7"/>
        <v>1</v>
      </c>
      <c r="DB52" s="48"/>
      <c r="DC52" s="48"/>
      <c r="DD52" s="48"/>
      <c r="DE52" s="48"/>
      <c r="DF52" s="49"/>
      <c r="DK52" s="10" t="str">
        <f>CI52</f>
        <v>SelFind</v>
      </c>
      <c r="DL52" s="60">
        <f t="shared" si="2"/>
        <v>0</v>
      </c>
      <c r="DM52" s="60">
        <f t="shared" si="2"/>
        <v>0</v>
      </c>
      <c r="DN52" s="60">
        <f t="shared" si="2"/>
        <v>0</v>
      </c>
      <c r="DO52" s="60">
        <f t="shared" si="2"/>
        <v>1</v>
      </c>
      <c r="DP52" s="60">
        <f t="shared" si="2"/>
        <v>1</v>
      </c>
      <c r="DQ52" s="60">
        <f t="shared" si="2"/>
        <v>1</v>
      </c>
      <c r="DR52" s="60">
        <f t="shared" si="2"/>
        <v>1</v>
      </c>
      <c r="DS52" s="60">
        <f t="shared" si="2"/>
        <v>1</v>
      </c>
      <c r="DT52" s="60">
        <f t="shared" si="2"/>
        <v>1</v>
      </c>
      <c r="DU52" s="60">
        <f t="shared" si="2"/>
        <v>1</v>
      </c>
      <c r="DV52" s="60">
        <f t="shared" si="2"/>
        <v>1</v>
      </c>
      <c r="DW52" s="60">
        <f t="shared" si="2"/>
        <v>1</v>
      </c>
      <c r="DX52" s="60">
        <f t="shared" si="2"/>
        <v>1</v>
      </c>
      <c r="DY52" s="60">
        <f t="shared" si="2"/>
        <v>1</v>
      </c>
      <c r="DZ52" s="60">
        <f t="shared" si="2"/>
        <v>1</v>
      </c>
      <c r="EA52" s="60">
        <f t="shared" si="2"/>
        <v>1</v>
      </c>
      <c r="EB52" s="60">
        <f t="shared" si="2"/>
        <v>1</v>
      </c>
      <c r="EC52" s="60">
        <f t="shared" si="2"/>
        <v>1</v>
      </c>
      <c r="ED52" s="48"/>
      <c r="EE52" s="48"/>
      <c r="EF52" s="48"/>
      <c r="EG52" s="48"/>
      <c r="EH52" s="49"/>
    </row>
    <row r="53" spans="1:138" x14ac:dyDescent="0.2">
      <c r="D53" t="s">
        <v>69</v>
      </c>
      <c r="E53" s="34">
        <f t="shared" ref="E53:V53" si="9">Lmax*(1-EXP(-K*(E56-t0)))</f>
        <v>10.496672203940072</v>
      </c>
      <c r="F53" s="34">
        <f t="shared" si="9"/>
        <v>17.118080965588319</v>
      </c>
      <c r="G53" s="34">
        <f t="shared" si="9"/>
        <v>21.601151286524647</v>
      </c>
      <c r="H53" s="34">
        <f t="shared" si="9"/>
        <v>24.636444866173282</v>
      </c>
      <c r="I53" s="34">
        <f t="shared" si="9"/>
        <v>26.69151125039453</v>
      </c>
      <c r="J53" s="34">
        <f t="shared" si="9"/>
        <v>28.082908073381617</v>
      </c>
      <c r="K53" s="34">
        <f t="shared" si="9"/>
        <v>29.024962857539926</v>
      </c>
      <c r="L53" s="34">
        <f t="shared" si="9"/>
        <v>29.662787525308197</v>
      </c>
      <c r="M53" s="34">
        <f t="shared" si="9"/>
        <v>30.094631101345211</v>
      </c>
      <c r="N53" s="34">
        <f t="shared" si="9"/>
        <v>30.387013763208941</v>
      </c>
      <c r="O53" s="34">
        <f t="shared" si="9"/>
        <v>30.584973454407855</v>
      </c>
      <c r="P53" s="34">
        <f t="shared" si="9"/>
        <v>30.71900342420761</v>
      </c>
      <c r="Q53" s="34">
        <f t="shared" si="9"/>
        <v>30.809749336649318</v>
      </c>
      <c r="R53" s="34">
        <f t="shared" si="9"/>
        <v>30.871189480500586</v>
      </c>
      <c r="S53" s="34">
        <f t="shared" si="9"/>
        <v>30.912787952265244</v>
      </c>
      <c r="T53" s="34">
        <f t="shared" si="9"/>
        <v>30.940952483542119</v>
      </c>
      <c r="U53" s="34">
        <f t="shared" si="9"/>
        <v>30.960021473060149</v>
      </c>
      <c r="V53" s="34">
        <f t="shared" si="9"/>
        <v>30.972932263503065</v>
      </c>
      <c r="AE53" s="10" t="str">
        <f>D53</f>
        <v>Length Cx</v>
      </c>
      <c r="AF53" s="50">
        <f t="shared" si="4"/>
        <v>10.496672203940072</v>
      </c>
      <c r="AG53" s="50">
        <f t="shared" si="4"/>
        <v>17.118080965588319</v>
      </c>
      <c r="AH53" s="50">
        <f t="shared" si="4"/>
        <v>21.601151286524647</v>
      </c>
      <c r="AI53" s="50">
        <f t="shared" si="4"/>
        <v>24.636444866173282</v>
      </c>
      <c r="AJ53" s="50">
        <f t="shared" si="4"/>
        <v>26.69151125039453</v>
      </c>
      <c r="AK53" s="50">
        <f t="shared" si="4"/>
        <v>28.082908073381617</v>
      </c>
      <c r="AL53" s="50">
        <f t="shared" si="4"/>
        <v>29.024962857539926</v>
      </c>
      <c r="AM53" s="50">
        <f t="shared" si="4"/>
        <v>29.662787525308197</v>
      </c>
      <c r="AN53" s="50">
        <f t="shared" si="4"/>
        <v>30.094631101345211</v>
      </c>
      <c r="AO53" s="50">
        <f t="shared" si="4"/>
        <v>30.387013763208941</v>
      </c>
      <c r="AP53" s="50">
        <f t="shared" si="4"/>
        <v>30.584973454407855</v>
      </c>
      <c r="AQ53" s="50">
        <f t="shared" si="4"/>
        <v>30.71900342420761</v>
      </c>
      <c r="AR53" s="50">
        <f t="shared" si="4"/>
        <v>30.809749336649318</v>
      </c>
      <c r="AS53" s="50">
        <f t="shared" si="4"/>
        <v>30.871189480500586</v>
      </c>
      <c r="AT53" s="50">
        <f t="shared" si="4"/>
        <v>30.912787952265244</v>
      </c>
      <c r="AU53" s="50">
        <f t="shared" si="4"/>
        <v>30.940952483542119</v>
      </c>
      <c r="AV53" s="50">
        <f t="shared" si="4"/>
        <v>30.960021473060149</v>
      </c>
      <c r="AW53" s="50">
        <f t="shared" si="4"/>
        <v>30.972932263503065</v>
      </c>
      <c r="AX53" s="51"/>
      <c r="AY53" s="51"/>
      <c r="AZ53" s="51"/>
      <c r="BA53" s="51"/>
      <c r="BB53" s="52"/>
      <c r="BC53" s="19"/>
      <c r="BD53" s="19"/>
      <c r="BE53" s="19"/>
      <c r="BG53" s="10" t="str">
        <f t="shared" si="5"/>
        <v>Length Cx</v>
      </c>
      <c r="BH53" s="50">
        <f t="shared" si="5"/>
        <v>10.496672203940072</v>
      </c>
      <c r="BI53" s="50">
        <f t="shared" si="6"/>
        <v>17.118080965588319</v>
      </c>
      <c r="BJ53" s="50">
        <f t="shared" si="6"/>
        <v>21.601151286524647</v>
      </c>
      <c r="BK53" s="50">
        <f t="shared" si="6"/>
        <v>24.636444866173282</v>
      </c>
      <c r="BL53" s="50">
        <f t="shared" si="6"/>
        <v>26.69151125039453</v>
      </c>
      <c r="BM53" s="50">
        <f t="shared" si="6"/>
        <v>28.082908073381617</v>
      </c>
      <c r="BN53" s="50">
        <f t="shared" si="6"/>
        <v>29.024962857539926</v>
      </c>
      <c r="BO53" s="50">
        <f t="shared" si="6"/>
        <v>29.662787525308197</v>
      </c>
      <c r="BP53" s="50">
        <f t="shared" si="6"/>
        <v>30.094631101345211</v>
      </c>
      <c r="BQ53" s="50">
        <f t="shared" si="6"/>
        <v>30.387013763208941</v>
      </c>
      <c r="BR53" s="50">
        <f t="shared" si="6"/>
        <v>30.584973454407855</v>
      </c>
      <c r="BS53" s="50">
        <f t="shared" si="6"/>
        <v>30.71900342420761</v>
      </c>
      <c r="BT53" s="50">
        <f t="shared" si="6"/>
        <v>30.809749336649318</v>
      </c>
      <c r="BU53" s="50">
        <f t="shared" si="6"/>
        <v>30.871189480500586</v>
      </c>
      <c r="BV53" s="50">
        <f t="shared" si="6"/>
        <v>30.912787952265244</v>
      </c>
      <c r="BW53" s="50">
        <f t="shared" si="6"/>
        <v>30.940952483542119</v>
      </c>
      <c r="BX53" s="50">
        <f t="shared" si="6"/>
        <v>30.960021473060149</v>
      </c>
      <c r="BY53" s="50">
        <f t="shared" si="6"/>
        <v>30.972932263503065</v>
      </c>
      <c r="BZ53" s="51"/>
      <c r="CA53" s="51"/>
      <c r="CB53" s="51"/>
      <c r="CC53" s="51"/>
      <c r="CD53" s="52"/>
      <c r="CI53" s="10" t="str">
        <f>BG53</f>
        <v>Length Cx</v>
      </c>
      <c r="CJ53" s="50">
        <f t="shared" si="7"/>
        <v>10.496672203940072</v>
      </c>
      <c r="CK53" s="50">
        <f t="shared" si="7"/>
        <v>17.118080965588319</v>
      </c>
      <c r="CL53" s="50">
        <f t="shared" si="7"/>
        <v>21.601151286524647</v>
      </c>
      <c r="CM53" s="50">
        <f t="shared" si="7"/>
        <v>24.636444866173282</v>
      </c>
      <c r="CN53" s="50">
        <f t="shared" si="7"/>
        <v>26.69151125039453</v>
      </c>
      <c r="CO53" s="50">
        <f t="shared" si="7"/>
        <v>28.082908073381617</v>
      </c>
      <c r="CP53" s="50">
        <f t="shared" si="7"/>
        <v>29.024962857539926</v>
      </c>
      <c r="CQ53" s="50">
        <f t="shared" si="7"/>
        <v>29.662787525308197</v>
      </c>
      <c r="CR53" s="50">
        <f t="shared" si="7"/>
        <v>30.094631101345211</v>
      </c>
      <c r="CS53" s="50">
        <f t="shared" si="7"/>
        <v>30.387013763208941</v>
      </c>
      <c r="CT53" s="50">
        <f t="shared" si="7"/>
        <v>30.584973454407855</v>
      </c>
      <c r="CU53" s="50">
        <f t="shared" si="7"/>
        <v>30.71900342420761</v>
      </c>
      <c r="CV53" s="50">
        <f t="shared" si="7"/>
        <v>30.809749336649318</v>
      </c>
      <c r="CW53" s="50">
        <f t="shared" si="7"/>
        <v>30.871189480500586</v>
      </c>
      <c r="CX53" s="50">
        <f t="shared" si="7"/>
        <v>30.912787952265244</v>
      </c>
      <c r="CY53" s="50">
        <f t="shared" si="7"/>
        <v>30.940952483542119</v>
      </c>
      <c r="CZ53" s="50">
        <f t="shared" si="7"/>
        <v>30.960021473060149</v>
      </c>
      <c r="DA53" s="50">
        <f t="shared" si="7"/>
        <v>30.972932263503065</v>
      </c>
      <c r="DB53" s="51"/>
      <c r="DC53" s="51"/>
      <c r="DD53" s="51"/>
      <c r="DE53" s="51"/>
      <c r="DF53" s="52"/>
      <c r="DK53" s="10" t="str">
        <f>CI53</f>
        <v>Length Cx</v>
      </c>
      <c r="DL53" s="50">
        <f t="shared" si="2"/>
        <v>10.496672203940072</v>
      </c>
      <c r="DM53" s="50">
        <f t="shared" si="2"/>
        <v>17.118080965588319</v>
      </c>
      <c r="DN53" s="50">
        <f t="shared" si="2"/>
        <v>21.601151286524647</v>
      </c>
      <c r="DO53" s="50">
        <f t="shared" si="2"/>
        <v>24.636444866173282</v>
      </c>
      <c r="DP53" s="50">
        <f t="shared" si="2"/>
        <v>26.69151125039453</v>
      </c>
      <c r="DQ53" s="50">
        <f t="shared" si="2"/>
        <v>28.082908073381617</v>
      </c>
      <c r="DR53" s="50">
        <f t="shared" si="2"/>
        <v>29.024962857539926</v>
      </c>
      <c r="DS53" s="50">
        <f t="shared" si="2"/>
        <v>29.662787525308197</v>
      </c>
      <c r="DT53" s="50">
        <f t="shared" si="2"/>
        <v>30.094631101345211</v>
      </c>
      <c r="DU53" s="50">
        <f t="shared" si="2"/>
        <v>30.387013763208941</v>
      </c>
      <c r="DV53" s="50">
        <f t="shared" si="2"/>
        <v>30.584973454407855</v>
      </c>
      <c r="DW53" s="50">
        <f t="shared" si="2"/>
        <v>30.71900342420761</v>
      </c>
      <c r="DX53" s="50">
        <f t="shared" si="2"/>
        <v>30.809749336649318</v>
      </c>
      <c r="DY53" s="50">
        <f t="shared" si="2"/>
        <v>30.871189480500586</v>
      </c>
      <c r="DZ53" s="50">
        <f t="shared" si="2"/>
        <v>30.912787952265244</v>
      </c>
      <c r="EA53" s="50">
        <f t="shared" si="2"/>
        <v>30.940952483542119</v>
      </c>
      <c r="EB53" s="50">
        <f t="shared" si="2"/>
        <v>30.960021473060149</v>
      </c>
      <c r="EC53" s="50">
        <f t="shared" si="2"/>
        <v>30.972932263503065</v>
      </c>
      <c r="ED53" s="51"/>
      <c r="EE53" s="51"/>
      <c r="EF53" s="51"/>
      <c r="EG53" s="51"/>
      <c r="EH53" s="52"/>
    </row>
    <row r="54" spans="1:138" x14ac:dyDescent="0.2">
      <c r="D54" t="s">
        <v>27</v>
      </c>
      <c r="E54" s="34">
        <f t="shared" ref="E54:V54" si="10">aLW*E53^bLW</f>
        <v>1.4559783093394683</v>
      </c>
      <c r="F54" s="34">
        <f t="shared" si="10"/>
        <v>6.3148818374292865</v>
      </c>
      <c r="G54" s="34">
        <f t="shared" si="10"/>
        <v>12.689096368471413</v>
      </c>
      <c r="H54" s="34">
        <f t="shared" si="10"/>
        <v>18.824962205308118</v>
      </c>
      <c r="I54" s="34">
        <f t="shared" si="10"/>
        <v>23.939743428339387</v>
      </c>
      <c r="J54" s="34">
        <f t="shared" si="10"/>
        <v>27.882148443401991</v>
      </c>
      <c r="K54" s="34">
        <f t="shared" si="10"/>
        <v>30.783288884558555</v>
      </c>
      <c r="L54" s="34">
        <f t="shared" si="10"/>
        <v>32.85760336214058</v>
      </c>
      <c r="M54" s="34">
        <f t="shared" si="10"/>
        <v>34.313662266581176</v>
      </c>
      <c r="N54" s="34">
        <f t="shared" si="10"/>
        <v>35.32352756660196</v>
      </c>
      <c r="O54" s="34">
        <f t="shared" si="10"/>
        <v>36.018392278372467</v>
      </c>
      <c r="P54" s="34">
        <f t="shared" si="10"/>
        <v>36.493991540983266</v>
      </c>
      <c r="Q54" s="34">
        <f t="shared" si="10"/>
        <v>36.818364672401451</v>
      </c>
      <c r="R54" s="34">
        <f t="shared" si="10"/>
        <v>37.039071405029311</v>
      </c>
      <c r="S54" s="34">
        <f t="shared" si="10"/>
        <v>37.189002057622659</v>
      </c>
      <c r="T54" s="34">
        <f t="shared" si="10"/>
        <v>37.290743000107035</v>
      </c>
      <c r="U54" s="34">
        <f t="shared" si="10"/>
        <v>37.359732646944728</v>
      </c>
      <c r="V54" s="34">
        <f t="shared" si="10"/>
        <v>37.406490836575706</v>
      </c>
      <c r="AE54" s="10" t="str">
        <f>D54</f>
        <v>Weight</v>
      </c>
      <c r="AF54" s="50">
        <f t="shared" si="4"/>
        <v>1.4559783093394683</v>
      </c>
      <c r="AG54" s="50">
        <f t="shared" si="4"/>
        <v>6.3148818374292865</v>
      </c>
      <c r="AH54" s="50">
        <f t="shared" si="4"/>
        <v>12.689096368471413</v>
      </c>
      <c r="AI54" s="50">
        <f t="shared" si="4"/>
        <v>18.824962205308118</v>
      </c>
      <c r="AJ54" s="50">
        <f t="shared" si="4"/>
        <v>23.939743428339387</v>
      </c>
      <c r="AK54" s="50">
        <f t="shared" si="4"/>
        <v>27.882148443401991</v>
      </c>
      <c r="AL54" s="50">
        <f t="shared" si="4"/>
        <v>30.783288884558555</v>
      </c>
      <c r="AM54" s="50">
        <f t="shared" si="4"/>
        <v>32.85760336214058</v>
      </c>
      <c r="AN54" s="50">
        <f t="shared" si="4"/>
        <v>34.313662266581176</v>
      </c>
      <c r="AO54" s="50">
        <f t="shared" si="4"/>
        <v>35.32352756660196</v>
      </c>
      <c r="AP54" s="50">
        <f t="shared" si="4"/>
        <v>36.018392278372467</v>
      </c>
      <c r="AQ54" s="50">
        <f t="shared" si="4"/>
        <v>36.493991540983266</v>
      </c>
      <c r="AR54" s="50">
        <f t="shared" si="4"/>
        <v>36.818364672401451</v>
      </c>
      <c r="AS54" s="50">
        <f t="shared" si="4"/>
        <v>37.039071405029311</v>
      </c>
      <c r="AT54" s="50">
        <f t="shared" si="4"/>
        <v>37.189002057622659</v>
      </c>
      <c r="AU54" s="50">
        <f t="shared" si="4"/>
        <v>37.290743000107035</v>
      </c>
      <c r="AV54" s="50">
        <f t="shared" si="4"/>
        <v>37.359732646944728</v>
      </c>
      <c r="AW54" s="50">
        <f t="shared" si="4"/>
        <v>37.406490836575706</v>
      </c>
      <c r="AX54" s="51"/>
      <c r="AY54" s="51"/>
      <c r="AZ54" s="51"/>
      <c r="BA54" s="51"/>
      <c r="BB54" s="52"/>
      <c r="BC54" s="19"/>
      <c r="BD54" s="19"/>
      <c r="BE54" s="19"/>
      <c r="BG54" s="10" t="str">
        <f t="shared" si="5"/>
        <v>Weight</v>
      </c>
      <c r="BH54" s="50">
        <f t="shared" si="5"/>
        <v>1.4559783093394683</v>
      </c>
      <c r="BI54" s="50">
        <f t="shared" si="6"/>
        <v>6.3148818374292865</v>
      </c>
      <c r="BJ54" s="50">
        <f t="shared" si="6"/>
        <v>12.689096368471413</v>
      </c>
      <c r="BK54" s="50">
        <f t="shared" si="6"/>
        <v>18.824962205308118</v>
      </c>
      <c r="BL54" s="50">
        <f t="shared" si="6"/>
        <v>23.939743428339387</v>
      </c>
      <c r="BM54" s="50">
        <f t="shared" si="6"/>
        <v>27.882148443401991</v>
      </c>
      <c r="BN54" s="50">
        <f t="shared" si="6"/>
        <v>30.783288884558555</v>
      </c>
      <c r="BO54" s="50">
        <f t="shared" si="6"/>
        <v>32.85760336214058</v>
      </c>
      <c r="BP54" s="50">
        <f t="shared" si="6"/>
        <v>34.313662266581176</v>
      </c>
      <c r="BQ54" s="50">
        <f t="shared" si="6"/>
        <v>35.32352756660196</v>
      </c>
      <c r="BR54" s="50">
        <f t="shared" si="6"/>
        <v>36.018392278372467</v>
      </c>
      <c r="BS54" s="50">
        <f t="shared" si="6"/>
        <v>36.493991540983266</v>
      </c>
      <c r="BT54" s="50">
        <f t="shared" si="6"/>
        <v>36.818364672401451</v>
      </c>
      <c r="BU54" s="50">
        <f t="shared" si="6"/>
        <v>37.039071405029311</v>
      </c>
      <c r="BV54" s="50">
        <f t="shared" si="6"/>
        <v>37.189002057622659</v>
      </c>
      <c r="BW54" s="50">
        <f t="shared" si="6"/>
        <v>37.290743000107035</v>
      </c>
      <c r="BX54" s="50">
        <f t="shared" si="6"/>
        <v>37.359732646944728</v>
      </c>
      <c r="BY54" s="50">
        <f t="shared" si="6"/>
        <v>37.406490836575706</v>
      </c>
      <c r="BZ54" s="51"/>
      <c r="CA54" s="51"/>
      <c r="CB54" s="51"/>
      <c r="CC54" s="51"/>
      <c r="CD54" s="52"/>
      <c r="CI54" s="10" t="str">
        <f>BG54</f>
        <v>Weight</v>
      </c>
      <c r="CJ54" s="50">
        <f t="shared" si="7"/>
        <v>1.4559783093394683</v>
      </c>
      <c r="CK54" s="50">
        <f t="shared" si="7"/>
        <v>6.3148818374292865</v>
      </c>
      <c r="CL54" s="50">
        <f t="shared" si="7"/>
        <v>12.689096368471413</v>
      </c>
      <c r="CM54" s="50">
        <f t="shared" si="7"/>
        <v>18.824962205308118</v>
      </c>
      <c r="CN54" s="50">
        <f t="shared" si="7"/>
        <v>23.939743428339387</v>
      </c>
      <c r="CO54" s="50">
        <f t="shared" si="7"/>
        <v>27.882148443401991</v>
      </c>
      <c r="CP54" s="50">
        <f t="shared" si="7"/>
        <v>30.783288884558555</v>
      </c>
      <c r="CQ54" s="50">
        <f t="shared" si="7"/>
        <v>32.85760336214058</v>
      </c>
      <c r="CR54" s="50">
        <f t="shared" si="7"/>
        <v>34.313662266581176</v>
      </c>
      <c r="CS54" s="50">
        <f t="shared" si="7"/>
        <v>35.32352756660196</v>
      </c>
      <c r="CT54" s="50">
        <f t="shared" si="7"/>
        <v>36.018392278372467</v>
      </c>
      <c r="CU54" s="50">
        <f t="shared" si="7"/>
        <v>36.493991540983266</v>
      </c>
      <c r="CV54" s="50">
        <f t="shared" si="7"/>
        <v>36.818364672401451</v>
      </c>
      <c r="CW54" s="50">
        <f t="shared" si="7"/>
        <v>37.039071405029311</v>
      </c>
      <c r="CX54" s="50">
        <f t="shared" si="7"/>
        <v>37.189002057622659</v>
      </c>
      <c r="CY54" s="50">
        <f t="shared" si="7"/>
        <v>37.290743000107035</v>
      </c>
      <c r="CZ54" s="50">
        <f t="shared" si="7"/>
        <v>37.359732646944728</v>
      </c>
      <c r="DA54" s="50">
        <f t="shared" si="7"/>
        <v>37.406490836575706</v>
      </c>
      <c r="DB54" s="51"/>
      <c r="DC54" s="51"/>
      <c r="DD54" s="51"/>
      <c r="DE54" s="51"/>
      <c r="DF54" s="52"/>
      <c r="DK54" s="10" t="str">
        <f>CI54</f>
        <v>Weight</v>
      </c>
      <c r="DL54" s="50">
        <f t="shared" si="2"/>
        <v>1.4559783093394683</v>
      </c>
      <c r="DM54" s="50">
        <f t="shared" si="2"/>
        <v>6.3148818374292865</v>
      </c>
      <c r="DN54" s="50">
        <f t="shared" si="2"/>
        <v>12.689096368471413</v>
      </c>
      <c r="DO54" s="50">
        <f t="shared" si="2"/>
        <v>18.824962205308118</v>
      </c>
      <c r="DP54" s="50">
        <f t="shared" si="2"/>
        <v>23.939743428339387</v>
      </c>
      <c r="DQ54" s="50">
        <f t="shared" si="2"/>
        <v>27.882148443401991</v>
      </c>
      <c r="DR54" s="50">
        <f t="shared" si="2"/>
        <v>30.783288884558555</v>
      </c>
      <c r="DS54" s="50">
        <f t="shared" si="2"/>
        <v>32.85760336214058</v>
      </c>
      <c r="DT54" s="50">
        <f t="shared" si="2"/>
        <v>34.313662266581176</v>
      </c>
      <c r="DU54" s="50">
        <f t="shared" si="2"/>
        <v>35.32352756660196</v>
      </c>
      <c r="DV54" s="50">
        <f t="shared" si="2"/>
        <v>36.018392278372467</v>
      </c>
      <c r="DW54" s="50">
        <f t="shared" si="2"/>
        <v>36.493991540983266</v>
      </c>
      <c r="DX54" s="50">
        <f t="shared" si="2"/>
        <v>36.818364672401451</v>
      </c>
      <c r="DY54" s="50">
        <f t="shared" si="2"/>
        <v>37.039071405029311</v>
      </c>
      <c r="DZ54" s="50">
        <f t="shared" si="2"/>
        <v>37.189002057622659</v>
      </c>
      <c r="EA54" s="50">
        <f t="shared" si="2"/>
        <v>37.290743000107035</v>
      </c>
      <c r="EB54" s="50">
        <f t="shared" si="2"/>
        <v>37.359732646944728</v>
      </c>
      <c r="EC54" s="50">
        <f t="shared" si="2"/>
        <v>37.406490836575706</v>
      </c>
      <c r="ED54" s="51"/>
      <c r="EE54" s="51"/>
      <c r="EF54" s="51"/>
      <c r="EG54" s="51"/>
      <c r="EH54" s="52"/>
    </row>
    <row r="55" spans="1:138" x14ac:dyDescent="0.2">
      <c r="E55" t="s">
        <v>81</v>
      </c>
      <c r="AE55" s="10" t="s">
        <v>76</v>
      </c>
      <c r="AF55" s="53" t="s">
        <v>80</v>
      </c>
      <c r="AG55" s="51">
        <f t="shared" ref="AG55:AW55" si="11">MAX(0.5,PriSkgArta+PriSkgArtb*AG54)</f>
        <v>0.9379043430654177</v>
      </c>
      <c r="AH55" s="51">
        <f t="shared" si="11"/>
        <v>1.3509534446769473</v>
      </c>
      <c r="AI55" s="51">
        <f t="shared" si="11"/>
        <v>1.7485575509039659</v>
      </c>
      <c r="AJ55" s="51">
        <f t="shared" si="11"/>
        <v>2.0799953741563924</v>
      </c>
      <c r="AK55" s="51">
        <f t="shared" si="11"/>
        <v>2.3354632191324489</v>
      </c>
      <c r="AL55" s="51">
        <f t="shared" si="11"/>
        <v>2.523457119719394</v>
      </c>
      <c r="AM55" s="51">
        <f t="shared" si="11"/>
        <v>2.6578726978667095</v>
      </c>
      <c r="AN55" s="51">
        <f t="shared" si="11"/>
        <v>2.75222531487446</v>
      </c>
      <c r="AO55" s="51">
        <f t="shared" si="11"/>
        <v>2.8176645863158072</v>
      </c>
      <c r="AP55" s="51">
        <f t="shared" si="11"/>
        <v>2.8626918196385356</v>
      </c>
      <c r="AQ55" s="51">
        <f t="shared" si="11"/>
        <v>2.8935106518557152</v>
      </c>
      <c r="AR55" s="51">
        <f t="shared" si="11"/>
        <v>2.9145300307716138</v>
      </c>
      <c r="AS55" s="51">
        <f t="shared" si="11"/>
        <v>2.9288318270458991</v>
      </c>
      <c r="AT55" s="51">
        <f t="shared" si="11"/>
        <v>2.9385473333339478</v>
      </c>
      <c r="AU55" s="51">
        <f t="shared" si="11"/>
        <v>2.9451401464069358</v>
      </c>
      <c r="AV55" s="51">
        <f t="shared" si="11"/>
        <v>2.9496106755220186</v>
      </c>
      <c r="AW55" s="51">
        <f t="shared" si="11"/>
        <v>2.9526406062101058</v>
      </c>
      <c r="AX55" s="48"/>
      <c r="AY55" s="48"/>
      <c r="AZ55" s="48"/>
      <c r="BA55" s="48"/>
      <c r="BB55" s="49"/>
      <c r="BG55" s="10" t="str">
        <f>AE55</f>
        <v>Price $/kg</v>
      </c>
      <c r="BH55" s="53" t="s">
        <v>80</v>
      </c>
      <c r="BI55" s="51">
        <f t="shared" ref="BI55:BY55" si="12">MAX(1,PriSkgInda+PriSkgIndb*BI54)</f>
        <v>3.7165240365073822</v>
      </c>
      <c r="BJ55" s="51">
        <f t="shared" si="12"/>
        <v>4.0651935713553868</v>
      </c>
      <c r="BK55" s="51">
        <f t="shared" si="12"/>
        <v>4.400825432630354</v>
      </c>
      <c r="BL55" s="51">
        <f t="shared" si="12"/>
        <v>4.6806039655301648</v>
      </c>
      <c r="BM55" s="51">
        <f t="shared" si="12"/>
        <v>4.8962535198540893</v>
      </c>
      <c r="BN55" s="51">
        <f t="shared" si="12"/>
        <v>5.0549459019853531</v>
      </c>
      <c r="BO55" s="51">
        <f t="shared" si="12"/>
        <v>5.1684109039090895</v>
      </c>
      <c r="BP55" s="51">
        <f t="shared" si="12"/>
        <v>5.2480573259819909</v>
      </c>
      <c r="BQ55" s="51">
        <f t="shared" si="12"/>
        <v>5.3032969578931279</v>
      </c>
      <c r="BR55" s="51">
        <f t="shared" si="12"/>
        <v>5.3413060576269746</v>
      </c>
      <c r="BS55" s="51">
        <f t="shared" si="12"/>
        <v>5.3673213372917843</v>
      </c>
      <c r="BT55" s="51">
        <f t="shared" si="12"/>
        <v>5.3850645475803596</v>
      </c>
      <c r="BU55" s="51">
        <f t="shared" si="12"/>
        <v>5.3971372058551035</v>
      </c>
      <c r="BV55" s="51">
        <f t="shared" si="12"/>
        <v>5.4053384125519592</v>
      </c>
      <c r="BW55" s="51">
        <f t="shared" si="12"/>
        <v>5.4109036421058549</v>
      </c>
      <c r="BX55" s="51">
        <f t="shared" si="12"/>
        <v>5.4146773757878766</v>
      </c>
      <c r="BY55" s="51">
        <f t="shared" si="12"/>
        <v>5.4172350487606913</v>
      </c>
      <c r="BZ55" s="48"/>
      <c r="CA55" s="48"/>
      <c r="CB55" s="48"/>
      <c r="CC55" s="48"/>
      <c r="CD55" s="49"/>
      <c r="CI55" s="10"/>
      <c r="CJ55" s="53"/>
      <c r="CK55" s="51"/>
      <c r="CL55" s="51"/>
      <c r="CM55" s="51"/>
      <c r="CN55" s="51"/>
      <c r="CO55" s="51"/>
      <c r="CP55" s="51"/>
      <c r="CQ55" s="51"/>
      <c r="CR55" s="51"/>
      <c r="CS55" s="51"/>
      <c r="CT55" s="51"/>
      <c r="CU55" s="51"/>
      <c r="CV55" s="51"/>
      <c r="CW55" s="51"/>
      <c r="CX55" s="51"/>
      <c r="CY55" s="51"/>
      <c r="CZ55" s="51"/>
      <c r="DA55" s="51"/>
      <c r="DB55" s="48"/>
      <c r="DC55" s="48" t="s">
        <v>86</v>
      </c>
      <c r="DD55" s="48"/>
      <c r="DE55" s="48"/>
      <c r="DF55" s="49"/>
      <c r="DK55" s="10"/>
      <c r="DL55" s="53">
        <f t="shared" si="2"/>
        <v>0</v>
      </c>
      <c r="DM55" s="51">
        <f t="shared" si="2"/>
        <v>0</v>
      </c>
      <c r="DN55" s="51">
        <f t="shared" si="2"/>
        <v>0</v>
      </c>
      <c r="DO55" s="51">
        <f t="shared" si="2"/>
        <v>0</v>
      </c>
      <c r="DP55" s="51">
        <f t="shared" si="2"/>
        <v>0</v>
      </c>
      <c r="DQ55" s="51">
        <f t="shared" si="2"/>
        <v>0</v>
      </c>
      <c r="DR55" s="51">
        <f t="shared" si="2"/>
        <v>0</v>
      </c>
      <c r="DS55" s="51">
        <f t="shared" si="2"/>
        <v>0</v>
      </c>
      <c r="DT55" s="51">
        <f t="shared" si="2"/>
        <v>0</v>
      </c>
      <c r="DU55" s="51">
        <f t="shared" si="2"/>
        <v>0</v>
      </c>
      <c r="DV55" s="51">
        <f t="shared" si="2"/>
        <v>0</v>
      </c>
      <c r="DW55" s="51">
        <f t="shared" si="2"/>
        <v>0</v>
      </c>
      <c r="DX55" s="51">
        <f t="shared" si="2"/>
        <v>0</v>
      </c>
      <c r="DY55" s="51">
        <f t="shared" si="2"/>
        <v>0</v>
      </c>
      <c r="DZ55" s="51">
        <f t="shared" si="2"/>
        <v>0</v>
      </c>
      <c r="EA55" s="51">
        <f t="shared" si="2"/>
        <v>0</v>
      </c>
      <c r="EB55" s="51">
        <f t="shared" si="2"/>
        <v>0</v>
      </c>
      <c r="EC55" s="51">
        <f t="shared" si="2"/>
        <v>0</v>
      </c>
      <c r="ED55" s="48"/>
      <c r="EE55" s="48" t="str">
        <f t="shared" si="2"/>
        <v>observed industry</v>
      </c>
      <c r="EF55" s="48"/>
      <c r="EG55" s="48"/>
      <c r="EH55" s="49"/>
    </row>
    <row r="56" spans="1:138" s="58" customFormat="1" x14ac:dyDescent="0.2">
      <c r="A56" s="61" t="s">
        <v>11</v>
      </c>
      <c r="B56" s="58" t="s">
        <v>12</v>
      </c>
      <c r="C56" s="58" t="s">
        <v>66</v>
      </c>
      <c r="D56" s="58" t="s">
        <v>65</v>
      </c>
      <c r="E56" s="66">
        <v>1</v>
      </c>
      <c r="F56" s="66">
        <v>2</v>
      </c>
      <c r="G56" s="66">
        <v>3</v>
      </c>
      <c r="H56" s="66">
        <v>4</v>
      </c>
      <c r="I56" s="66">
        <v>5</v>
      </c>
      <c r="J56" s="66">
        <v>6</v>
      </c>
      <c r="K56" s="66">
        <v>7</v>
      </c>
      <c r="L56" s="66">
        <v>8</v>
      </c>
      <c r="M56" s="66">
        <v>9</v>
      </c>
      <c r="N56" s="66">
        <v>10</v>
      </c>
      <c r="O56" s="66">
        <v>11</v>
      </c>
      <c r="P56" s="66">
        <v>12</v>
      </c>
      <c r="Q56" s="66">
        <v>13</v>
      </c>
      <c r="R56" s="66">
        <v>14</v>
      </c>
      <c r="S56" s="66">
        <v>15</v>
      </c>
      <c r="T56" s="66">
        <v>16</v>
      </c>
      <c r="U56" s="66">
        <v>17</v>
      </c>
      <c r="V56" s="66">
        <v>18</v>
      </c>
      <c r="W56" s="58" t="s">
        <v>72</v>
      </c>
      <c r="X56" s="58" t="s">
        <v>71</v>
      </c>
      <c r="Y56" s="67" t="s">
        <v>70</v>
      </c>
      <c r="Z56" s="68" t="s">
        <v>75</v>
      </c>
      <c r="AE56" s="11"/>
      <c r="AF56" s="66">
        <v>1</v>
      </c>
      <c r="AG56" s="66">
        <v>2</v>
      </c>
      <c r="AH56" s="66">
        <v>3</v>
      </c>
      <c r="AI56" s="66">
        <v>4</v>
      </c>
      <c r="AJ56" s="66">
        <v>5</v>
      </c>
      <c r="AK56" s="66">
        <v>6</v>
      </c>
      <c r="AL56" s="66">
        <v>7</v>
      </c>
      <c r="AM56" s="66">
        <v>8</v>
      </c>
      <c r="AN56" s="66">
        <v>9</v>
      </c>
      <c r="AO56" s="66">
        <v>10</v>
      </c>
      <c r="AP56" s="66">
        <v>11</v>
      </c>
      <c r="AQ56" s="66">
        <v>12</v>
      </c>
      <c r="AR56" s="66">
        <v>13</v>
      </c>
      <c r="AS56" s="66">
        <v>14</v>
      </c>
      <c r="AT56" s="66">
        <v>15</v>
      </c>
      <c r="AU56" s="66">
        <v>16</v>
      </c>
      <c r="AV56" s="66">
        <v>17</v>
      </c>
      <c r="AW56" s="66">
        <v>18</v>
      </c>
      <c r="AX56" s="58" t="s">
        <v>72</v>
      </c>
      <c r="AY56" s="58" t="s">
        <v>71</v>
      </c>
      <c r="AZ56" s="67" t="s">
        <v>74</v>
      </c>
      <c r="BA56" s="68" t="s">
        <v>75</v>
      </c>
      <c r="BB56" s="69" t="s">
        <v>79</v>
      </c>
      <c r="BG56" s="11"/>
      <c r="BH56" s="66">
        <v>1</v>
      </c>
      <c r="BI56" s="66">
        <v>2</v>
      </c>
      <c r="BJ56" s="66">
        <v>3</v>
      </c>
      <c r="BK56" s="66">
        <v>4</v>
      </c>
      <c r="BL56" s="66">
        <v>5</v>
      </c>
      <c r="BM56" s="66">
        <v>6</v>
      </c>
      <c r="BN56" s="66">
        <v>7</v>
      </c>
      <c r="BO56" s="66">
        <v>8</v>
      </c>
      <c r="BP56" s="66">
        <v>9</v>
      </c>
      <c r="BQ56" s="66">
        <v>10</v>
      </c>
      <c r="BR56" s="66">
        <v>11</v>
      </c>
      <c r="BS56" s="66">
        <v>12</v>
      </c>
      <c r="BT56" s="66">
        <v>13</v>
      </c>
      <c r="BU56" s="66">
        <v>14</v>
      </c>
      <c r="BV56" s="66">
        <v>15</v>
      </c>
      <c r="BW56" s="66">
        <v>16</v>
      </c>
      <c r="BX56" s="66">
        <v>17</v>
      </c>
      <c r="BY56" s="66">
        <v>18</v>
      </c>
      <c r="BZ56" s="58" t="s">
        <v>72</v>
      </c>
      <c r="CA56" s="58" t="s">
        <v>71</v>
      </c>
      <c r="CB56" s="67" t="s">
        <v>74</v>
      </c>
      <c r="CC56" s="68" t="s">
        <v>75</v>
      </c>
      <c r="CD56" s="69" t="s">
        <v>79</v>
      </c>
      <c r="CI56" s="11"/>
      <c r="CJ56" s="66">
        <f t="shared" si="7"/>
        <v>1</v>
      </c>
      <c r="CK56" s="66">
        <f t="shared" si="7"/>
        <v>2</v>
      </c>
      <c r="CL56" s="66">
        <f t="shared" si="7"/>
        <v>3</v>
      </c>
      <c r="CM56" s="66">
        <f t="shared" si="7"/>
        <v>4</v>
      </c>
      <c r="CN56" s="66">
        <f t="shared" si="7"/>
        <v>5</v>
      </c>
      <c r="CO56" s="66">
        <f t="shared" si="7"/>
        <v>6</v>
      </c>
      <c r="CP56" s="66">
        <f t="shared" si="7"/>
        <v>7</v>
      </c>
      <c r="CQ56" s="66">
        <f t="shared" si="7"/>
        <v>8</v>
      </c>
      <c r="CR56" s="66">
        <f t="shared" si="7"/>
        <v>9</v>
      </c>
      <c r="CS56" s="66">
        <f t="shared" si="7"/>
        <v>10</v>
      </c>
      <c r="CT56" s="66">
        <f t="shared" si="7"/>
        <v>11</v>
      </c>
      <c r="CU56" s="66">
        <f t="shared" si="7"/>
        <v>12</v>
      </c>
      <c r="CV56" s="66">
        <f t="shared" si="7"/>
        <v>13</v>
      </c>
      <c r="CW56" s="66">
        <f t="shared" si="7"/>
        <v>14</v>
      </c>
      <c r="CX56" s="66">
        <f t="shared" si="7"/>
        <v>15</v>
      </c>
      <c r="CY56" s="66">
        <f t="shared" si="7"/>
        <v>16</v>
      </c>
      <c r="CZ56" s="66">
        <f t="shared" si="7"/>
        <v>17</v>
      </c>
      <c r="DA56" s="66">
        <f t="shared" si="7"/>
        <v>18</v>
      </c>
      <c r="DC56" s="67" t="s">
        <v>85</v>
      </c>
      <c r="DD56" s="67" t="s">
        <v>85</v>
      </c>
      <c r="DE56" s="68"/>
      <c r="DF56" s="69"/>
      <c r="DG56"/>
      <c r="DH56"/>
      <c r="DI56"/>
      <c r="DJ56"/>
      <c r="DK56" s="11"/>
      <c r="DL56" s="66">
        <f t="shared" si="2"/>
        <v>1</v>
      </c>
      <c r="DM56" s="66">
        <f t="shared" si="2"/>
        <v>2</v>
      </c>
      <c r="DN56" s="66">
        <f t="shared" si="2"/>
        <v>3</v>
      </c>
      <c r="DO56" s="66">
        <f t="shared" si="2"/>
        <v>4</v>
      </c>
      <c r="DP56" s="66">
        <f t="shared" si="2"/>
        <v>5</v>
      </c>
      <c r="DQ56" s="66">
        <f t="shared" si="2"/>
        <v>6</v>
      </c>
      <c r="DR56" s="66">
        <f t="shared" si="2"/>
        <v>7</v>
      </c>
      <c r="DS56" s="66">
        <f t="shared" si="2"/>
        <v>8</v>
      </c>
      <c r="DT56" s="66">
        <f t="shared" si="2"/>
        <v>9</v>
      </c>
      <c r="DU56" s="66">
        <f t="shared" si="2"/>
        <v>10</v>
      </c>
      <c r="DV56" s="66">
        <f t="shared" si="2"/>
        <v>11</v>
      </c>
      <c r="DW56" s="66">
        <f t="shared" si="2"/>
        <v>12</v>
      </c>
      <c r="DX56" s="66">
        <f t="shared" si="2"/>
        <v>13</v>
      </c>
      <c r="DY56" s="66">
        <f t="shared" si="2"/>
        <v>14</v>
      </c>
      <c r="DZ56" s="66">
        <f t="shared" si="2"/>
        <v>15</v>
      </c>
      <c r="EA56" s="66">
        <f t="shared" si="2"/>
        <v>16</v>
      </c>
      <c r="EB56" s="66">
        <f t="shared" si="2"/>
        <v>17</v>
      </c>
      <c r="EC56" s="66">
        <f t="shared" si="2"/>
        <v>18</v>
      </c>
      <c r="EE56" s="67" t="str">
        <f t="shared" si="2"/>
        <v>F mean ind</v>
      </c>
      <c r="EF56" s="67" t="str">
        <f t="shared" si="2"/>
        <v>F mean ind</v>
      </c>
      <c r="EG56" s="68">
        <f t="shared" si="2"/>
        <v>0</v>
      </c>
      <c r="EH56" s="69">
        <f t="shared" si="2"/>
        <v>0</v>
      </c>
    </row>
    <row r="57" spans="1:138" x14ac:dyDescent="0.2">
      <c r="A57" s="6">
        <v>1</v>
      </c>
      <c r="B57">
        <v>1</v>
      </c>
      <c r="C57" s="5">
        <f t="shared" ref="C57:C120" ca="1" si="13">VLOOKUP($A57,$P$20:$R$39,2)*VLOOKUP(B57,$P$3:$S$15,4)*EXP(qIndCV*(0+1*SQRT(-2*LN(RAND()))*SIN(2*PI()*RAND())))</f>
        <v>0.34631300343517596</v>
      </c>
      <c r="D57" s="5">
        <f t="shared" ref="D57:D120" ca="1" si="14">VLOOKUP($A57,$P$20:$R$39,3)*VLOOKUP(B57,$P$3:$S$15,3)*EXP(qArtCV*(0+1*SQRT(-2*LN(RAND()))*SIN(2*PI()*RAND())))</f>
        <v>7.3509674830947988E-2</v>
      </c>
      <c r="E57" s="32">
        <f t="shared" ref="E57:E120" ca="1" si="15">VLOOKUP(B57,$P$4:$Q$15,2)*Rec*EXP(cvRec*(0+1*SQRT(-2*LN(RAND()))*SIN(2*PI()*RAND())))</f>
        <v>149249984.75096658</v>
      </c>
      <c r="F57" s="35">
        <v>110059092.11634931</v>
      </c>
      <c r="G57" s="35">
        <v>69217164.328428939</v>
      </c>
      <c r="H57" s="35">
        <v>27301193.572884724</v>
      </c>
      <c r="I57" s="35">
        <v>8543490.246550981</v>
      </c>
      <c r="J57" s="35">
        <v>3267677.5727305976</v>
      </c>
      <c r="K57" s="35">
        <v>937355.49621863873</v>
      </c>
      <c r="L57" s="35">
        <v>537773.57571853022</v>
      </c>
      <c r="M57" s="35">
        <v>462792.00352654274</v>
      </c>
      <c r="N57" s="35">
        <v>354013.40836626879</v>
      </c>
      <c r="O57" s="35">
        <v>355429.02363672329</v>
      </c>
      <c r="P57" s="35">
        <v>291306.3670329391</v>
      </c>
      <c r="Q57" s="35">
        <v>250689.62724522915</v>
      </c>
      <c r="R57" s="35">
        <v>191765.39073035863</v>
      </c>
      <c r="S57" s="35">
        <v>88014.726782438825</v>
      </c>
      <c r="T57" s="35">
        <v>34715.480133660996</v>
      </c>
      <c r="U57" s="35">
        <v>10863.67763132666</v>
      </c>
      <c r="V57" s="35">
        <v>4155.0929103702319</v>
      </c>
      <c r="W57" s="33">
        <f t="shared" ref="W57:W120" si="16">SUM(H57:V57)</f>
        <v>42631235.262099333</v>
      </c>
      <c r="X57" s="33">
        <f t="shared" ref="X57:X120" ca="1" si="17">SUM(E57:V57)</f>
        <v>371157476.45784414</v>
      </c>
      <c r="Y57" s="40">
        <f t="array" aca="1" ref="Y57" ca="1">SUM($E$54:$V$54*E57:V57)/1000000</f>
        <v>2720.0056160600684</v>
      </c>
      <c r="Z57" s="41">
        <f t="array" aca="1" ref="Z57" ca="1">SUM(($E$54:$V$54*E57:V57))/SUM(E57:V57)</f>
        <v>7.3284408602476461</v>
      </c>
      <c r="AB57" s="6">
        <f ca="1">X57-X58</f>
        <v>-34713296.192002892</v>
      </c>
      <c r="AE57" s="10"/>
      <c r="AF57" s="48"/>
      <c r="AG57" s="54">
        <f>IF($R$4=0,0,AG49)</f>
        <v>3536327.7027933886</v>
      </c>
      <c r="AH57" s="54">
        <f t="shared" ref="AH57:AW57" si="18">IF($R$4=0,0,AH49)</f>
        <v>2224028.665116203</v>
      </c>
      <c r="AI57" s="54">
        <f t="shared" si="18"/>
        <v>2395937.8231783658</v>
      </c>
      <c r="AJ57" s="54">
        <f t="shared" si="18"/>
        <v>749772.03355670266</v>
      </c>
      <c r="AK57" s="54">
        <f t="shared" si="18"/>
        <v>286769.5974374084</v>
      </c>
      <c r="AL57" s="54">
        <f t="shared" si="18"/>
        <v>82261.805922833868</v>
      </c>
      <c r="AM57" s="54">
        <f t="shared" si="18"/>
        <v>47194.715019697855</v>
      </c>
      <c r="AN57" s="54">
        <f t="shared" si="18"/>
        <v>40614.373234399885</v>
      </c>
      <c r="AO57" s="54">
        <f t="shared" si="18"/>
        <v>31068.023189266351</v>
      </c>
      <c r="AP57" s="54">
        <f t="shared" si="18"/>
        <v>31192.256811525243</v>
      </c>
      <c r="AQ57" s="54">
        <f t="shared" si="18"/>
        <v>25564.88752199088</v>
      </c>
      <c r="AR57" s="54">
        <f t="shared" si="18"/>
        <v>22000.384642225927</v>
      </c>
      <c r="AS57" s="54">
        <f t="shared" si="18"/>
        <v>16829.225857867739</v>
      </c>
      <c r="AT57" s="54">
        <f t="shared" si="18"/>
        <v>7724.1243073048945</v>
      </c>
      <c r="AU57" s="54">
        <f t="shared" si="18"/>
        <v>3046.6115585746866</v>
      </c>
      <c r="AV57" s="54">
        <f t="shared" si="18"/>
        <v>953.39041006484592</v>
      </c>
      <c r="AW57" s="54">
        <f t="shared" si="18"/>
        <v>364.64868234419839</v>
      </c>
      <c r="AX57" s="55">
        <f t="shared" ref="AX57:AX120" si="19">SUM(AI57:AW57)</f>
        <v>3741293.9013305735</v>
      </c>
      <c r="AY57" s="55">
        <f t="shared" ref="AY57:AY120" si="20">SUM(AF57:AW57)</f>
        <v>9501650.2692401689</v>
      </c>
      <c r="AZ57" s="43">
        <f t="array" ref="AZ57">SUM($E$54:$V$54*AF57:AW57)/1000000</f>
        <v>132.11493976328501</v>
      </c>
      <c r="BA57" s="45">
        <f t="array" ref="BA57">IF(AZ57=0,"",SUM(($E$54:$V$54*AF57:AW57))/SUM(AF57:AW57))</f>
        <v>13.904420392211511</v>
      </c>
      <c r="BB57" s="56">
        <f t="array" ref="BB57">SUM(AG57:AW57*AG$54:AW$54*AG$55:AW$55)/1000000</f>
        <v>222.81000633663351</v>
      </c>
      <c r="BG57" s="10"/>
      <c r="BH57" s="48"/>
      <c r="BI57" s="54">
        <f>IF($S$4=0,0,BI49)</f>
        <v>0</v>
      </c>
      <c r="BJ57" s="54">
        <f t="shared" ref="BJ57:BY57" si="21">IF($S$4=0,0,BJ49)</f>
        <v>0</v>
      </c>
      <c r="BK57" s="54">
        <f t="shared" si="21"/>
        <v>11500501.551256157</v>
      </c>
      <c r="BL57" s="54">
        <f t="shared" si="21"/>
        <v>3598905.7610721728</v>
      </c>
      <c r="BM57" s="54">
        <f t="shared" si="21"/>
        <v>1376494.0676995602</v>
      </c>
      <c r="BN57" s="54">
        <f t="shared" si="21"/>
        <v>394856.66842960252</v>
      </c>
      <c r="BO57" s="54">
        <f t="shared" si="21"/>
        <v>226534.63209454971</v>
      </c>
      <c r="BP57" s="54">
        <f t="shared" si="21"/>
        <v>194948.99152511943</v>
      </c>
      <c r="BQ57" s="54">
        <f t="shared" si="21"/>
        <v>149126.51130847848</v>
      </c>
      <c r="BR57" s="54">
        <f t="shared" si="21"/>
        <v>149722.83269532115</v>
      </c>
      <c r="BS57" s="54">
        <f t="shared" si="21"/>
        <v>122711.46010555622</v>
      </c>
      <c r="BT57" s="54">
        <f t="shared" si="21"/>
        <v>105601.84628268445</v>
      </c>
      <c r="BU57" s="54">
        <f t="shared" si="21"/>
        <v>80780.284117765157</v>
      </c>
      <c r="BV57" s="54">
        <f t="shared" si="21"/>
        <v>37075.796675063495</v>
      </c>
      <c r="BW57" s="54">
        <f t="shared" si="21"/>
        <v>14623.735481158496</v>
      </c>
      <c r="BX57" s="54">
        <f t="shared" si="21"/>
        <v>4576.2739683112604</v>
      </c>
      <c r="BY57" s="54">
        <f t="shared" si="21"/>
        <v>1750.3136752521523</v>
      </c>
      <c r="BZ57" s="55">
        <f t="shared" ref="BZ57:BZ120" si="22">SUM(BK57:BY57)</f>
        <v>17958210.726386759</v>
      </c>
      <c r="CA57" s="55">
        <f t="shared" ref="CA57:CA120" si="23">SUM(BH57:BY57)</f>
        <v>17958210.726386759</v>
      </c>
      <c r="CB57" s="43">
        <f t="array" ref="CB57">SUM($E$54:$V$54*BH57:BY57)/1000000</f>
        <v>391.50016379431031</v>
      </c>
      <c r="CC57" s="45">
        <f t="array" ref="CC57">IF(CB57=0,"",SUM(($E$54:$V$54*BH57:BY57))/SUM(BH57:BY57))</f>
        <v>21.800621997327525</v>
      </c>
      <c r="CD57" s="56">
        <f t="array" ref="CD57">SUM(BI57:BY57*BI$54:BY$54*BI$55:BY$55)/1000000</f>
        <v>1808.5122684510998</v>
      </c>
      <c r="CE57" s="6"/>
      <c r="CI57" s="10"/>
      <c r="CJ57" s="48"/>
      <c r="CK57" s="54"/>
      <c r="CL57" s="54"/>
      <c r="CM57" s="54"/>
      <c r="CN57" s="54"/>
      <c r="CO57" s="54"/>
      <c r="CP57" s="54"/>
      <c r="CQ57" s="54"/>
      <c r="CR57" s="54"/>
      <c r="CS57" s="54"/>
      <c r="CT57" s="54"/>
      <c r="CU57" s="54"/>
      <c r="CV57" s="54"/>
      <c r="CW57" s="54"/>
      <c r="CX57" s="54"/>
      <c r="CY57" s="54"/>
      <c r="CZ57" s="54"/>
      <c r="DA57" s="54"/>
      <c r="DB57" s="55"/>
      <c r="DC57" s="55"/>
      <c r="DD57" s="43"/>
      <c r="DE57" s="45"/>
      <c r="DF57" s="56"/>
      <c r="DK57" s="10"/>
      <c r="DL57" s="48"/>
      <c r="DM57" s="54"/>
      <c r="DN57" s="54"/>
      <c r="DO57" s="54"/>
      <c r="DP57" s="54"/>
      <c r="DQ57" s="54"/>
      <c r="DR57" s="54"/>
      <c r="DS57" s="54"/>
      <c r="DT57" s="54"/>
      <c r="DU57" s="54"/>
      <c r="DV57" s="54"/>
      <c r="DW57" s="54"/>
      <c r="DX57" s="54"/>
      <c r="DY57" s="54"/>
      <c r="DZ57" s="54"/>
      <c r="EA57" s="54"/>
      <c r="EB57" s="54"/>
      <c r="EC57" s="54"/>
      <c r="ED57" s="55"/>
      <c r="EE57" s="55"/>
      <c r="EF57" s="43"/>
      <c r="EG57" s="45"/>
      <c r="EH57" s="56"/>
    </row>
    <row r="58" spans="1:138" x14ac:dyDescent="0.2">
      <c r="A58" s="6">
        <v>1</v>
      </c>
      <c r="B58">
        <v>2</v>
      </c>
      <c r="C58" s="5">
        <f t="shared" ca="1" si="13"/>
        <v>0.37298463472007376</v>
      </c>
      <c r="D58" s="5">
        <f t="shared" ca="1" si="14"/>
        <v>4.8722058317016592E-2</v>
      </c>
      <c r="E58" s="32">
        <f t="shared" ca="1" si="15"/>
        <v>136959582.23217589</v>
      </c>
      <c r="F58" s="31">
        <f t="shared" ref="F58:O67" ca="1" si="24">E57*EXP(-M-(F$52*$C58)-(F$51*$D58))</f>
        <v>119330934.04766119</v>
      </c>
      <c r="G58" s="31">
        <f t="shared" ca="1" si="24"/>
        <v>87996352.459235281</v>
      </c>
      <c r="H58" s="31">
        <f t="shared" ca="1" si="24"/>
        <v>38112494.890776977</v>
      </c>
      <c r="I58" s="31">
        <f t="shared" ca="1" si="24"/>
        <v>15032638.373070715</v>
      </c>
      <c r="J58" s="31">
        <f t="shared" ca="1" si="24"/>
        <v>4704233.8635265473</v>
      </c>
      <c r="K58" s="31">
        <f t="shared" ca="1" si="24"/>
        <v>1799255.2281465032</v>
      </c>
      <c r="L58" s="31">
        <f t="shared" ca="1" si="24"/>
        <v>516128.5774575079</v>
      </c>
      <c r="M58" s="31">
        <f t="shared" ca="1" si="24"/>
        <v>296109.97295000794</v>
      </c>
      <c r="N58" s="31">
        <f t="shared" ca="1" si="24"/>
        <v>254823.46815316501</v>
      </c>
      <c r="O58" s="31">
        <f t="shared" ca="1" si="24"/>
        <v>194927.57827532641</v>
      </c>
      <c r="P58" s="31">
        <f t="shared" ref="P58:V67" ca="1" si="25">O57*EXP(-M-(P$52*$C58)-(P$51*$D58))</f>
        <v>195707.04721610103</v>
      </c>
      <c r="Q58" s="31">
        <f t="shared" ca="1" si="25"/>
        <v>160399.70046322313</v>
      </c>
      <c r="R58" s="31">
        <f t="shared" ca="1" si="25"/>
        <v>138035.22912640305</v>
      </c>
      <c r="S58" s="31">
        <f t="shared" ca="1" si="25"/>
        <v>105590.24694741541</v>
      </c>
      <c r="T58" s="31">
        <f t="shared" ca="1" si="25"/>
        <v>48462.846713746178</v>
      </c>
      <c r="U58" s="31">
        <f t="shared" ca="1" si="25"/>
        <v>19115.107821335612</v>
      </c>
      <c r="V58" s="31">
        <f t="shared" ca="1" si="25"/>
        <v>5981.7801297723754</v>
      </c>
      <c r="W58" s="33">
        <f t="shared" ca="1" si="16"/>
        <v>61583903.910774745</v>
      </c>
      <c r="X58" s="33">
        <f t="shared" ca="1" si="17"/>
        <v>405870772.64984703</v>
      </c>
      <c r="Y58" s="40">
        <f t="array" aca="1" ref="Y58" ca="1">SUM($E$54:$V$54*E58:V58)/1000000</f>
        <v>3401.4340417705889</v>
      </c>
      <c r="Z58" s="41">
        <f t="array" aca="1" ref="Z58" ca="1">SUM(($E$54:$V$54*E58:V58))/SUM(E58:V58)</f>
        <v>8.3805838483104456</v>
      </c>
      <c r="AE58" s="10"/>
      <c r="AF58" s="48"/>
      <c r="AG58" s="55">
        <f t="shared" ref="AG58:AG121" ca="1" si="26">IF(AG$51=0,0,(E57-F58)*($D58/(SUM($C58:$D58)+M)))</f>
        <v>2442938.4656920754</v>
      </c>
      <c r="AH58" s="55">
        <f t="shared" ref="AH58:AH121" ca="1" si="27">IF(AH$51=0,0,(F57-G58)*($D58/(SUM($C58:$D58)+M)))</f>
        <v>1801458.0710262752</v>
      </c>
      <c r="AI58" s="55">
        <f t="shared" ref="AI58:AI121" ca="1" si="28">IF(AI$51=0,0,(G57-H58)*($D58/(SUM($C58:$D58)+M)))</f>
        <v>2539746.136513677</v>
      </c>
      <c r="AJ58" s="55">
        <f t="shared" ref="AJ58:AJ121" ca="1" si="29">IF(AJ$51=0,0,(H57-I58)*($D58/(SUM($C58:$D58)+M)))</f>
        <v>1001747.2049265588</v>
      </c>
      <c r="AK58" s="55">
        <f t="shared" ref="AK58:AK121" ca="1" si="30">IF(AK$51=0,0,(I57-J58)*($D58/(SUM($C58:$D58)+M)))</f>
        <v>313481.43999461981</v>
      </c>
      <c r="AL58" s="55">
        <f t="shared" ref="AL58:AL121" ca="1" si="31">IF(AL$51=0,0,(J57-K58)*($D58/(SUM($C58:$D58)+M)))</f>
        <v>119899.03907846629</v>
      </c>
      <c r="AM58" s="55">
        <f t="shared" ref="AM58:AM121" ca="1" si="32">IF(AM$51=0,0,(K57-L58)*($D58/(SUM($C58:$D58)+M)))</f>
        <v>34393.85336222691</v>
      </c>
      <c r="AN58" s="55">
        <f t="shared" ref="AN58:AN121" ca="1" si="33">IF(AN$51=0,0,(L57-M58)*($D58/(SUM($C58:$D58)+M)))</f>
        <v>19732.220678235968</v>
      </c>
      <c r="AO58" s="55">
        <f t="shared" ref="AO58:AO121" ca="1" si="34">IF(AO$51=0,0,(M57-N58)*($D58/(SUM($C58:$D58)+M)))</f>
        <v>16980.964394740597</v>
      </c>
      <c r="AP58" s="55">
        <f t="shared" ref="AP58:AP121" ca="1" si="35">IF(AP$51=0,0,(N57-O58)*($D58/(SUM($C58:$D58)+M)))</f>
        <v>12989.613124081548</v>
      </c>
      <c r="AQ58" s="55">
        <f t="shared" ref="AQ58:AQ121" ca="1" si="36">IF(AQ$51=0,0,(O57-P58)*($D58/(SUM($C58:$D58)+M)))</f>
        <v>13041.555491972656</v>
      </c>
      <c r="AR58" s="55">
        <f t="shared" ref="AR58:AR121" ca="1" si="37">IF(AR$51=0,0,(P57-Q58)*($D58/(SUM($C58:$D58)+M)))</f>
        <v>10688.73923674843</v>
      </c>
      <c r="AS58" s="55">
        <f t="shared" ref="AS58:AS121" ca="1" si="38">IF(AS$51=0,0,(Q57-R58)*($D58/(SUM($C58:$D58)+M)))</f>
        <v>9198.4122498734523</v>
      </c>
      <c r="AT58" s="55">
        <f t="shared" ref="AT58:AT121" ca="1" si="39">IF(AT$51=0,0,(R57-S58)*($D58/(SUM($C58:$D58)+M)))</f>
        <v>7036.3386733603638</v>
      </c>
      <c r="AU58" s="55">
        <f t="shared" ref="AU58:AU121" ca="1" si="40">IF(AU$51=0,0,(S57-T58)*($D58/(SUM($C58:$D58)+M)))</f>
        <v>3229.4744298011542</v>
      </c>
      <c r="AV58" s="55">
        <f t="shared" ref="AV58:AV121" ca="1" si="41">IF(AV$51=0,0,(T57-U58)*($D58/(SUM($C58:$D58)+M)))</f>
        <v>1273.7954147952601</v>
      </c>
      <c r="AW58" s="55">
        <f t="shared" ref="AW58:AW121" ca="1" si="42">IF(AW$51=0,0,(U57-V58)*($D58/(SUM($C58:$D58)+M)))</f>
        <v>398.61475921745813</v>
      </c>
      <c r="AX58" s="55">
        <f t="shared" ca="1" si="19"/>
        <v>4103837.4023283748</v>
      </c>
      <c r="AY58" s="55">
        <f t="shared" ca="1" si="20"/>
        <v>8348233.9390467284</v>
      </c>
      <c r="AZ58" s="43">
        <f t="array" aca="1" ref="AZ58" ca="1">SUM($E$54:$V$54*AF58:AW58)/1000000</f>
        <v>127.03902291789478</v>
      </c>
      <c r="BA58" s="45">
        <f t="array" aca="1" ref="BA58" ca="1">IF(AZ58=0,"",SUM(($E$54:$V$54*AF58:AW58))/SUM(AF58:AW58))</f>
        <v>15.217472802684918</v>
      </c>
      <c r="BB58" s="56">
        <f t="array" aca="1" ref="BB58" ca="1">SUM(AG58:AW58*AG$54:AW$54*AG$55:AW$55)/1000000</f>
        <v>221.28499632342982</v>
      </c>
      <c r="BG58" s="10"/>
      <c r="BH58" s="48"/>
      <c r="BI58" s="55">
        <f t="shared" ref="BI58:BI121" si="43">IF(BI$52=0,0,(E57-F58)*($C58/(SUM($C58:$D58)+M)))</f>
        <v>0</v>
      </c>
      <c r="BJ58" s="55">
        <f t="shared" ref="BJ58:BJ121" si="44">IF(BJ$52=0,0,(F57-G58)*($C58/(SUM($C58:$D58)+M)))</f>
        <v>0</v>
      </c>
      <c r="BK58" s="55">
        <f t="shared" ref="BK58:BK121" ca="1" si="45">IF(BK$52=0,0,(G57-H58)*($C58/(SUM($C58:$D58)+M)))</f>
        <v>19442657.345172636</v>
      </c>
      <c r="BL58" s="55">
        <f t="shared" ref="BL58:BL121" ca="1" si="46">IF(BL$52=0,0,(H57-I58)*($C58/(SUM($C58:$D58)+M)))</f>
        <v>7668730.1033193767</v>
      </c>
      <c r="BM58" s="55">
        <f t="shared" ref="BM58:BM121" ca="1" si="47">IF(BM$52=0,0,(I57-J58)*($C58/(SUM($C58:$D58)+M)))</f>
        <v>2399811.5930804047</v>
      </c>
      <c r="BN58" s="55">
        <f t="shared" ref="BN58:BN121" ca="1" si="48">IF(BN$52=0,0,(J57-K58)*($C58/(SUM($C58:$D58)+M)))</f>
        <v>917869.66394132364</v>
      </c>
      <c r="BO58" s="55">
        <f t="shared" ref="BO58:BO121" ca="1" si="49">IF(BO$52=0,0,(K57-L58)*($C58/(SUM($C58:$D58)+M)))</f>
        <v>263297.14457990299</v>
      </c>
      <c r="BP58" s="55">
        <f t="shared" ref="BP58:BP121" ca="1" si="50">IF(BP$52=0,0,(L57-M58)*($C58/(SUM($C58:$D58)+M)))</f>
        <v>151057.1469292226</v>
      </c>
      <c r="BQ58" s="55">
        <f t="shared" ref="BQ58:BQ121" ca="1" si="51">IF(BQ$52=0,0,(M57-N58)*($C58/(SUM($C58:$D58)+M)))</f>
        <v>129995.30440106268</v>
      </c>
      <c r="BR58" s="55">
        <f t="shared" ref="BR58:BR121" ca="1" si="52">IF(BR$52=0,0,(N57-O58)*($C58/(SUM($C58:$D58)+M)))</f>
        <v>99440.094971285318</v>
      </c>
      <c r="BS58" s="55">
        <f t="shared" ref="BS58:BS121" ca="1" si="53">IF(BS$52=0,0,(O57-P58)*($C58/(SUM($C58:$D58)+M)))</f>
        <v>99837.732217813435</v>
      </c>
      <c r="BT58" s="55">
        <f t="shared" ref="BT58:BT121" ca="1" si="54">IF(BT$52=0,0,(P57-Q58)*($C58/(SUM($C58:$D58)+M)))</f>
        <v>81826.089404854458</v>
      </c>
      <c r="BU58" s="55">
        <f t="shared" ref="BU58:BU121" ca="1" si="55">IF(BU$52=0,0,(Q57-R58)*($C58/(SUM($C58:$D58)+M)))</f>
        <v>70417.107805674168</v>
      </c>
      <c r="BV58" s="55">
        <f t="shared" ref="BV58:BV121" ca="1" si="56">IF(BV$52=0,0,(R57-S58)*($C58/(SUM($C58:$D58)+M)))</f>
        <v>53865.667841324204</v>
      </c>
      <c r="BW58" s="55">
        <f t="shared" ref="BW58:BW121" ca="1" si="57">IF(BW$52=0,0,(S57-T58)*($C58/(SUM($C58:$D58)+M)))</f>
        <v>24722.772028629679</v>
      </c>
      <c r="BX58" s="55">
        <f t="shared" ref="BX58:BX121" ca="1" si="58">IF(BX$52=0,0,(T57-U58)*($C58/(SUM($C58:$D58)+M)))</f>
        <v>9751.3556263196697</v>
      </c>
      <c r="BY58" s="55">
        <f t="shared" ref="BY58:BY121" ca="1" si="59">IF(BY$52=0,0,(U57-V58)*($C58/(SUM($C58:$D58)+M)))</f>
        <v>3051.5373425598277</v>
      </c>
      <c r="BZ58" s="55">
        <f t="shared" ca="1" si="22"/>
        <v>31416330.658662386</v>
      </c>
      <c r="CA58" s="55">
        <f t="shared" ca="1" si="23"/>
        <v>31416330.658662386</v>
      </c>
      <c r="CB58" s="43">
        <f t="array" aca="1" ref="CB58" ca="1">SUM($E$54:$V$54*BH58:BY58)/1000000</f>
        <v>679.43783377085504</v>
      </c>
      <c r="CC58" s="45">
        <f t="array" aca="1" ref="CC58" ca="1">IF(CB58=0,"",SUM(($E$54:$V$54*BH58:BY58))/SUM(BH58:BY58))</f>
        <v>21.626899753282121</v>
      </c>
      <c r="CD58" s="56">
        <f t="array" aca="1" ref="CD58" ca="1">SUM(BI58:BY58*BI$54:BY$54*BI$55:BY$55)/1000000</f>
        <v>3124.1420453920286</v>
      </c>
      <c r="CI58" s="10"/>
      <c r="CJ58" s="73"/>
      <c r="CK58" s="156" t="str">
        <f t="shared" ref="CK58:CK121" ca="1" si="60">IF(OR(BH57&lt;1000,BI58&lt;1000),"",((-LN(BI58/BH57))-M)*EXP(assesserr*(0+1*SQRT(-2*LN(RAND()))*SIN(2*PI()*RAND()))))</f>
        <v/>
      </c>
      <c r="CL58" s="156" t="str">
        <f t="shared" ref="CL58:CL121" ca="1" si="61">IF(OR(BI57&lt;1000,BJ58&lt;1000),"",((-LN(BJ58/BI57))-M)*EXP(assesserr*(0+1*SQRT(-2*LN(RAND()))*SIN(2*PI()*RAND()))))</f>
        <v/>
      </c>
      <c r="CM58" s="156" t="str">
        <f t="shared" ref="CM58:CM121" ca="1" si="62">IF(OR(BJ57&lt;1000,BK58&lt;1000),"",((-LN(BK58/BJ57))-M)*EXP(assesserr*(0+1*SQRT(-2*LN(RAND()))*SIN(2*PI()*RAND()))))</f>
        <v/>
      </c>
      <c r="CN58" s="156">
        <f t="shared" ref="CN58:CN121" ca="1" si="63">IF(OR(BK57&lt;1000,BL58&lt;1000),"",((-LN(BL58/BK57))-M)*EXP(assesserr*(0+1*SQRT(-2*LN(RAND()))*SIN(2*PI()*RAND()))))</f>
        <v>0.24270091812146671</v>
      </c>
      <c r="CO58" s="156">
        <f t="shared" ref="CO58:CO121" ca="1" si="64">IF(OR(BL57&lt;1000,BM58&lt;1000),"",((-LN(BM58/BL57))-M)*EXP(assesserr*(0+1*SQRT(-2*LN(RAND()))*SIN(2*PI()*RAND()))))</f>
        <v>0.23192343519069292</v>
      </c>
      <c r="CP58" s="156">
        <f t="shared" ref="CP58:CP121" ca="1" si="65">IF(OR(BM57&lt;1000,BN58&lt;1000),"",((-LN(BN58/BM57))-M)*EXP(assesserr*(0+1*SQRT(-2*LN(RAND()))*SIN(2*PI()*RAND()))))</f>
        <v>0.23892421391349086</v>
      </c>
      <c r="CQ58" s="156">
        <f t="shared" ref="CQ58:CQ121" ca="1" si="66">IF(OR(BN57&lt;1000,BO58&lt;1000),"",((-LN(BO58/BN57))-M)*EXP(assesserr*(0+1*SQRT(-2*LN(RAND()))*SIN(2*PI()*RAND()))))</f>
        <v>0.25369626658036099</v>
      </c>
      <c r="CR58" s="156">
        <f t="shared" ref="CR58:CR121" ca="1" si="67">IF(OR(BO57&lt;1000,BP58&lt;1000),"",((-LN(BP58/BO57))-M)*EXP(assesserr*(0+1*SQRT(-2*LN(RAND()))*SIN(2*PI()*RAND()))))</f>
        <v>0.26329574651110838</v>
      </c>
      <c r="CS58" s="156">
        <f t="shared" ref="CS58:CS121" ca="1" si="68">IF(OR(BP57&lt;1000,BQ58&lt;1000),"",((-LN(BQ58/BP57))-M)*EXP(assesserr*(0+1*SQRT(-2*LN(RAND()))*SIN(2*PI()*RAND()))))</f>
        <v>0.23082832743432835</v>
      </c>
      <c r="CT58" s="156">
        <f t="shared" ref="CT58:CT121" ca="1" si="69">IF(OR(BQ57&lt;1000,BR58&lt;1000),"",((-LN(BR58/BQ57))-M)*EXP(assesserr*(0+1*SQRT(-2*LN(RAND()))*SIN(2*PI()*RAND()))))</f>
        <v>0.22842180213957164</v>
      </c>
      <c r="CU58" s="156">
        <f t="shared" ref="CU58:CU121" ca="1" si="70">IF(OR(BR57&lt;1000,BS58&lt;1000),"",((-LN(BS58/BR57))-M)*EXP(assesserr*(0+1*SQRT(-2*LN(RAND()))*SIN(2*PI()*RAND()))))</f>
        <v>0.22759150470886388</v>
      </c>
      <c r="CV58" s="156">
        <f t="shared" ref="CV58:CV121" ca="1" si="71">IF(OR(BS57&lt;1000,BT58&lt;1000),"",((-LN(BT58/BS57))-M)*EXP(assesserr*(0+1*SQRT(-2*LN(RAND()))*SIN(2*PI()*RAND()))))</f>
        <v>0.28962704960335334</v>
      </c>
      <c r="CW58" s="156">
        <f t="shared" ref="CW58:CW121" ca="1" si="72">IF(OR(BT57&lt;1000,BU58&lt;1000),"",((-LN(BU58/BT57))-M)*EXP(assesserr*(0+1*SQRT(-2*LN(RAND()))*SIN(2*PI()*RAND()))))</f>
        <v>0.21218850363766473</v>
      </c>
      <c r="CX58" s="156">
        <f t="shared" ref="CX58:CX121" ca="1" si="73">IF(OR(BU57&lt;1000,BV58&lt;1000),"",((-LN(BV58/BU57))-M)*EXP(assesserr*(0+1*SQRT(-2*LN(RAND()))*SIN(2*PI()*RAND()))))</f>
        <v>0.19612002814316232</v>
      </c>
      <c r="CY58" s="156">
        <f t="shared" ref="CY58:CY121" ca="1" si="74">IF(OR(BV57&lt;1000,BW58&lt;1000),"",((-LN(BW58/BV57))-M)*EXP(assesserr*(0+1*SQRT(-2*LN(RAND()))*SIN(2*PI()*RAND()))))</f>
        <v>0.20963479310249233</v>
      </c>
      <c r="CZ58" s="156">
        <f t="shared" ref="CZ58:CZ121" ca="1" si="75">IF(OR(BW57&lt;1000,BX58&lt;1000),"",((-LN(BX58/BW57))-M)*EXP(assesserr*(0+1*SQRT(-2*LN(RAND()))*SIN(2*PI()*RAND()))))</f>
        <v>0.23981647385556126</v>
      </c>
      <c r="DA58" s="156">
        <f t="shared" ref="DA58:DA121" ca="1" si="76">IF(OR(BX57&lt;1000,BY58&lt;1000),"",((-LN(BY58/BX57))-M)*EXP(assesserr*(0+1*SQRT(-2*LN(RAND()))*SIN(2*PI()*RAND()))))</f>
        <v>0.23376741025170752</v>
      </c>
      <c r="DB58" s="55"/>
      <c r="DC58" s="55"/>
      <c r="DD58" s="43"/>
      <c r="DE58" s="45"/>
      <c r="DF58" s="56"/>
      <c r="DK58" s="10"/>
      <c r="DL58" s="48"/>
      <c r="DM58" s="73">
        <f t="shared" ref="DM58:DM121" ca="1" si="77">IF(E57=0,"",(-LN(F58/E57))-M)</f>
        <v>4.8722058317016592E-2</v>
      </c>
      <c r="DN58" s="73">
        <f t="shared" ref="DN58:DN121" ca="1" si="78">IF(F57=0,"",(-LN(G58/F57))-M)</f>
        <v>4.8722058317016592E-2</v>
      </c>
      <c r="DO58" s="73">
        <f t="shared" ref="DO58:DO121" ca="1" si="79">IF(G57=0,"",(-LN(H58/G57))-M)</f>
        <v>0.42170669303709041</v>
      </c>
      <c r="DP58" s="73">
        <f t="shared" ref="DP58:DP121" ca="1" si="80">IF(H57=0,"",(-LN(I58/H57))-M)</f>
        <v>0.42170669303709041</v>
      </c>
      <c r="DQ58" s="73">
        <f t="shared" ref="DQ58:DQ121" ca="1" si="81">IF(I57=0,"",(-LN(J58/I57))-M)</f>
        <v>0.42170669303709041</v>
      </c>
      <c r="DR58" s="73">
        <f t="shared" ref="DR58:DR121" ca="1" si="82">IF(J57=0,"",(-LN(K58/J57))-M)</f>
        <v>0.42170669303709041</v>
      </c>
      <c r="DS58" s="73">
        <f t="shared" ref="DS58:DS121" ca="1" si="83">IF(K57=0,"",(-LN(L58/K57))-M)</f>
        <v>0.42170669303709041</v>
      </c>
      <c r="DT58" s="73">
        <f t="shared" ref="DT58:DT121" ca="1" si="84">IF(L57=0,"",(-LN(M58/L57))-M)</f>
        <v>0.42170669303709041</v>
      </c>
      <c r="DU58" s="73">
        <f t="shared" ref="DU58:DU121" ca="1" si="85">IF(M57=0,"",(-LN(N58/M57))-M)</f>
        <v>0.42170669303709041</v>
      </c>
      <c r="DV58" s="73">
        <f t="shared" ref="DV58:DV121" ca="1" si="86">IF(N57=0,"",(-LN(O58/N57))-M)</f>
        <v>0.42170669303709041</v>
      </c>
      <c r="DW58" s="73">
        <f t="shared" ref="DW58:DW121" ca="1" si="87">IF(O57=0,"",(-LN(P58/O57))-M)</f>
        <v>0.42170669303709041</v>
      </c>
      <c r="DX58" s="73">
        <f t="shared" ref="DX58:DX121" ca="1" si="88">IF(P57=0,"",(-LN(Q58/P57))-M)</f>
        <v>0.42170669303709041</v>
      </c>
      <c r="DY58" s="73">
        <f t="shared" ref="DY58:DY121" ca="1" si="89">IF(Q57=0,"",(-LN(R58/Q57))-M)</f>
        <v>0.42170669303709041</v>
      </c>
      <c r="DZ58" s="73">
        <f t="shared" ref="DZ58:DZ121" ca="1" si="90">IF(R57=0,"",(-LN(S58/R57))-M)</f>
        <v>0.42170669303709041</v>
      </c>
      <c r="EA58" s="73">
        <f t="shared" ref="EA58:EA121" ca="1" si="91">IF(S57=0,"",(-LN(T58/S57))-M)</f>
        <v>0.42170669303709041</v>
      </c>
      <c r="EB58" s="73">
        <f t="shared" ref="EB58:EB121" ca="1" si="92">IF(T57=0,"",(-LN(U58/T57))-M)</f>
        <v>0.42170669303709041</v>
      </c>
      <c r="EC58" s="73">
        <f t="shared" ref="EC58:EC121" ca="1" si="93">IF(U57=0,"",(-LN(V58/U57))-M)</f>
        <v>0.42170669303709041</v>
      </c>
      <c r="ED58" s="55"/>
      <c r="EE58" s="55"/>
      <c r="EF58" s="43"/>
      <c r="EG58" s="45"/>
      <c r="EH58" s="56"/>
    </row>
    <row r="59" spans="1:138" x14ac:dyDescent="0.2">
      <c r="A59" s="6">
        <v>1</v>
      </c>
      <c r="B59">
        <v>3</v>
      </c>
      <c r="C59" s="5">
        <f t="shared" ca="1" si="13"/>
        <v>0.4973856139722283</v>
      </c>
      <c r="D59" s="5">
        <f t="shared" ca="1" si="14"/>
        <v>6.2112779816128422E-2</v>
      </c>
      <c r="E59" s="32">
        <f t="shared" ca="1" si="15"/>
        <v>54065678.437563412</v>
      </c>
      <c r="F59" s="31">
        <f t="shared" ca="1" si="24"/>
        <v>108047730.90132315</v>
      </c>
      <c r="G59" s="31">
        <f t="shared" ca="1" si="24"/>
        <v>94140449.61328879</v>
      </c>
      <c r="H59" s="31">
        <f t="shared" ca="1" si="24"/>
        <v>42215901.822608374</v>
      </c>
      <c r="I59" s="31">
        <f t="shared" ca="1" si="24"/>
        <v>18284318.583194222</v>
      </c>
      <c r="J59" s="31">
        <f t="shared" ca="1" si="24"/>
        <v>7211848.7636895813</v>
      </c>
      <c r="K59" s="31">
        <f t="shared" ca="1" si="24"/>
        <v>2256837.5777305742</v>
      </c>
      <c r="L59" s="31">
        <f t="shared" ca="1" si="24"/>
        <v>863185.57465703064</v>
      </c>
      <c r="M59" s="31">
        <f t="shared" ca="1" si="24"/>
        <v>247610.64231477611</v>
      </c>
      <c r="N59" s="31">
        <f t="shared" ca="1" si="24"/>
        <v>142057.58758630019</v>
      </c>
      <c r="O59" s="31">
        <f t="shared" ca="1" si="24"/>
        <v>122250.55031268593</v>
      </c>
      <c r="P59" s="31">
        <f t="shared" ca="1" si="25"/>
        <v>93515.73419821159</v>
      </c>
      <c r="Q59" s="31">
        <f t="shared" ca="1" si="25"/>
        <v>93889.681337586007</v>
      </c>
      <c r="R59" s="31">
        <f t="shared" ca="1" si="25"/>
        <v>76951.121471405408</v>
      </c>
      <c r="S59" s="31">
        <f t="shared" ca="1" si="25"/>
        <v>66221.854861097774</v>
      </c>
      <c r="T59" s="31">
        <f t="shared" ca="1" si="25"/>
        <v>50656.50307064785</v>
      </c>
      <c r="U59" s="31">
        <f t="shared" ca="1" si="25"/>
        <v>23249.858905906374</v>
      </c>
      <c r="V59" s="31">
        <f t="shared" ca="1" si="25"/>
        <v>9170.3973240016549</v>
      </c>
      <c r="W59" s="33">
        <f t="shared" ca="1" si="16"/>
        <v>71757666.253262401</v>
      </c>
      <c r="X59" s="33">
        <f t="shared" ca="1" si="17"/>
        <v>328011525.20543778</v>
      </c>
      <c r="Y59" s="40">
        <f t="array" aca="1" ref="Y59" ca="1">SUM($E$54:$V$54*E59:V59)/1000000</f>
        <v>3520.1368084968631</v>
      </c>
      <c r="Z59" s="41">
        <f t="array" aca="1" ref="Z59" ca="1">SUM(($E$54:$V$54*E59:V59))/SUM(E59:V59)</f>
        <v>10.731747325927516</v>
      </c>
      <c r="AE59" s="10"/>
      <c r="AF59" s="48"/>
      <c r="AG59" s="55">
        <f t="shared" ca="1" si="26"/>
        <v>2444927.6825884352</v>
      </c>
      <c r="AH59" s="55">
        <f t="shared" ca="1" si="27"/>
        <v>2130230.6803745464</v>
      </c>
      <c r="AI59" s="55">
        <f t="shared" ca="1" si="28"/>
        <v>3871419.0178274275</v>
      </c>
      <c r="AJ59" s="55">
        <f t="shared" ca="1" si="29"/>
        <v>1676767.6547202067</v>
      </c>
      <c r="AK59" s="55">
        <f t="shared" ca="1" si="30"/>
        <v>661364.2549853262</v>
      </c>
      <c r="AL59" s="55">
        <f t="shared" ca="1" si="31"/>
        <v>206963.81082387807</v>
      </c>
      <c r="AM59" s="55">
        <f t="shared" ca="1" si="32"/>
        <v>79158.632301249963</v>
      </c>
      <c r="AN59" s="55">
        <f t="shared" ca="1" si="33"/>
        <v>22707.191088845011</v>
      </c>
      <c r="AO59" s="55">
        <f t="shared" ca="1" si="34"/>
        <v>13027.423848938341</v>
      </c>
      <c r="AP59" s="55">
        <f t="shared" ca="1" si="35"/>
        <v>11211.014925350668</v>
      </c>
      <c r="AQ59" s="55">
        <f t="shared" ca="1" si="36"/>
        <v>8575.8819831053388</v>
      </c>
      <c r="AR59" s="55">
        <f t="shared" ca="1" si="37"/>
        <v>8610.1748918087833</v>
      </c>
      <c r="AS59" s="55">
        <f t="shared" ca="1" si="38"/>
        <v>7056.8203507618582</v>
      </c>
      <c r="AT59" s="55">
        <f t="shared" ca="1" si="39"/>
        <v>6072.8904805194379</v>
      </c>
      <c r="AU59" s="55">
        <f t="shared" ca="1" si="40"/>
        <v>4645.4663029207895</v>
      </c>
      <c r="AV59" s="55">
        <f t="shared" ca="1" si="41"/>
        <v>2132.1336757971667</v>
      </c>
      <c r="AW59" s="55">
        <f t="shared" ca="1" si="42"/>
        <v>840.97340263759838</v>
      </c>
      <c r="AX59" s="55">
        <f t="shared" ca="1" si="19"/>
        <v>6580553.341608773</v>
      </c>
      <c r="AY59" s="55">
        <f t="shared" ca="1" si="20"/>
        <v>11155711.704571756</v>
      </c>
      <c r="AZ59" s="43">
        <f t="array" aca="1" ref="AZ59" ca="1">SUM($E$54:$V$54*AF59:AW59)/1000000</f>
        <v>185.94777641010637</v>
      </c>
      <c r="BA59" s="45">
        <f t="array" aca="1" ref="BA59" ca="1">IF(AZ59=0,"",SUM(($E$54:$V$54*AF59:AW59))/SUM(AF59:AW59))</f>
        <v>16.668392060894021</v>
      </c>
      <c r="BB59" s="56">
        <f t="array" aca="1" ref="BB59" ca="1">SUM(AG59:AW59*AG$54:AW$54*AG$55:AW$55)/1000000</f>
        <v>336.67585312440139</v>
      </c>
      <c r="BG59" s="10"/>
      <c r="BH59" s="48"/>
      <c r="BI59" s="55">
        <f t="shared" si="43"/>
        <v>0</v>
      </c>
      <c r="BJ59" s="55">
        <f t="shared" si="44"/>
        <v>0</v>
      </c>
      <c r="BK59" s="55">
        <f t="shared" ca="1" si="45"/>
        <v>31001480.38497306</v>
      </c>
      <c r="BL59" s="55">
        <f t="shared" ca="1" si="46"/>
        <v>13427190.215937234</v>
      </c>
      <c r="BM59" s="55">
        <f t="shared" ca="1" si="47"/>
        <v>5296060.9233551761</v>
      </c>
      <c r="BN59" s="55">
        <f t="shared" ca="1" si="48"/>
        <v>1657321.124918269</v>
      </c>
      <c r="BO59" s="55">
        <f t="shared" ca="1" si="49"/>
        <v>633885.08846186777</v>
      </c>
      <c r="BP59" s="55">
        <f t="shared" ca="1" si="50"/>
        <v>181834.24111340751</v>
      </c>
      <c r="BQ59" s="55">
        <f t="shared" ca="1" si="51"/>
        <v>104320.77309633011</v>
      </c>
      <c r="BR59" s="55">
        <f t="shared" ca="1" si="52"/>
        <v>89775.366010094789</v>
      </c>
      <c r="BS59" s="55">
        <f t="shared" ca="1" si="53"/>
        <v>68673.795282506748</v>
      </c>
      <c r="BT59" s="55">
        <f t="shared" ca="1" si="54"/>
        <v>68948.405427163758</v>
      </c>
      <c r="BU59" s="55">
        <f t="shared" ca="1" si="55"/>
        <v>56509.48054886434</v>
      </c>
      <c r="BV59" s="55">
        <f t="shared" ca="1" si="56"/>
        <v>48630.38442621642</v>
      </c>
      <c r="BW59" s="55">
        <f t="shared" ca="1" si="57"/>
        <v>37199.882473551428</v>
      </c>
      <c r="BX59" s="55">
        <f t="shared" ca="1" si="58"/>
        <v>17073.662144032176</v>
      </c>
      <c r="BY59" s="55">
        <f t="shared" ca="1" si="59"/>
        <v>6734.3318628383413</v>
      </c>
      <c r="BZ59" s="55">
        <f t="shared" ca="1" si="22"/>
        <v>52695638.060030609</v>
      </c>
      <c r="CA59" s="55">
        <f t="shared" ca="1" si="23"/>
        <v>52695638.060030609</v>
      </c>
      <c r="CB59" s="43">
        <f t="array" aca="1" ref="CB59" ca="1">SUM($E$54:$V$54*BH59:BY59)/1000000</f>
        <v>1148.9377317113435</v>
      </c>
      <c r="CC59" s="45">
        <f t="array" aca="1" ref="CC59" ca="1">IF(CB59=0,"",SUM(($E$54:$V$54*BH59:BY59))/SUM(BH59:BY59))</f>
        <v>21.803279626341734</v>
      </c>
      <c r="CD59" s="56">
        <f t="array" aca="1" ref="CD59" ca="1">SUM(BI59:BY59*BI$54:BY$54*BI$55:BY$55)/1000000</f>
        <v>5291.5036875452606</v>
      </c>
      <c r="CE59" s="6"/>
      <c r="CI59" s="10"/>
      <c r="CJ59" s="73"/>
      <c r="CK59" s="156" t="str">
        <f t="shared" ca="1" si="60"/>
        <v/>
      </c>
      <c r="CL59" s="156" t="str">
        <f t="shared" ca="1" si="61"/>
        <v/>
      </c>
      <c r="CM59" s="156" t="str">
        <f t="shared" ca="1" si="62"/>
        <v/>
      </c>
      <c r="CN59" s="156">
        <f t="shared" ca="1" si="63"/>
        <v>0.18751032414854449</v>
      </c>
      <c r="CO59" s="156">
        <f t="shared" ca="1" si="64"/>
        <v>0.18744976209383499</v>
      </c>
      <c r="CP59" s="156">
        <f t="shared" ca="1" si="65"/>
        <v>0.19249142365059704</v>
      </c>
      <c r="CQ59" s="156">
        <f t="shared" ca="1" si="66"/>
        <v>0.2091790415331535</v>
      </c>
      <c r="CR59" s="156">
        <f t="shared" ca="1" si="67"/>
        <v>0.20705015830457471</v>
      </c>
      <c r="CS59" s="156">
        <f t="shared" ca="1" si="68"/>
        <v>0.19991612036518261</v>
      </c>
      <c r="CT59" s="156">
        <f t="shared" ca="1" si="69"/>
        <v>0.21106603156690412</v>
      </c>
      <c r="CU59" s="156">
        <f t="shared" ca="1" si="70"/>
        <v>0.22268386411279412</v>
      </c>
      <c r="CV59" s="156">
        <f t="shared" ca="1" si="71"/>
        <v>0.24436840405585822</v>
      </c>
      <c r="CW59" s="156">
        <f t="shared" ca="1" si="72"/>
        <v>0.18404324518908463</v>
      </c>
      <c r="CX59" s="156">
        <f t="shared" ca="1" si="73"/>
        <v>0.20284012977889107</v>
      </c>
      <c r="CY59" s="156">
        <f t="shared" ca="1" si="74"/>
        <v>0.19847479613711147</v>
      </c>
      <c r="CZ59" s="156">
        <f t="shared" ca="1" si="75"/>
        <v>0.18383278579815909</v>
      </c>
      <c r="DA59" s="156">
        <f t="shared" ca="1" si="76"/>
        <v>0.19550883750537593</v>
      </c>
      <c r="DB59" s="55"/>
      <c r="DC59" s="55"/>
      <c r="DD59" s="43"/>
      <c r="DE59" s="45"/>
      <c r="DF59" s="56"/>
      <c r="DK59" s="10"/>
      <c r="DL59" s="48"/>
      <c r="DM59" s="73">
        <f t="shared" ca="1" si="77"/>
        <v>6.2112779816128477E-2</v>
      </c>
      <c r="DN59" s="73">
        <f t="shared" ca="1" si="78"/>
        <v>6.2112779816128477E-2</v>
      </c>
      <c r="DO59" s="73">
        <f t="shared" ca="1" si="79"/>
        <v>0.55949839378835664</v>
      </c>
      <c r="DP59" s="73">
        <f t="shared" ca="1" si="80"/>
        <v>0.55949839378835664</v>
      </c>
      <c r="DQ59" s="73">
        <f t="shared" ca="1" si="81"/>
        <v>0.55949839378835664</v>
      </c>
      <c r="DR59" s="73">
        <f t="shared" ca="1" si="82"/>
        <v>0.55949839378835664</v>
      </c>
      <c r="DS59" s="73">
        <f t="shared" ca="1" si="83"/>
        <v>0.55949839378835664</v>
      </c>
      <c r="DT59" s="73">
        <f t="shared" ca="1" si="84"/>
        <v>0.55949839378835664</v>
      </c>
      <c r="DU59" s="73">
        <f t="shared" ca="1" si="85"/>
        <v>0.55949839378835664</v>
      </c>
      <c r="DV59" s="73">
        <f t="shared" ca="1" si="86"/>
        <v>0.55949839378835664</v>
      </c>
      <c r="DW59" s="73">
        <f t="shared" ca="1" si="87"/>
        <v>0.55949839378835653</v>
      </c>
      <c r="DX59" s="73">
        <f t="shared" ca="1" si="88"/>
        <v>0.55949839378835653</v>
      </c>
      <c r="DY59" s="73">
        <f t="shared" ca="1" si="89"/>
        <v>0.55949839378835675</v>
      </c>
      <c r="DZ59" s="73">
        <f t="shared" ca="1" si="90"/>
        <v>0.55949839378835664</v>
      </c>
      <c r="EA59" s="73">
        <f t="shared" ca="1" si="91"/>
        <v>0.55949839378835664</v>
      </c>
      <c r="EB59" s="73">
        <f t="shared" ca="1" si="92"/>
        <v>0.55949839378835664</v>
      </c>
      <c r="EC59" s="73">
        <f t="shared" ca="1" si="93"/>
        <v>0.55949839378835664</v>
      </c>
      <c r="ED59" s="55"/>
      <c r="EE59" s="55"/>
      <c r="EF59" s="43"/>
      <c r="EG59" s="45"/>
      <c r="EH59" s="56"/>
    </row>
    <row r="60" spans="1:138" x14ac:dyDescent="0.2">
      <c r="A60" s="6">
        <v>1</v>
      </c>
      <c r="B60">
        <v>4</v>
      </c>
      <c r="C60" s="5">
        <f t="shared" ca="1" si="13"/>
        <v>0.2278918027099652</v>
      </c>
      <c r="D60" s="5">
        <f t="shared" ca="1" si="14"/>
        <v>6.0955162142068475E-2</v>
      </c>
      <c r="E60" s="32">
        <f t="shared" ca="1" si="15"/>
        <v>30850639.902368255</v>
      </c>
      <c r="F60" s="31">
        <f t="shared" ca="1" si="24"/>
        <v>42701942.57376349</v>
      </c>
      <c r="G60" s="31">
        <f t="shared" ca="1" si="24"/>
        <v>85337836.008142486</v>
      </c>
      <c r="H60" s="31">
        <f t="shared" ca="1" si="24"/>
        <v>59201142.880439915</v>
      </c>
      <c r="I60" s="31">
        <f t="shared" ca="1" si="24"/>
        <v>26547882.933353581</v>
      </c>
      <c r="J60" s="31">
        <f t="shared" ca="1" si="24"/>
        <v>11498272.648597652</v>
      </c>
      <c r="K60" s="31">
        <f t="shared" ca="1" si="24"/>
        <v>4535241.6612108788</v>
      </c>
      <c r="L60" s="31">
        <f t="shared" ca="1" si="24"/>
        <v>1419234.3933559642</v>
      </c>
      <c r="M60" s="31">
        <f t="shared" ca="1" si="24"/>
        <v>542822.69468141615</v>
      </c>
      <c r="N60" s="31">
        <f t="shared" ca="1" si="24"/>
        <v>155712.37522882334</v>
      </c>
      <c r="O60" s="31">
        <f t="shared" ca="1" si="24"/>
        <v>89334.303952166592</v>
      </c>
      <c r="P60" s="31">
        <f t="shared" ca="1" si="25"/>
        <v>76878.454755670784</v>
      </c>
      <c r="Q60" s="31">
        <f t="shared" ca="1" si="25"/>
        <v>58808.284478982074</v>
      </c>
      <c r="R60" s="31">
        <f t="shared" ca="1" si="25"/>
        <v>59043.444796558375</v>
      </c>
      <c r="S60" s="31">
        <f t="shared" ca="1" si="25"/>
        <v>48391.465685072479</v>
      </c>
      <c r="T60" s="31">
        <f t="shared" ca="1" si="25"/>
        <v>41644.261393948153</v>
      </c>
      <c r="U60" s="31">
        <f t="shared" ca="1" si="25"/>
        <v>31855.837617388446</v>
      </c>
      <c r="V60" s="31">
        <f t="shared" ca="1" si="25"/>
        <v>14620.901267124791</v>
      </c>
      <c r="W60" s="33">
        <f t="shared" ca="1" si="16"/>
        <v>104320886.54081514</v>
      </c>
      <c r="X60" s="33">
        <f t="shared" ca="1" si="17"/>
        <v>263211305.02508929</v>
      </c>
      <c r="Y60" s="40">
        <f t="array" aca="1" ref="Y60" ca="1">SUM($E$54:$V$54*E60:V60)/1000000</f>
        <v>3693.8748140020984</v>
      </c>
      <c r="Z60" s="41">
        <f t="array" aca="1" ref="Z60" ca="1">SUM(($E$54:$V$54*E60:V60))/SUM(E60:V60)</f>
        <v>14.033875990432852</v>
      </c>
      <c r="AE60" s="10"/>
      <c r="AF60" s="48"/>
      <c r="AG60" s="55">
        <f t="shared" ca="1" si="26"/>
        <v>1493333.8247422313</v>
      </c>
      <c r="AH60" s="55">
        <f t="shared" ca="1" si="27"/>
        <v>2984357.8385486361</v>
      </c>
      <c r="AI60" s="55">
        <f t="shared" ca="1" si="28"/>
        <v>4591452.0702138217</v>
      </c>
      <c r="AJ60" s="55">
        <f t="shared" ca="1" si="29"/>
        <v>2058969.2381498618</v>
      </c>
      <c r="AK60" s="55">
        <f t="shared" ca="1" si="30"/>
        <v>891769.40152839059</v>
      </c>
      <c r="AL60" s="55">
        <f t="shared" ca="1" si="31"/>
        <v>351738.89727670612</v>
      </c>
      <c r="AM60" s="55">
        <f t="shared" ca="1" si="32"/>
        <v>110071.29890470247</v>
      </c>
      <c r="AN60" s="55">
        <f t="shared" ca="1" si="33"/>
        <v>42099.599162932813</v>
      </c>
      <c r="AO60" s="55">
        <f t="shared" ca="1" si="34"/>
        <v>12076.555836872381</v>
      </c>
      <c r="AP60" s="55">
        <f t="shared" ca="1" si="35"/>
        <v>6928.4840606989001</v>
      </c>
      <c r="AQ60" s="55">
        <f t="shared" ca="1" si="36"/>
        <v>5962.4480722548742</v>
      </c>
      <c r="AR60" s="55">
        <f t="shared" ca="1" si="37"/>
        <v>4560.9832239566249</v>
      </c>
      <c r="AS60" s="55">
        <f t="shared" ca="1" si="38"/>
        <v>4579.2215091388625</v>
      </c>
      <c r="AT60" s="55">
        <f t="shared" ca="1" si="39"/>
        <v>3753.0879386758916</v>
      </c>
      <c r="AU60" s="55">
        <f t="shared" ca="1" si="40"/>
        <v>3229.7962655201359</v>
      </c>
      <c r="AV60" s="55">
        <f t="shared" ca="1" si="41"/>
        <v>2470.6372961775946</v>
      </c>
      <c r="AW60" s="55">
        <f t="shared" ca="1" si="42"/>
        <v>1133.9505307677462</v>
      </c>
      <c r="AX60" s="55">
        <f t="shared" ca="1" si="19"/>
        <v>8090795.669970477</v>
      </c>
      <c r="AY60" s="55">
        <f t="shared" ca="1" si="20"/>
        <v>12568487.333261346</v>
      </c>
      <c r="AZ60" s="43">
        <f t="array" aca="1" ref="AZ60" ca="1">SUM($E$54:$V$54*AF60:AW60)/1000000</f>
        <v>225.40354081346953</v>
      </c>
      <c r="BA60" s="45">
        <f t="array" aca="1" ref="BA60" ca="1">IF(AZ60=0,"",SUM(($E$54:$V$54*AF60:AW60))/SUM(AF60:AW60))</f>
        <v>17.934022992326195</v>
      </c>
      <c r="BB60" s="56">
        <f t="array" aca="1" ref="BB60" ca="1">SUM(AG60:AW60*AG$54:AW$54*AG$55:AW$55)/1000000</f>
        <v>417.3399999380598</v>
      </c>
      <c r="BG60" s="10"/>
      <c r="BH60" s="48"/>
      <c r="BI60" s="55">
        <f t="shared" si="43"/>
        <v>0</v>
      </c>
      <c r="BJ60" s="55">
        <f t="shared" si="44"/>
        <v>0</v>
      </c>
      <c r="BK60" s="55">
        <f t="shared" ca="1" si="45"/>
        <v>17165966.795374718</v>
      </c>
      <c r="BL60" s="55">
        <f t="shared" ca="1" si="46"/>
        <v>7697825.6626193086</v>
      </c>
      <c r="BM60" s="55">
        <f t="shared" ca="1" si="47"/>
        <v>3334039.7986675813</v>
      </c>
      <c r="BN60" s="55">
        <f t="shared" ca="1" si="48"/>
        <v>1315038.9329910772</v>
      </c>
      <c r="BO60" s="55">
        <f t="shared" ca="1" si="49"/>
        <v>411521.28634414694</v>
      </c>
      <c r="BP60" s="55">
        <f t="shared" ca="1" si="50"/>
        <v>157396.89977768518</v>
      </c>
      <c r="BQ60" s="55">
        <f t="shared" ca="1" si="51"/>
        <v>45150.369279273764</v>
      </c>
      <c r="BR60" s="55">
        <f t="shared" ca="1" si="52"/>
        <v>25903.379913252935</v>
      </c>
      <c r="BS60" s="55">
        <f t="shared" ca="1" si="53"/>
        <v>22291.681163668713</v>
      </c>
      <c r="BT60" s="55">
        <f t="shared" ca="1" si="54"/>
        <v>17052.053550687389</v>
      </c>
      <c r="BU60" s="55">
        <f t="shared" ca="1" si="55"/>
        <v>17120.240649900272</v>
      </c>
      <c r="BV60" s="55">
        <f t="shared" ca="1" si="56"/>
        <v>14031.592173939745</v>
      </c>
      <c r="BW60" s="55">
        <f t="shared" ca="1" si="57"/>
        <v>12075.172429527722</v>
      </c>
      <c r="BX60" s="55">
        <f t="shared" ca="1" si="58"/>
        <v>9236.9205081615728</v>
      </c>
      <c r="BY60" s="55">
        <f t="shared" ca="1" si="59"/>
        <v>4239.4773725363484</v>
      </c>
      <c r="BZ60" s="55">
        <f t="shared" ca="1" si="22"/>
        <v>30248890.262815461</v>
      </c>
      <c r="CA60" s="55">
        <f t="shared" ca="1" si="23"/>
        <v>30248890.262815461</v>
      </c>
      <c r="CB60" s="43">
        <f t="array" aca="1" ref="CB60" ca="1">SUM($E$54:$V$54*BH60:BY60)/1000000</f>
        <v>665.87564396644404</v>
      </c>
      <c r="CC60" s="45">
        <f t="array" aca="1" ref="CC60" ca="1">IF(CB60=0,"",SUM(($E$54:$V$54*BH60:BY60))/SUM(BH60:BY60))</f>
        <v>22.013225549136777</v>
      </c>
      <c r="CD60" s="56">
        <f t="array" aca="1" ref="CD60" ca="1">SUM(BI60:BY60*BI$54:BY$54*BI$55:BY$55)/1000000</f>
        <v>3075.2934479635414</v>
      </c>
      <c r="CF60" s="6"/>
      <c r="CI60" s="10"/>
      <c r="CJ60" s="73"/>
      <c r="CK60" s="156" t="str">
        <f t="shared" ca="1" si="60"/>
        <v/>
      </c>
      <c r="CL60" s="156" t="str">
        <f t="shared" ca="1" si="61"/>
        <v/>
      </c>
      <c r="CM60" s="156" t="str">
        <f t="shared" ca="1" si="62"/>
        <v/>
      </c>
      <c r="CN60" s="156">
        <f t="shared" ca="1" si="63"/>
        <v>1.0742682507131964</v>
      </c>
      <c r="CO60" s="156">
        <f t="shared" ca="1" si="64"/>
        <v>1.3229212765068519</v>
      </c>
      <c r="CP60" s="156">
        <f t="shared" ca="1" si="65"/>
        <v>1.0728587603049136</v>
      </c>
      <c r="CQ60" s="156">
        <f t="shared" ca="1" si="66"/>
        <v>1.1556131639407845</v>
      </c>
      <c r="CR60" s="156">
        <f t="shared" ca="1" si="67"/>
        <v>1.1809602826280552</v>
      </c>
      <c r="CS60" s="156">
        <f t="shared" ca="1" si="68"/>
        <v>1.1297745628571858</v>
      </c>
      <c r="CT60" s="156">
        <f t="shared" ca="1" si="69"/>
        <v>1.3471916197165994</v>
      </c>
      <c r="CU60" s="156">
        <f t="shared" ca="1" si="70"/>
        <v>1.1698690449546958</v>
      </c>
      <c r="CV60" s="156">
        <f t="shared" ca="1" si="71"/>
        <v>1.4066843887067568</v>
      </c>
      <c r="CW60" s="156">
        <f t="shared" ca="1" si="72"/>
        <v>1.2126505203709346</v>
      </c>
      <c r="CX60" s="156">
        <f t="shared" ca="1" si="73"/>
        <v>1.1491480789075446</v>
      </c>
      <c r="CY60" s="156">
        <f t="shared" ca="1" si="74"/>
        <v>1.1418356130046512</v>
      </c>
      <c r="CZ60" s="156">
        <f t="shared" ca="1" si="75"/>
        <v>1.0727315137625251</v>
      </c>
      <c r="DA60" s="156">
        <f t="shared" ca="1" si="76"/>
        <v>1.1170074664397569</v>
      </c>
      <c r="DB60" s="55"/>
      <c r="DC60" s="55"/>
      <c r="DD60" s="43"/>
      <c r="DE60" s="45"/>
      <c r="DF60" s="56"/>
      <c r="DK60" s="10"/>
      <c r="DL60" s="48"/>
      <c r="DM60" s="73">
        <f t="shared" ca="1" si="77"/>
        <v>6.0955162142068392E-2</v>
      </c>
      <c r="DN60" s="73">
        <f t="shared" ca="1" si="78"/>
        <v>6.0955162142068531E-2</v>
      </c>
      <c r="DO60" s="73">
        <f t="shared" ca="1" si="79"/>
        <v>0.28884696485203354</v>
      </c>
      <c r="DP60" s="73">
        <f t="shared" ca="1" si="80"/>
        <v>0.28884696485203354</v>
      </c>
      <c r="DQ60" s="73">
        <f t="shared" ca="1" si="81"/>
        <v>0.28884696485203354</v>
      </c>
      <c r="DR60" s="73">
        <f t="shared" ca="1" si="82"/>
        <v>0.28884696485203354</v>
      </c>
      <c r="DS60" s="73">
        <f t="shared" ca="1" si="83"/>
        <v>0.28884696485203354</v>
      </c>
      <c r="DT60" s="73">
        <f t="shared" ca="1" si="84"/>
        <v>0.28884696485203354</v>
      </c>
      <c r="DU60" s="73">
        <f t="shared" ca="1" si="85"/>
        <v>0.28884696485203354</v>
      </c>
      <c r="DV60" s="73">
        <f t="shared" ca="1" si="86"/>
        <v>0.28884696485203354</v>
      </c>
      <c r="DW60" s="73">
        <f t="shared" ca="1" si="87"/>
        <v>0.28884696485203354</v>
      </c>
      <c r="DX60" s="73">
        <f t="shared" ca="1" si="88"/>
        <v>0.28884696485203354</v>
      </c>
      <c r="DY60" s="73">
        <f t="shared" ca="1" si="89"/>
        <v>0.28884696485203354</v>
      </c>
      <c r="DZ60" s="73">
        <f t="shared" ca="1" si="90"/>
        <v>0.28884696485203354</v>
      </c>
      <c r="EA60" s="73">
        <f t="shared" ca="1" si="91"/>
        <v>0.28884696485203354</v>
      </c>
      <c r="EB60" s="73">
        <f t="shared" ca="1" si="92"/>
        <v>0.28884696485203354</v>
      </c>
      <c r="EC60" s="73">
        <f t="shared" ca="1" si="93"/>
        <v>0.28884696485203354</v>
      </c>
      <c r="ED60" s="55"/>
      <c r="EE60" s="55"/>
      <c r="EF60" s="43"/>
      <c r="EG60" s="45"/>
      <c r="EH60" s="56"/>
    </row>
    <row r="61" spans="1:138" x14ac:dyDescent="0.2">
      <c r="A61" s="6">
        <v>1</v>
      </c>
      <c r="B61">
        <v>5</v>
      </c>
      <c r="C61" s="5">
        <f t="shared" ca="1" si="13"/>
        <v>0.35211241777048202</v>
      </c>
      <c r="D61" s="5">
        <f t="shared" ca="1" si="14"/>
        <v>4.4294781896173384E-2</v>
      </c>
      <c r="E61" s="32">
        <f t="shared" ca="1" si="15"/>
        <v>25830128.648231685</v>
      </c>
      <c r="F61" s="31">
        <f t="shared" ca="1" si="24"/>
        <v>24775684.552673604</v>
      </c>
      <c r="G61" s="31">
        <f t="shared" ca="1" si="24"/>
        <v>34293287.346455723</v>
      </c>
      <c r="H61" s="31">
        <f t="shared" ca="1" si="24"/>
        <v>48192852.441886775</v>
      </c>
      <c r="I61" s="31">
        <f t="shared" ca="1" si="24"/>
        <v>33432672.735641804</v>
      </c>
      <c r="J61" s="31">
        <f t="shared" ca="1" si="24"/>
        <v>14992391.00379248</v>
      </c>
      <c r="K61" s="31">
        <f t="shared" ca="1" si="24"/>
        <v>6493421.7108291415</v>
      </c>
      <c r="L61" s="31">
        <f t="shared" ca="1" si="24"/>
        <v>2561187.8902832605</v>
      </c>
      <c r="M61" s="31">
        <f t="shared" ca="1" si="24"/>
        <v>801484.51025789545</v>
      </c>
      <c r="N61" s="31">
        <f t="shared" ca="1" si="24"/>
        <v>306548.36413232674</v>
      </c>
      <c r="O61" s="31">
        <f t="shared" ca="1" si="24"/>
        <v>87935.479428636725</v>
      </c>
      <c r="P61" s="31">
        <f t="shared" ca="1" si="25"/>
        <v>50449.778547872251</v>
      </c>
      <c r="Q61" s="31">
        <f t="shared" ca="1" si="25"/>
        <v>43415.584450100185</v>
      </c>
      <c r="R61" s="31">
        <f t="shared" ca="1" si="25"/>
        <v>33210.813735488497</v>
      </c>
      <c r="S61" s="31">
        <f t="shared" ca="1" si="25"/>
        <v>33343.615866586137</v>
      </c>
      <c r="T61" s="31">
        <f t="shared" ca="1" si="25"/>
        <v>27328.121666745879</v>
      </c>
      <c r="U61" s="31">
        <f t="shared" ca="1" si="25"/>
        <v>23517.771697637287</v>
      </c>
      <c r="V61" s="31">
        <f t="shared" ca="1" si="25"/>
        <v>17989.953267165391</v>
      </c>
      <c r="W61" s="33">
        <f t="shared" ca="1" si="16"/>
        <v>107097749.77548391</v>
      </c>
      <c r="X61" s="33">
        <f t="shared" ca="1" si="17"/>
        <v>191996850.32284495</v>
      </c>
      <c r="Y61" s="40">
        <f t="array" aca="1" ref="Y61" ca="1">SUM($E$54:$V$54*E61:V61)/1000000</f>
        <v>3088.8540279996096</v>
      </c>
      <c r="Z61" s="41">
        <f t="array" aca="1" ref="Z61" ca="1">SUM(($E$54:$V$54*E61:V61))/SUM(E61:V61)</f>
        <v>16.088045313272929</v>
      </c>
      <c r="AE61" s="10"/>
      <c r="AF61" s="48"/>
      <c r="AG61" s="55">
        <f t="shared" ca="1" si="26"/>
        <v>470923.05172335228</v>
      </c>
      <c r="AH61" s="55">
        <f t="shared" ca="1" si="27"/>
        <v>651828.59010351857</v>
      </c>
      <c r="AI61" s="55">
        <f t="shared" ca="1" si="28"/>
        <v>2879433.3472943371</v>
      </c>
      <c r="AJ61" s="55">
        <f t="shared" ca="1" si="29"/>
        <v>1997540.0476713574</v>
      </c>
      <c r="AK61" s="55">
        <f t="shared" ca="1" si="30"/>
        <v>895767.49299186282</v>
      </c>
      <c r="AL61" s="55">
        <f t="shared" ca="1" si="31"/>
        <v>387969.8765445074</v>
      </c>
      <c r="AM61" s="55">
        <f t="shared" ca="1" si="32"/>
        <v>153026.21543020097</v>
      </c>
      <c r="AN61" s="55">
        <f t="shared" ca="1" si="33"/>
        <v>47887.209601451475</v>
      </c>
      <c r="AO61" s="55">
        <f t="shared" ca="1" si="34"/>
        <v>18315.694911512717</v>
      </c>
      <c r="AP61" s="55">
        <f t="shared" ca="1" si="35"/>
        <v>5253.9814318411145</v>
      </c>
      <c r="AQ61" s="55">
        <f t="shared" ca="1" si="36"/>
        <v>3014.280486707597</v>
      </c>
      <c r="AR61" s="55">
        <f t="shared" ca="1" si="37"/>
        <v>2594.0004652896964</v>
      </c>
      <c r="AS61" s="55">
        <f t="shared" ca="1" si="38"/>
        <v>1984.2843848278035</v>
      </c>
      <c r="AT61" s="55">
        <f t="shared" ca="1" si="39"/>
        <v>1992.2190652938618</v>
      </c>
      <c r="AU61" s="55">
        <f t="shared" ca="1" si="40"/>
        <v>1632.8044691073749</v>
      </c>
      <c r="AV61" s="55">
        <f t="shared" ca="1" si="41"/>
        <v>1405.1431415455052</v>
      </c>
      <c r="AW61" s="55">
        <f t="shared" ca="1" si="42"/>
        <v>1074.8662660340908</v>
      </c>
      <c r="AX61" s="55">
        <f t="shared" ca="1" si="19"/>
        <v>6398891.464155877</v>
      </c>
      <c r="AY61" s="55">
        <f t="shared" ca="1" si="20"/>
        <v>7521643.1059827479</v>
      </c>
      <c r="AZ61" s="43">
        <f t="array" aca="1" ref="AZ61" ca="1">SUM($E$54:$V$54*AF61:AW61)/1000000</f>
        <v>158.20383144163711</v>
      </c>
      <c r="BA61" s="45">
        <f t="array" aca="1" ref="BA61" ca="1">IF(AZ61=0,"",SUM(($E$54:$V$54*AF61:AW61))/SUM(AF61:AW61))</f>
        <v>21.03314783917374</v>
      </c>
      <c r="BB61" s="56">
        <f t="array" aca="1" ref="BB61" ca="1">SUM(AG61:AW61*AG$54:AW$54*AG$55:AW$55)/1000000</f>
        <v>318.41219534338302</v>
      </c>
      <c r="BG61" s="10"/>
      <c r="BH61" s="48"/>
      <c r="BI61" s="55">
        <f t="shared" si="43"/>
        <v>0</v>
      </c>
      <c r="BJ61" s="55">
        <f t="shared" si="44"/>
        <v>0</v>
      </c>
      <c r="BK61" s="55">
        <f t="shared" ca="1" si="45"/>
        <v>22889473.529891118</v>
      </c>
      <c r="BL61" s="55">
        <f t="shared" ca="1" si="46"/>
        <v>15879040.95402462</v>
      </c>
      <c r="BM61" s="55">
        <f t="shared" ca="1" si="47"/>
        <v>7120722.6724106837</v>
      </c>
      <c r="BN61" s="55">
        <f t="shared" ca="1" si="48"/>
        <v>3084088.1341827656</v>
      </c>
      <c r="BO61" s="55">
        <f t="shared" ca="1" si="49"/>
        <v>1216450.9766341031</v>
      </c>
      <c r="BP61" s="55">
        <f t="shared" ca="1" si="50"/>
        <v>380669.69587010419</v>
      </c>
      <c r="BQ61" s="55">
        <f t="shared" ca="1" si="51"/>
        <v>145596.91553637382</v>
      </c>
      <c r="BR61" s="55">
        <f t="shared" ca="1" si="52"/>
        <v>41765.463688774005</v>
      </c>
      <c r="BS61" s="55">
        <f t="shared" ca="1" si="53"/>
        <v>23961.41361528384</v>
      </c>
      <c r="BT61" s="55">
        <f t="shared" ca="1" si="54"/>
        <v>20620.482513535459</v>
      </c>
      <c r="BU61" s="55">
        <f t="shared" ca="1" si="55"/>
        <v>15773.667740901354</v>
      </c>
      <c r="BV61" s="55">
        <f t="shared" ca="1" si="56"/>
        <v>15836.742879857651</v>
      </c>
      <c r="BW61" s="55">
        <f t="shared" ca="1" si="57"/>
        <v>12979.649176543619</v>
      </c>
      <c r="BX61" s="55">
        <f t="shared" ca="1" si="58"/>
        <v>11169.901457985085</v>
      </c>
      <c r="BY61" s="55">
        <f t="shared" ca="1" si="59"/>
        <v>8544.4321771429713</v>
      </c>
      <c r="BZ61" s="55">
        <f t="shared" ca="1" si="22"/>
        <v>50866694.631799795</v>
      </c>
      <c r="CA61" s="55">
        <f t="shared" ca="1" si="23"/>
        <v>50866694.631799795</v>
      </c>
      <c r="CB61" s="43">
        <f t="array" aca="1" ref="CB61" ca="1">SUM($E$54:$V$54*BH61:BY61)/1000000</f>
        <v>1168.2200168346014</v>
      </c>
      <c r="CC61" s="45">
        <f t="array" aca="1" ref="CC61" ca="1">IF(CB61=0,"",SUM(($E$54:$V$54*BH61:BY61))/SUM(BH61:BY61))</f>
        <v>22.966304873764642</v>
      </c>
      <c r="CD61" s="56">
        <f t="array" aca="1" ref="CD61" ca="1">SUM(BI61:BY61*BI$54:BY$54*BI$55:BY$55)/1000000</f>
        <v>5459.7573230505695</v>
      </c>
      <c r="CI61" s="10"/>
      <c r="CJ61" s="73"/>
      <c r="CK61" s="156" t="str">
        <f t="shared" ca="1" si="60"/>
        <v/>
      </c>
      <c r="CL61" s="156" t="str">
        <f t="shared" ca="1" si="61"/>
        <v/>
      </c>
      <c r="CM61" s="156" t="str">
        <f t="shared" ca="1" si="62"/>
        <v/>
      </c>
      <c r="CN61" s="156">
        <f t="shared" ca="1" si="63"/>
        <v>-9.6456618829784055E-2</v>
      </c>
      <c r="CO61" s="156">
        <f t="shared" ca="1" si="64"/>
        <v>-9.1815123416704364E-2</v>
      </c>
      <c r="CP61" s="156">
        <f t="shared" ca="1" si="65"/>
        <v>-0.10819136621430407</v>
      </c>
      <c r="CQ61" s="156">
        <f t="shared" ca="1" si="66"/>
        <v>-8.075430065111909E-2</v>
      </c>
      <c r="CR61" s="156">
        <f t="shared" ca="1" si="67"/>
        <v>-9.2343608262302868E-2</v>
      </c>
      <c r="CS61" s="156">
        <f t="shared" ca="1" si="68"/>
        <v>-9.5171492969915367E-2</v>
      </c>
      <c r="CT61" s="156">
        <f t="shared" ca="1" si="69"/>
        <v>-9.6789551660163467E-2</v>
      </c>
      <c r="CU61" s="156">
        <f t="shared" ca="1" si="70"/>
        <v>-8.8972032475640131E-2</v>
      </c>
      <c r="CV61" s="156">
        <f t="shared" ca="1" si="71"/>
        <v>-0.11068669026629112</v>
      </c>
      <c r="CW61" s="156">
        <f t="shared" ca="1" si="72"/>
        <v>-0.12755970407267669</v>
      </c>
      <c r="CX61" s="156">
        <f t="shared" ca="1" si="73"/>
        <v>-0.10312824075505683</v>
      </c>
      <c r="CY61" s="156">
        <f t="shared" ca="1" si="74"/>
        <v>-9.4838661700287222E-2</v>
      </c>
      <c r="CZ61" s="156">
        <f t="shared" ca="1" si="75"/>
        <v>-8.3039907037000496E-2</v>
      </c>
      <c r="DA61" s="156">
        <f t="shared" ca="1" si="76"/>
        <v>-9.1390942330261696E-2</v>
      </c>
      <c r="DB61" s="55"/>
      <c r="DC61" s="55"/>
      <c r="DD61" s="43"/>
      <c r="DE61" s="45"/>
      <c r="DF61" s="56"/>
      <c r="DK61" s="10"/>
      <c r="DL61" s="48"/>
      <c r="DM61" s="73">
        <f t="shared" ca="1" si="77"/>
        <v>4.4294781896173335E-2</v>
      </c>
      <c r="DN61" s="73">
        <f t="shared" ca="1" si="78"/>
        <v>4.4294781896173474E-2</v>
      </c>
      <c r="DO61" s="73">
        <f t="shared" ca="1" si="79"/>
        <v>0.3964071996666555</v>
      </c>
      <c r="DP61" s="73">
        <f t="shared" ca="1" si="80"/>
        <v>0.3964071996666555</v>
      </c>
      <c r="DQ61" s="73">
        <f t="shared" ca="1" si="81"/>
        <v>0.3964071996666555</v>
      </c>
      <c r="DR61" s="73">
        <f t="shared" ca="1" si="82"/>
        <v>0.3964071996666555</v>
      </c>
      <c r="DS61" s="73">
        <f t="shared" ca="1" si="83"/>
        <v>0.3964071996666555</v>
      </c>
      <c r="DT61" s="73">
        <f t="shared" ca="1" si="84"/>
        <v>0.3964071996666555</v>
      </c>
      <c r="DU61" s="73">
        <f t="shared" ca="1" si="85"/>
        <v>0.3964071996666555</v>
      </c>
      <c r="DV61" s="73">
        <f t="shared" ca="1" si="86"/>
        <v>0.3964071996666555</v>
      </c>
      <c r="DW61" s="73">
        <f t="shared" ca="1" si="87"/>
        <v>0.3964071996666555</v>
      </c>
      <c r="DX61" s="73">
        <f t="shared" ca="1" si="88"/>
        <v>0.3964071996666555</v>
      </c>
      <c r="DY61" s="73">
        <f t="shared" ca="1" si="89"/>
        <v>0.3964071996666555</v>
      </c>
      <c r="DZ61" s="73">
        <f t="shared" ca="1" si="90"/>
        <v>0.39640719966665527</v>
      </c>
      <c r="EA61" s="73">
        <f t="shared" ca="1" si="91"/>
        <v>0.3964071996666555</v>
      </c>
      <c r="EB61" s="73">
        <f t="shared" ca="1" si="92"/>
        <v>0.3964071996666555</v>
      </c>
      <c r="EC61" s="73">
        <f t="shared" ca="1" si="93"/>
        <v>0.3964071996666555</v>
      </c>
      <c r="ED61" s="55"/>
      <c r="EE61" s="55"/>
      <c r="EF61" s="43"/>
      <c r="EG61" s="45"/>
      <c r="EH61" s="56"/>
    </row>
    <row r="62" spans="1:138" x14ac:dyDescent="0.2">
      <c r="A62" s="6">
        <v>1</v>
      </c>
      <c r="B62">
        <v>6</v>
      </c>
      <c r="C62" s="5">
        <f t="shared" ca="1" si="13"/>
        <v>0.30852032015874464</v>
      </c>
      <c r="D62" s="5">
        <f t="shared" ca="1" si="14"/>
        <v>7.0207840127771148E-2</v>
      </c>
      <c r="E62" s="32">
        <f t="shared" ca="1" si="15"/>
        <v>23199927.6042597</v>
      </c>
      <c r="F62" s="31">
        <f t="shared" ca="1" si="24"/>
        <v>20213157.374521483</v>
      </c>
      <c r="G62" s="31">
        <f t="shared" ca="1" si="24"/>
        <v>19388010.712016974</v>
      </c>
      <c r="H62" s="31">
        <f t="shared" ca="1" si="24"/>
        <v>19711879.425942939</v>
      </c>
      <c r="I62" s="31">
        <f t="shared" ca="1" si="24"/>
        <v>27701389.106545169</v>
      </c>
      <c r="J62" s="31">
        <f t="shared" ca="1" si="24"/>
        <v>19217195.691800371</v>
      </c>
      <c r="K62" s="31">
        <f t="shared" ca="1" si="24"/>
        <v>8617669.1312124208</v>
      </c>
      <c r="L62" s="31">
        <f t="shared" ca="1" si="24"/>
        <v>3732437.3289891952</v>
      </c>
      <c r="M62" s="31">
        <f t="shared" ca="1" si="24"/>
        <v>1472178.1079312775</v>
      </c>
      <c r="N62" s="31">
        <f t="shared" ca="1" si="24"/>
        <v>460695.58360952511</v>
      </c>
      <c r="O62" s="31">
        <f t="shared" ca="1" si="24"/>
        <v>176204.87446855966</v>
      </c>
      <c r="P62" s="31">
        <f t="shared" ca="1" si="25"/>
        <v>50545.564507945033</v>
      </c>
      <c r="Q62" s="31">
        <f t="shared" ca="1" si="25"/>
        <v>28998.676672621757</v>
      </c>
      <c r="R62" s="31">
        <f t="shared" ca="1" si="25"/>
        <v>24955.401832471653</v>
      </c>
      <c r="S62" s="31">
        <f t="shared" ca="1" si="25"/>
        <v>19089.670505416216</v>
      </c>
      <c r="T62" s="31">
        <f t="shared" ca="1" si="25"/>
        <v>19166.005549334815</v>
      </c>
      <c r="U62" s="31">
        <f t="shared" ca="1" si="25"/>
        <v>15708.282317474241</v>
      </c>
      <c r="V62" s="31">
        <f t="shared" ca="1" si="25"/>
        <v>13518.082282029793</v>
      </c>
      <c r="W62" s="33">
        <f t="shared" ca="1" si="16"/>
        <v>81261630.934166774</v>
      </c>
      <c r="X62" s="33">
        <f t="shared" ca="1" si="17"/>
        <v>144062726.62496486</v>
      </c>
      <c r="Y62" s="40">
        <f t="array" aca="1" ref="Y62" ca="1">SUM($E$54:$V$54*E62:V62)/1000000</f>
        <v>2444.9036193575098</v>
      </c>
      <c r="Z62" s="41">
        <f t="array" aca="1" ref="Z62" ca="1">SUM(($E$54:$V$54*E62:V62))/SUM(E62:V62)</f>
        <v>16.97110471692147</v>
      </c>
      <c r="AE62" s="10"/>
      <c r="AF62" s="48"/>
      <c r="AG62" s="55">
        <f t="shared" ca="1" si="26"/>
        <v>712182.34771169559</v>
      </c>
      <c r="AH62" s="55">
        <f t="shared" ca="1" si="27"/>
        <v>683109.45838418941</v>
      </c>
      <c r="AI62" s="55">
        <f t="shared" ca="1" si="28"/>
        <v>1848793.7394974977</v>
      </c>
      <c r="AJ62" s="55">
        <f t="shared" ca="1" si="29"/>
        <v>2598136.5677471417</v>
      </c>
      <c r="AK62" s="55">
        <f t="shared" ca="1" si="30"/>
        <v>1802396.9362829675</v>
      </c>
      <c r="AL62" s="55">
        <f t="shared" ca="1" si="31"/>
        <v>808258.43110006873</v>
      </c>
      <c r="AM62" s="55">
        <f t="shared" ca="1" si="32"/>
        <v>350068.43425696797</v>
      </c>
      <c r="AN62" s="55">
        <f t="shared" ca="1" si="33"/>
        <v>138076.82213125241</v>
      </c>
      <c r="AO62" s="55">
        <f t="shared" ca="1" si="34"/>
        <v>43209.026008472174</v>
      </c>
      <c r="AP62" s="55">
        <f t="shared" ca="1" si="35"/>
        <v>16526.40327931755</v>
      </c>
      <c r="AQ62" s="55">
        <f t="shared" ca="1" si="36"/>
        <v>4740.7109795257629</v>
      </c>
      <c r="AR62" s="55">
        <f t="shared" ca="1" si="37"/>
        <v>2719.8102589596483</v>
      </c>
      <c r="AS62" s="55">
        <f t="shared" ca="1" si="38"/>
        <v>2340.5881132671821</v>
      </c>
      <c r="AT62" s="55">
        <f t="shared" ca="1" si="39"/>
        <v>1790.4362418651133</v>
      </c>
      <c r="AU62" s="55">
        <f t="shared" ca="1" si="40"/>
        <v>1797.5957697950196</v>
      </c>
      <c r="AV62" s="55">
        <f t="shared" ca="1" si="41"/>
        <v>1473.2930016091752</v>
      </c>
      <c r="AW62" s="55">
        <f t="shared" ca="1" si="42"/>
        <v>1267.8722993879717</v>
      </c>
      <c r="AX62" s="55">
        <f t="shared" ca="1" si="19"/>
        <v>7621596.6669680951</v>
      </c>
      <c r="AY62" s="55">
        <f t="shared" ca="1" si="20"/>
        <v>9016888.4730639793</v>
      </c>
      <c r="AZ62" s="43">
        <f t="array" aca="1" ref="AZ62" ca="1">SUM($E$54:$V$54*AF62:AW62)/1000000</f>
        <v>204.26094317379051</v>
      </c>
      <c r="BA62" s="45">
        <f t="array" aca="1" ref="BA62" ca="1">IF(AZ62=0,"",SUM(($E$54:$V$54*AF62:AW62))/SUM(AF62:AW62))</f>
        <v>22.653151781124528</v>
      </c>
      <c r="BB62" s="56">
        <f t="array" aca="1" ref="BB62" ca="1">SUM(AG62:AW62*AG$54:AW$54*AG$55:AW$55)/1000000</f>
        <v>437.66912286710334</v>
      </c>
      <c r="BG62" s="10"/>
      <c r="BH62" s="48"/>
      <c r="BI62" s="55">
        <f t="shared" si="43"/>
        <v>0</v>
      </c>
      <c r="BJ62" s="55">
        <f t="shared" si="44"/>
        <v>0</v>
      </c>
      <c r="BK62" s="55">
        <f t="shared" ca="1" si="45"/>
        <v>8124312.5465645725</v>
      </c>
      <c r="BL62" s="55">
        <f t="shared" ca="1" si="46"/>
        <v>11417213.864415992</v>
      </c>
      <c r="BM62" s="55">
        <f t="shared" ca="1" si="47"/>
        <v>7920427.1036277367</v>
      </c>
      <c r="BN62" s="55">
        <f t="shared" ca="1" si="48"/>
        <v>3551799.1933690086</v>
      </c>
      <c r="BO62" s="55">
        <f t="shared" ca="1" si="49"/>
        <v>1538335.6790050128</v>
      </c>
      <c r="BP62" s="55">
        <f t="shared" ca="1" si="50"/>
        <v>606762.79590583127</v>
      </c>
      <c r="BQ62" s="55">
        <f t="shared" ca="1" si="51"/>
        <v>189877.12075489777</v>
      </c>
      <c r="BR62" s="55">
        <f t="shared" ca="1" si="52"/>
        <v>72623.388235963459</v>
      </c>
      <c r="BS62" s="55">
        <f t="shared" ca="1" si="53"/>
        <v>20832.511960509972</v>
      </c>
      <c r="BT62" s="55">
        <f t="shared" ca="1" si="54"/>
        <v>11951.894978369392</v>
      </c>
      <c r="BU62" s="55">
        <f t="shared" ca="1" si="55"/>
        <v>10285.446650270964</v>
      </c>
      <c r="BV62" s="55">
        <f t="shared" ca="1" si="56"/>
        <v>7867.8672005684539</v>
      </c>
      <c r="BW62" s="55">
        <f t="shared" ca="1" si="57"/>
        <v>7899.3289268528733</v>
      </c>
      <c r="BX62" s="55">
        <f t="shared" ca="1" si="58"/>
        <v>6474.2175192525865</v>
      </c>
      <c r="BY62" s="55">
        <f t="shared" ca="1" si="59"/>
        <v>5571.5197478757545</v>
      </c>
      <c r="BZ62" s="55">
        <f t="shared" ca="1" si="22"/>
        <v>33492234.478862718</v>
      </c>
      <c r="CA62" s="55">
        <f t="shared" ca="1" si="23"/>
        <v>33492234.478862718</v>
      </c>
      <c r="CB62" s="43">
        <f t="array" aca="1" ref="CB62" ca="1">SUM($E$54:$V$54*BH62:BY62)/1000000</f>
        <v>839.74754685865923</v>
      </c>
      <c r="CC62" s="45">
        <f t="array" aca="1" ref="CC62" ca="1">IF(CB62=0,"",SUM(($E$54:$V$54*BH62:BY62))/SUM(BH62:BY62))</f>
        <v>25.072903015432797</v>
      </c>
      <c r="CD62" s="56">
        <f t="array" aca="1" ref="CD62" ca="1">SUM(BI62:BY62*BI$54:BY$54*BI$55:BY$55)/1000000</f>
        <v>4020.5284747043829</v>
      </c>
      <c r="CI62" s="10"/>
      <c r="CJ62" s="73"/>
      <c r="CK62" s="156" t="str">
        <f t="shared" ca="1" si="60"/>
        <v/>
      </c>
      <c r="CL62" s="156" t="str">
        <f t="shared" ca="1" si="61"/>
        <v/>
      </c>
      <c r="CM62" s="156" t="str">
        <f t="shared" ca="1" si="62"/>
        <v/>
      </c>
      <c r="CN62" s="156">
        <f t="shared" ca="1" si="63"/>
        <v>0.4576851570518457</v>
      </c>
      <c r="CO62" s="156">
        <f t="shared" ca="1" si="64"/>
        <v>0.52096818213988627</v>
      </c>
      <c r="CP62" s="156">
        <f t="shared" ca="1" si="65"/>
        <v>0.4887244833033193</v>
      </c>
      <c r="CQ62" s="156">
        <f t="shared" ca="1" si="66"/>
        <v>0.44225581372106704</v>
      </c>
      <c r="CR62" s="156">
        <f t="shared" ca="1" si="67"/>
        <v>0.65355811242572737</v>
      </c>
      <c r="CS62" s="156">
        <f t="shared" ca="1" si="68"/>
        <v>0.48307203149140809</v>
      </c>
      <c r="CT62" s="156">
        <f t="shared" ca="1" si="69"/>
        <v>0.60530674846889299</v>
      </c>
      <c r="CU62" s="156">
        <f t="shared" ca="1" si="70"/>
        <v>0.5919611080403594</v>
      </c>
      <c r="CV62" s="156">
        <f t="shared" ca="1" si="71"/>
        <v>0.51806126258153884</v>
      </c>
      <c r="CW62" s="156">
        <f t="shared" ca="1" si="72"/>
        <v>0.45255384188556386</v>
      </c>
      <c r="CX62" s="156">
        <f t="shared" ca="1" si="73"/>
        <v>0.4871016194216885</v>
      </c>
      <c r="CY62" s="156">
        <f t="shared" ca="1" si="74"/>
        <v>0.6417933921626916</v>
      </c>
      <c r="CZ62" s="156">
        <f t="shared" ca="1" si="75"/>
        <v>0.55532986874485302</v>
      </c>
      <c r="DA62" s="156">
        <f t="shared" ca="1" si="76"/>
        <v>0.51937381866730992</v>
      </c>
      <c r="DB62" s="55"/>
      <c r="DC62" s="55"/>
      <c r="DD62" s="43"/>
      <c r="DE62" s="45"/>
      <c r="DF62" s="56"/>
      <c r="DK62" s="10"/>
      <c r="DL62" s="48"/>
      <c r="DM62" s="73">
        <f t="shared" ca="1" si="77"/>
        <v>7.0207840127771204E-2</v>
      </c>
      <c r="DN62" s="73">
        <f t="shared" ca="1" si="78"/>
        <v>7.0207840127771204E-2</v>
      </c>
      <c r="DO62" s="73">
        <f t="shared" ca="1" si="79"/>
        <v>0.37872816028651579</v>
      </c>
      <c r="DP62" s="73">
        <f t="shared" ca="1" si="80"/>
        <v>0.37872816028651579</v>
      </c>
      <c r="DQ62" s="73">
        <f t="shared" ca="1" si="81"/>
        <v>0.37872816028651579</v>
      </c>
      <c r="DR62" s="73">
        <f t="shared" ca="1" si="82"/>
        <v>0.37872816028651579</v>
      </c>
      <c r="DS62" s="73">
        <f t="shared" ca="1" si="83"/>
        <v>0.37872816028651579</v>
      </c>
      <c r="DT62" s="73">
        <f t="shared" ca="1" si="84"/>
        <v>0.37872816028651579</v>
      </c>
      <c r="DU62" s="73">
        <f t="shared" ca="1" si="85"/>
        <v>0.37872816028651579</v>
      </c>
      <c r="DV62" s="73">
        <f t="shared" ca="1" si="86"/>
        <v>0.37872816028651579</v>
      </c>
      <c r="DW62" s="73">
        <f t="shared" ca="1" si="87"/>
        <v>0.37872816028651579</v>
      </c>
      <c r="DX62" s="73">
        <f t="shared" ca="1" si="88"/>
        <v>0.37872816028651579</v>
      </c>
      <c r="DY62" s="73">
        <f t="shared" ca="1" si="89"/>
        <v>0.37872816028651579</v>
      </c>
      <c r="DZ62" s="73">
        <f t="shared" ca="1" si="90"/>
        <v>0.37872816028651579</v>
      </c>
      <c r="EA62" s="73">
        <f t="shared" ca="1" si="91"/>
        <v>0.37872816028651579</v>
      </c>
      <c r="EB62" s="73">
        <f t="shared" ca="1" si="92"/>
        <v>0.37872816028651579</v>
      </c>
      <c r="EC62" s="73">
        <f t="shared" ca="1" si="93"/>
        <v>0.37872816028651579</v>
      </c>
      <c r="ED62" s="55"/>
      <c r="EE62" s="55"/>
      <c r="EF62" s="43"/>
      <c r="EG62" s="45"/>
      <c r="EH62" s="56"/>
    </row>
    <row r="63" spans="1:138" x14ac:dyDescent="0.2">
      <c r="A63" s="6">
        <v>1</v>
      </c>
      <c r="B63">
        <v>7</v>
      </c>
      <c r="C63" s="5">
        <f t="shared" ca="1" si="13"/>
        <v>0.28850365852451137</v>
      </c>
      <c r="D63" s="5">
        <f t="shared" ca="1" si="14"/>
        <v>4.9902690216922833E-2</v>
      </c>
      <c r="E63" s="32">
        <f t="shared" ca="1" si="15"/>
        <v>10752331.521998752</v>
      </c>
      <c r="F63" s="31">
        <f t="shared" ca="1" si="24"/>
        <v>18527321.26794178</v>
      </c>
      <c r="G63" s="31">
        <f t="shared" ca="1" si="24"/>
        <v>16142104.704174403</v>
      </c>
      <c r="H63" s="31">
        <f t="shared" ca="1" si="24"/>
        <v>11602824.057894208</v>
      </c>
      <c r="I63" s="31">
        <f t="shared" ca="1" si="24"/>
        <v>11796644.443149634</v>
      </c>
      <c r="J63" s="31">
        <f t="shared" ca="1" si="24"/>
        <v>16577994.964862149</v>
      </c>
      <c r="K63" s="31">
        <f t="shared" ca="1" si="24"/>
        <v>11500599.200715309</v>
      </c>
      <c r="L63" s="31">
        <f t="shared" ca="1" si="24"/>
        <v>5157274.7820192259</v>
      </c>
      <c r="M63" s="31">
        <f t="shared" ca="1" si="24"/>
        <v>2233690.4120099354</v>
      </c>
      <c r="N63" s="31">
        <f t="shared" ca="1" si="24"/>
        <v>881030.2316174648</v>
      </c>
      <c r="O63" s="31">
        <f t="shared" ca="1" si="24"/>
        <v>275704.91270448244</v>
      </c>
      <c r="P63" s="31">
        <f t="shared" ca="1" si="25"/>
        <v>105450.43465108247</v>
      </c>
      <c r="Q63" s="31">
        <f t="shared" ca="1" si="25"/>
        <v>30249.173089693246</v>
      </c>
      <c r="R63" s="31">
        <f t="shared" ca="1" si="25"/>
        <v>17354.361328862087</v>
      </c>
      <c r="S63" s="31">
        <f t="shared" ca="1" si="25"/>
        <v>14934.64910130001</v>
      </c>
      <c r="T63" s="31">
        <f t="shared" ca="1" si="25"/>
        <v>11424.281298763233</v>
      </c>
      <c r="U63" s="31">
        <f t="shared" ca="1" si="25"/>
        <v>11469.964277651323</v>
      </c>
      <c r="V63" s="31">
        <f t="shared" ca="1" si="25"/>
        <v>9400.6774954181656</v>
      </c>
      <c r="W63" s="33">
        <f t="shared" ca="1" si="16"/>
        <v>60226046.546215191</v>
      </c>
      <c r="X63" s="33">
        <f t="shared" ca="1" si="17"/>
        <v>105647804.04033011</v>
      </c>
      <c r="Y63" s="40">
        <f t="array" aca="1" ref="Y63" ca="1">SUM($E$54:$V$54*E63:V63)/1000000</f>
        <v>1949.089216487009</v>
      </c>
      <c r="Z63" s="41">
        <f t="array" aca="1" ref="Z63" ca="1">SUM(($E$54:$V$54*E63:V63))/SUM(E63:V63)</f>
        <v>18.44893260387089</v>
      </c>
      <c r="AE63" s="10"/>
      <c r="AF63" s="48"/>
      <c r="AG63" s="55">
        <f t="shared" ca="1" si="26"/>
        <v>454173.63279303274</v>
      </c>
      <c r="AH63" s="55">
        <f t="shared" ca="1" si="27"/>
        <v>395703.09319922741</v>
      </c>
      <c r="AI63" s="55">
        <f t="shared" ca="1" si="28"/>
        <v>756713.97292609385</v>
      </c>
      <c r="AJ63" s="55">
        <f t="shared" ca="1" si="29"/>
        <v>769354.56740799593</v>
      </c>
      <c r="AK63" s="55">
        <f t="shared" ca="1" si="30"/>
        <v>1081185.095147118</v>
      </c>
      <c r="AL63" s="55">
        <f t="shared" ca="1" si="31"/>
        <v>750047.06343736325</v>
      </c>
      <c r="AM63" s="55">
        <f t="shared" ca="1" si="32"/>
        <v>336347.58833717945</v>
      </c>
      <c r="AN63" s="55">
        <f t="shared" ca="1" si="33"/>
        <v>145677.01255531466</v>
      </c>
      <c r="AO63" s="55">
        <f t="shared" ca="1" si="34"/>
        <v>57459.105085856594</v>
      </c>
      <c r="AP63" s="55">
        <f t="shared" ca="1" si="35"/>
        <v>17980.946604624714</v>
      </c>
      <c r="AQ63" s="55">
        <f t="shared" ca="1" si="36"/>
        <v>6877.2754765089639</v>
      </c>
      <c r="AR63" s="55">
        <f t="shared" ca="1" si="37"/>
        <v>1972.7931607182497</v>
      </c>
      <c r="AS63" s="55">
        <f t="shared" ca="1" si="38"/>
        <v>1131.8182231526116</v>
      </c>
      <c r="AT63" s="55">
        <f t="shared" ca="1" si="39"/>
        <v>974.00922390207393</v>
      </c>
      <c r="AU63" s="55">
        <f t="shared" ca="1" si="40"/>
        <v>745.06975597295775</v>
      </c>
      <c r="AV63" s="55">
        <f t="shared" ca="1" si="41"/>
        <v>748.04911240179092</v>
      </c>
      <c r="AW63" s="55">
        <f t="shared" ca="1" si="42"/>
        <v>613.09418985069499</v>
      </c>
      <c r="AX63" s="55">
        <f t="shared" ca="1" si="19"/>
        <v>3927827.4606440538</v>
      </c>
      <c r="AY63" s="55">
        <f t="shared" ca="1" si="20"/>
        <v>4777704.1866363119</v>
      </c>
      <c r="AZ63" s="43">
        <f t="array" aca="1" ref="AZ63" ca="1">SUM($E$54:$V$54*AF63:AW63)/1000000</f>
        <v>112.99512267483614</v>
      </c>
      <c r="BA63" s="45">
        <f t="array" aca="1" ref="BA63" ca="1">IF(AZ63=0,"",SUM(($E$54:$V$54*AF63:AW63))/SUM(AF63:AW63))</f>
        <v>23.650506239146019</v>
      </c>
      <c r="BB63" s="56">
        <f t="array" aca="1" ref="BB63" ca="1">SUM(AG63:AW63*AG$54:AW$54*AG$55:AW$55)/1000000</f>
        <v>253.46279998339588</v>
      </c>
      <c r="BG63" s="10"/>
      <c r="BH63" s="48"/>
      <c r="BI63" s="55">
        <f t="shared" si="43"/>
        <v>0</v>
      </c>
      <c r="BJ63" s="55">
        <f t="shared" si="44"/>
        <v>0</v>
      </c>
      <c r="BK63" s="55">
        <f t="shared" ca="1" si="45"/>
        <v>4374809.227654865</v>
      </c>
      <c r="BL63" s="55">
        <f t="shared" ca="1" si="46"/>
        <v>4447888.609509849</v>
      </c>
      <c r="BM63" s="55">
        <f t="shared" ca="1" si="47"/>
        <v>6250682.1603444582</v>
      </c>
      <c r="BN63" s="55">
        <f t="shared" ca="1" si="48"/>
        <v>4336265.6587572843</v>
      </c>
      <c r="BO63" s="55">
        <f t="shared" ca="1" si="49"/>
        <v>1944534.6403041317</v>
      </c>
      <c r="BP63" s="55">
        <f t="shared" ca="1" si="50"/>
        <v>842206.11959867738</v>
      </c>
      <c r="BQ63" s="55">
        <f t="shared" ca="1" si="51"/>
        <v>332189.74690050673</v>
      </c>
      <c r="BR63" s="55">
        <f t="shared" ca="1" si="52"/>
        <v>103953.69180735933</v>
      </c>
      <c r="BS63" s="55">
        <f t="shared" ca="1" si="53"/>
        <v>39759.762991312455</v>
      </c>
      <c r="BT63" s="55">
        <f t="shared" ca="1" si="54"/>
        <v>11405.357945739335</v>
      </c>
      <c r="BU63" s="55">
        <f t="shared" ca="1" si="55"/>
        <v>6543.4087169414224</v>
      </c>
      <c r="BV63" s="55">
        <f t="shared" ca="1" si="56"/>
        <v>5631.0636422778416</v>
      </c>
      <c r="BW63" s="55">
        <f t="shared" ca="1" si="57"/>
        <v>4307.4902278768996</v>
      </c>
      <c r="BX63" s="55">
        <f t="shared" ca="1" si="58"/>
        <v>4324.7148549667509</v>
      </c>
      <c r="BY63" s="55">
        <f t="shared" ca="1" si="59"/>
        <v>3544.4966197847175</v>
      </c>
      <c r="BZ63" s="55">
        <f t="shared" ca="1" si="22"/>
        <v>22708046.149876039</v>
      </c>
      <c r="CA63" s="55">
        <f t="shared" ca="1" si="23"/>
        <v>22708046.149876039</v>
      </c>
      <c r="CB63" s="43">
        <f t="array" aca="1" ref="CB63" ca="1">SUM($E$54:$V$54*BH63:BY63)/1000000</f>
        <v>607.65166099516546</v>
      </c>
      <c r="CC63" s="45">
        <f t="array" aca="1" ref="CC63" ca="1">IF(CB63=0,"",SUM(($E$54:$V$54*BH63:BY63))/SUM(BH63:BY63))</f>
        <v>26.759310641901376</v>
      </c>
      <c r="CD63" s="56">
        <f t="array" aca="1" ref="CD63" ca="1">SUM(BI63:BY63*BI$54:BY$54*BI$55:BY$55)/1000000</f>
        <v>2967.9863195514308</v>
      </c>
      <c r="CI63" s="10"/>
      <c r="CJ63" s="73"/>
      <c r="CK63" s="156" t="str">
        <f t="shared" ca="1" si="60"/>
        <v/>
      </c>
      <c r="CL63" s="156" t="str">
        <f t="shared" ca="1" si="61"/>
        <v/>
      </c>
      <c r="CM63" s="156" t="str">
        <f t="shared" ca="1" si="62"/>
        <v/>
      </c>
      <c r="CN63" s="156">
        <f t="shared" ca="1" si="63"/>
        <v>0.39253112068383866</v>
      </c>
      <c r="CO63" s="156">
        <f t="shared" ca="1" si="64"/>
        <v>0.49483250349569091</v>
      </c>
      <c r="CP63" s="156">
        <f t="shared" ca="1" si="65"/>
        <v>0.44145773181809062</v>
      </c>
      <c r="CQ63" s="156">
        <f t="shared" ca="1" si="66"/>
        <v>0.37649181477712423</v>
      </c>
      <c r="CR63" s="156">
        <f t="shared" ca="1" si="67"/>
        <v>0.34260044250691735</v>
      </c>
      <c r="CS63" s="156">
        <f t="shared" ca="1" si="68"/>
        <v>0.4763275321842344</v>
      </c>
      <c r="CT63" s="156">
        <f t="shared" ca="1" si="69"/>
        <v>0.43341003032805764</v>
      </c>
      <c r="CU63" s="156">
        <f t="shared" ca="1" si="70"/>
        <v>0.35992176456668862</v>
      </c>
      <c r="CV63" s="156">
        <f t="shared" ca="1" si="71"/>
        <v>0.40446633106881014</v>
      </c>
      <c r="CW63" s="156">
        <f t="shared" ca="1" si="72"/>
        <v>0.46971110038897207</v>
      </c>
      <c r="CX63" s="156">
        <f t="shared" ca="1" si="73"/>
        <v>0.39585543404039319</v>
      </c>
      <c r="CY63" s="156">
        <f t="shared" ca="1" si="74"/>
        <v>0.47029285238188917</v>
      </c>
      <c r="CZ63" s="156">
        <f t="shared" ca="1" si="75"/>
        <v>0.51842164405380986</v>
      </c>
      <c r="DA63" s="156">
        <f t="shared" ca="1" si="76"/>
        <v>0.42552442559262538</v>
      </c>
      <c r="DB63" s="55"/>
      <c r="DC63" s="55"/>
      <c r="DD63" s="43"/>
      <c r="DE63" s="45"/>
      <c r="DF63" s="56"/>
      <c r="DK63" s="10"/>
      <c r="DL63" s="48"/>
      <c r="DM63" s="73">
        <f t="shared" ca="1" si="77"/>
        <v>4.9902690216922813E-2</v>
      </c>
      <c r="DN63" s="73">
        <f t="shared" ca="1" si="78"/>
        <v>4.9902690216922813E-2</v>
      </c>
      <c r="DO63" s="73">
        <f t="shared" ca="1" si="79"/>
        <v>0.33840634874143416</v>
      </c>
      <c r="DP63" s="73">
        <f t="shared" ca="1" si="80"/>
        <v>0.33840634874143416</v>
      </c>
      <c r="DQ63" s="73">
        <f t="shared" ca="1" si="81"/>
        <v>0.33840634874143416</v>
      </c>
      <c r="DR63" s="73">
        <f t="shared" ca="1" si="82"/>
        <v>0.33840634874143416</v>
      </c>
      <c r="DS63" s="73">
        <f t="shared" ca="1" si="83"/>
        <v>0.33840634874143416</v>
      </c>
      <c r="DT63" s="73">
        <f t="shared" ca="1" si="84"/>
        <v>0.33840634874143416</v>
      </c>
      <c r="DU63" s="73">
        <f t="shared" ca="1" si="85"/>
        <v>0.33840634874143416</v>
      </c>
      <c r="DV63" s="73">
        <f t="shared" ca="1" si="86"/>
        <v>0.33840634874143416</v>
      </c>
      <c r="DW63" s="73">
        <f t="shared" ca="1" si="87"/>
        <v>0.33840634874143416</v>
      </c>
      <c r="DX63" s="73">
        <f t="shared" ca="1" si="88"/>
        <v>0.33840634874143416</v>
      </c>
      <c r="DY63" s="73">
        <f t="shared" ca="1" si="89"/>
        <v>0.33840634874143416</v>
      </c>
      <c r="DZ63" s="73">
        <f t="shared" ca="1" si="90"/>
        <v>0.33840634874143416</v>
      </c>
      <c r="EA63" s="73">
        <f t="shared" ca="1" si="91"/>
        <v>0.33840634874143416</v>
      </c>
      <c r="EB63" s="73">
        <f t="shared" ca="1" si="92"/>
        <v>0.33840634874143416</v>
      </c>
      <c r="EC63" s="73">
        <f t="shared" ca="1" si="93"/>
        <v>0.33840634874143416</v>
      </c>
      <c r="ED63" s="55"/>
      <c r="EE63" s="55"/>
      <c r="EF63" s="43"/>
      <c r="EG63" s="45"/>
      <c r="EH63" s="56"/>
    </row>
    <row r="64" spans="1:138" x14ac:dyDescent="0.2">
      <c r="A64" s="6">
        <v>1</v>
      </c>
      <c r="B64">
        <v>8</v>
      </c>
      <c r="C64" s="5">
        <f t="shared" ca="1" si="13"/>
        <v>0.35052510966485695</v>
      </c>
      <c r="D64" s="5">
        <f t="shared" ca="1" si="14"/>
        <v>6.9760223877630256E-2</v>
      </c>
      <c r="E64" s="32">
        <f t="shared" ca="1" si="15"/>
        <v>34403861.838678323</v>
      </c>
      <c r="F64" s="31">
        <f t="shared" ca="1" si="24"/>
        <v>8417916.8524462506</v>
      </c>
      <c r="G64" s="31">
        <f t="shared" ca="1" si="24"/>
        <v>14504895.948660376</v>
      </c>
      <c r="H64" s="31">
        <f t="shared" ca="1" si="24"/>
        <v>8900840.6183903795</v>
      </c>
      <c r="I64" s="31">
        <f t="shared" ca="1" si="24"/>
        <v>6397857.6248383895</v>
      </c>
      <c r="J64" s="31">
        <f t="shared" ca="1" si="24"/>
        <v>6504731.1948820436</v>
      </c>
      <c r="K64" s="31">
        <f t="shared" ca="1" si="24"/>
        <v>9141192.7786936723</v>
      </c>
      <c r="L64" s="31">
        <f t="shared" ca="1" si="24"/>
        <v>6341490.3060988579</v>
      </c>
      <c r="M64" s="31">
        <f t="shared" ca="1" si="24"/>
        <v>2843748.179140863</v>
      </c>
      <c r="N64" s="31">
        <f t="shared" ca="1" si="24"/>
        <v>1231668.5285151007</v>
      </c>
      <c r="O64" s="31">
        <f t="shared" ca="1" si="24"/>
        <v>485804.6590159132</v>
      </c>
      <c r="P64" s="31">
        <f t="shared" ca="1" si="25"/>
        <v>152025.12501701323</v>
      </c>
      <c r="Q64" s="31">
        <f t="shared" ca="1" si="25"/>
        <v>58145.91895978414</v>
      </c>
      <c r="R64" s="31">
        <f t="shared" ca="1" si="25"/>
        <v>16679.551610133942</v>
      </c>
      <c r="S64" s="31">
        <f t="shared" ca="1" si="25"/>
        <v>9569.2852359093449</v>
      </c>
      <c r="T64" s="31">
        <f t="shared" ca="1" si="25"/>
        <v>8235.04330930787</v>
      </c>
      <c r="U64" s="31">
        <f t="shared" ca="1" si="25"/>
        <v>6299.4082174211835</v>
      </c>
      <c r="V64" s="31">
        <f t="shared" ca="1" si="25"/>
        <v>6324.5980499435209</v>
      </c>
      <c r="W64" s="33">
        <f t="shared" ca="1" si="16"/>
        <v>42104612.819974743</v>
      </c>
      <c r="X64" s="33">
        <f t="shared" ca="1" si="17"/>
        <v>99431287.459759682</v>
      </c>
      <c r="Y64" s="40">
        <f t="array" aca="1" ref="Y64" ca="1">SUM($E$54:$V$54*E64:V64)/1000000</f>
        <v>1447.1782588724516</v>
      </c>
      <c r="Z64" s="41">
        <f t="array" aca="1" ref="Z64" ca="1">SUM(($E$54:$V$54*E64:V64))/SUM(E64:V64)</f>
        <v>14.554556174867308</v>
      </c>
      <c r="AE64" s="10"/>
      <c r="AF64" s="48"/>
      <c r="AG64" s="55">
        <f t="shared" ca="1" si="26"/>
        <v>273565.09692941007</v>
      </c>
      <c r="AH64" s="55">
        <f t="shared" ca="1" si="27"/>
        <v>471379.47970977775</v>
      </c>
      <c r="AI64" s="55">
        <f t="shared" ca="1" si="28"/>
        <v>848588.35808237304</v>
      </c>
      <c r="AJ64" s="55">
        <f t="shared" ca="1" si="29"/>
        <v>609958.96116699639</v>
      </c>
      <c r="AK64" s="55">
        <f t="shared" ca="1" si="30"/>
        <v>620148.07377040177</v>
      </c>
      <c r="AL64" s="55">
        <f t="shared" ca="1" si="31"/>
        <v>871503.05275198806</v>
      </c>
      <c r="AM64" s="55">
        <f t="shared" ca="1" si="32"/>
        <v>604585.01363670838</v>
      </c>
      <c r="AN64" s="55">
        <f t="shared" ca="1" si="33"/>
        <v>271117.26876121492</v>
      </c>
      <c r="AO64" s="55">
        <f t="shared" ca="1" si="34"/>
        <v>117424.81627576558</v>
      </c>
      <c r="AP64" s="55">
        <f t="shared" ca="1" si="35"/>
        <v>46315.64541121191</v>
      </c>
      <c r="AQ64" s="55">
        <f t="shared" ca="1" si="36"/>
        <v>14493.771628593013</v>
      </c>
      <c r="AR64" s="55">
        <f t="shared" ca="1" si="37"/>
        <v>5543.5157211248779</v>
      </c>
      <c r="AS64" s="55">
        <f t="shared" ca="1" si="38"/>
        <v>1590.1951199024363</v>
      </c>
      <c r="AT64" s="55">
        <f t="shared" ca="1" si="39"/>
        <v>912.31653216937275</v>
      </c>
      <c r="AU64" s="55">
        <f t="shared" ca="1" si="40"/>
        <v>785.11257309161101</v>
      </c>
      <c r="AV64" s="55">
        <f t="shared" ca="1" si="41"/>
        <v>600.57299139446297</v>
      </c>
      <c r="AW64" s="55">
        <f t="shared" ca="1" si="42"/>
        <v>602.97453969051196</v>
      </c>
      <c r="AX64" s="55">
        <f t="shared" ca="1" si="19"/>
        <v>4014169.6489626267</v>
      </c>
      <c r="AY64" s="55">
        <f t="shared" ca="1" si="20"/>
        <v>4759114.2256018138</v>
      </c>
      <c r="AZ64" s="43">
        <f t="array" aca="1" ref="AZ64" ca="1">SUM($E$54:$V$54*AF64:AW64)/1000000</f>
        <v>118.28905747863375</v>
      </c>
      <c r="BA64" s="45">
        <f t="array" aca="1" ref="BA64" ca="1">IF(AZ64=0,"",SUM(($E$54:$V$54*AF64:AW64))/SUM(AF64:AW64))</f>
        <v>24.855267571073167</v>
      </c>
      <c r="BB64" s="56">
        <f t="array" aca="1" ref="BB64" ca="1">SUM(AG64:AW64*AG$54:AW$54*AG$55:AW$55)/1000000</f>
        <v>273.56995938094275</v>
      </c>
      <c r="BG64" s="10"/>
      <c r="BH64" s="48"/>
      <c r="BI64" s="55">
        <f t="shared" si="43"/>
        <v>0</v>
      </c>
      <c r="BJ64" s="55">
        <f t="shared" si="44"/>
        <v>0</v>
      </c>
      <c r="BK64" s="55">
        <f t="shared" ca="1" si="45"/>
        <v>4263913.0258371681</v>
      </c>
      <c r="BL64" s="55">
        <f t="shared" ca="1" si="46"/>
        <v>3064868.772915219</v>
      </c>
      <c r="BM64" s="55">
        <f t="shared" ca="1" si="47"/>
        <v>3116066.1403285069</v>
      </c>
      <c r="BN64" s="55">
        <f t="shared" ca="1" si="48"/>
        <v>4379052.791960814</v>
      </c>
      <c r="BO64" s="55">
        <f t="shared" ca="1" si="49"/>
        <v>3037866.2284467313</v>
      </c>
      <c r="BP64" s="55">
        <f t="shared" ca="1" si="50"/>
        <v>1362286.4876589845</v>
      </c>
      <c r="BQ64" s="55">
        <f t="shared" ca="1" si="51"/>
        <v>590026.01073413622</v>
      </c>
      <c r="BR64" s="55">
        <f t="shared" ca="1" si="52"/>
        <v>232722.82949438228</v>
      </c>
      <c r="BS64" s="55">
        <f t="shared" ca="1" si="53"/>
        <v>72827.043939563388</v>
      </c>
      <c r="BT64" s="55">
        <f t="shared" ca="1" si="54"/>
        <v>27854.575975626365</v>
      </c>
      <c r="BU64" s="55">
        <f t="shared" ca="1" si="55"/>
        <v>7990.2742251815253</v>
      </c>
      <c r="BV64" s="55">
        <f t="shared" ca="1" si="56"/>
        <v>4584.1288159953447</v>
      </c>
      <c r="BW64" s="55">
        <f t="shared" ca="1" si="57"/>
        <v>3944.9654184731312</v>
      </c>
      <c r="BX64" s="55">
        <f t="shared" ca="1" si="58"/>
        <v>3017.7069677925824</v>
      </c>
      <c r="BY64" s="55">
        <f t="shared" ca="1" si="59"/>
        <v>3029.7740589377408</v>
      </c>
      <c r="BZ64" s="55">
        <f t="shared" ca="1" si="22"/>
        <v>20170050.756777514</v>
      </c>
      <c r="CA64" s="55">
        <f t="shared" ca="1" si="23"/>
        <v>20170050.756777514</v>
      </c>
      <c r="CB64" s="43">
        <f t="array" aca="1" ref="CB64" ca="1">SUM($E$54:$V$54*BH64:BY64)/1000000</f>
        <v>555.63350932018341</v>
      </c>
      <c r="CC64" s="45">
        <f t="array" aca="1" ref="CC64" ca="1">IF(CB64=0,"",SUM(($E$54:$V$54*BH64:BY64))/SUM(BH64:BY64))</f>
        <v>27.547452211218662</v>
      </c>
      <c r="CD64" s="56">
        <f t="array" aca="1" ref="CD64" ca="1">SUM(BI64:BY64*BI$54:BY$54*BI$55:BY$55)/1000000</f>
        <v>2744.3314352766779</v>
      </c>
      <c r="CI64" s="10"/>
      <c r="CJ64" s="73"/>
      <c r="CK64" s="156" t="str">
        <f t="shared" ca="1" si="60"/>
        <v/>
      </c>
      <c r="CL64" s="156" t="str">
        <f t="shared" ca="1" si="61"/>
        <v/>
      </c>
      <c r="CM64" s="156" t="str">
        <f t="shared" ca="1" si="62"/>
        <v/>
      </c>
      <c r="CN64" s="156">
        <f t="shared" ca="1" si="63"/>
        <v>0.21173204493747955</v>
      </c>
      <c r="CO64" s="156">
        <f t="shared" ca="1" si="64"/>
        <v>0.17613702932198508</v>
      </c>
      <c r="CP64" s="156">
        <f t="shared" ca="1" si="65"/>
        <v>0.22867592151511784</v>
      </c>
      <c r="CQ64" s="156">
        <f t="shared" ca="1" si="66"/>
        <v>0.14175019364861741</v>
      </c>
      <c r="CR64" s="156">
        <f t="shared" ca="1" si="67"/>
        <v>0.17799958374491115</v>
      </c>
      <c r="CS64" s="156">
        <f t="shared" ca="1" si="68"/>
        <v>0.17104216823123963</v>
      </c>
      <c r="CT64" s="156">
        <f t="shared" ca="1" si="69"/>
        <v>0.18973643236766505</v>
      </c>
      <c r="CU64" s="156">
        <f t="shared" ca="1" si="70"/>
        <v>0.18270533699528033</v>
      </c>
      <c r="CV64" s="156">
        <f t="shared" ca="1" si="71"/>
        <v>0.18498313745056438</v>
      </c>
      <c r="CW64" s="156">
        <f t="shared" ca="1" si="72"/>
        <v>0.17185384478847071</v>
      </c>
      <c r="CX64" s="156">
        <f t="shared" ca="1" si="73"/>
        <v>0.18132051755892559</v>
      </c>
      <c r="CY64" s="156">
        <f t="shared" ca="1" si="74"/>
        <v>0.18114118121216252</v>
      </c>
      <c r="CZ64" s="156">
        <f t="shared" ca="1" si="75"/>
        <v>0.1851329196711399</v>
      </c>
      <c r="DA64" s="156">
        <f t="shared" ca="1" si="76"/>
        <v>0.155704801435403</v>
      </c>
      <c r="DB64" s="55"/>
      <c r="DC64" s="55"/>
      <c r="DD64" s="43"/>
      <c r="DE64" s="45"/>
      <c r="DF64" s="56"/>
      <c r="DK64" s="10"/>
      <c r="DL64" s="48"/>
      <c r="DM64" s="73">
        <f t="shared" ca="1" si="77"/>
        <v>6.9760223877630201E-2</v>
      </c>
      <c r="DN64" s="73">
        <f t="shared" ca="1" si="78"/>
        <v>6.9760223877630201E-2</v>
      </c>
      <c r="DO64" s="73">
        <f t="shared" ca="1" si="79"/>
        <v>0.42028533354248732</v>
      </c>
      <c r="DP64" s="73">
        <f t="shared" ca="1" si="80"/>
        <v>0.42028533354248732</v>
      </c>
      <c r="DQ64" s="73">
        <f t="shared" ca="1" si="81"/>
        <v>0.42028533354248732</v>
      </c>
      <c r="DR64" s="73">
        <f t="shared" ca="1" si="82"/>
        <v>0.42028533354248732</v>
      </c>
      <c r="DS64" s="73">
        <f t="shared" ca="1" si="83"/>
        <v>0.42028533354248732</v>
      </c>
      <c r="DT64" s="73">
        <f t="shared" ca="1" si="84"/>
        <v>0.42028533354248732</v>
      </c>
      <c r="DU64" s="73">
        <f t="shared" ca="1" si="85"/>
        <v>0.42028533354248732</v>
      </c>
      <c r="DV64" s="73">
        <f t="shared" ca="1" si="86"/>
        <v>0.42028533354248732</v>
      </c>
      <c r="DW64" s="73">
        <f t="shared" ca="1" si="87"/>
        <v>0.42028533354248732</v>
      </c>
      <c r="DX64" s="73">
        <f t="shared" ca="1" si="88"/>
        <v>0.42028533354248732</v>
      </c>
      <c r="DY64" s="73">
        <f t="shared" ca="1" si="89"/>
        <v>0.42028533354248732</v>
      </c>
      <c r="DZ64" s="73">
        <f t="shared" ca="1" si="90"/>
        <v>0.42028533354248732</v>
      </c>
      <c r="EA64" s="73">
        <f t="shared" ca="1" si="91"/>
        <v>0.42028533354248732</v>
      </c>
      <c r="EB64" s="73">
        <f t="shared" ca="1" si="92"/>
        <v>0.42028533354248732</v>
      </c>
      <c r="EC64" s="73">
        <f t="shared" ca="1" si="93"/>
        <v>0.42028533354248732</v>
      </c>
      <c r="ED64" s="55"/>
      <c r="EE64" s="55"/>
      <c r="EF64" s="43"/>
      <c r="EG64" s="45"/>
      <c r="EH64" s="56"/>
    </row>
    <row r="65" spans="1:138" x14ac:dyDescent="0.2">
      <c r="A65" s="6">
        <v>1</v>
      </c>
      <c r="B65">
        <v>9</v>
      </c>
      <c r="C65" s="5">
        <f t="shared" ca="1" si="13"/>
        <v>0.30061139860312797</v>
      </c>
      <c r="D65" s="5">
        <f t="shared" ca="1" si="14"/>
        <v>5.8571119391097409E-2</v>
      </c>
      <c r="E65" s="32">
        <f t="shared" ca="1" si="15"/>
        <v>40507583.711646922</v>
      </c>
      <c r="F65" s="31">
        <f t="shared" ca="1" si="24"/>
        <v>27237581.744457927</v>
      </c>
      <c r="G65" s="31">
        <f t="shared" ca="1" si="24"/>
        <v>6664475.6179314721</v>
      </c>
      <c r="H65" s="31">
        <f t="shared" ca="1" si="24"/>
        <v>8502019.52177044</v>
      </c>
      <c r="I65" s="31">
        <f t="shared" ca="1" si="24"/>
        <v>5217212.2409958681</v>
      </c>
      <c r="J65" s="31">
        <f t="shared" ca="1" si="24"/>
        <v>3750093.1145188645</v>
      </c>
      <c r="K65" s="31">
        <f t="shared" ca="1" si="24"/>
        <v>3812736.8716398086</v>
      </c>
      <c r="L65" s="31">
        <f t="shared" ca="1" si="24"/>
        <v>5358094.2415445875</v>
      </c>
      <c r="M65" s="31">
        <f t="shared" ca="1" si="24"/>
        <v>3717053.5087188925</v>
      </c>
      <c r="N65" s="31">
        <f t="shared" ca="1" si="24"/>
        <v>1666858.0470780781</v>
      </c>
      <c r="O65" s="31">
        <f t="shared" ca="1" si="24"/>
        <v>721940.36488436768</v>
      </c>
      <c r="P65" s="31">
        <f t="shared" ca="1" si="25"/>
        <v>284753.55558147171</v>
      </c>
      <c r="Q65" s="31">
        <f t="shared" ca="1" si="25"/>
        <v>89109.262504817292</v>
      </c>
      <c r="R65" s="31">
        <f t="shared" ca="1" si="25"/>
        <v>34082.129224306773</v>
      </c>
      <c r="S65" s="31">
        <f t="shared" ca="1" si="25"/>
        <v>9776.6901538396378</v>
      </c>
      <c r="T65" s="31">
        <f t="shared" ca="1" si="25"/>
        <v>5609.0198904601502</v>
      </c>
      <c r="U65" s="31">
        <f t="shared" ca="1" si="25"/>
        <v>4826.9563067652934</v>
      </c>
      <c r="V65" s="31">
        <f t="shared" ca="1" si="25"/>
        <v>3692.3871656633596</v>
      </c>
      <c r="W65" s="33">
        <f t="shared" ca="1" si="16"/>
        <v>33177857.911978241</v>
      </c>
      <c r="X65" s="33">
        <f t="shared" ca="1" si="17"/>
        <v>107587498.98601452</v>
      </c>
      <c r="Y65" s="40">
        <f t="array" aca="1" ref="Y65" ca="1">SUM($E$54:$V$54*E65:V65)/1000000</f>
        <v>1226.7331149782747</v>
      </c>
      <c r="Z65" s="41">
        <f t="array" aca="1" ref="Z65" ca="1">SUM(($E$54:$V$54*E65:V65))/SUM(E65:V65)</f>
        <v>11.402190092156895</v>
      </c>
      <c r="AE65" s="10"/>
      <c r="AF65" s="48"/>
      <c r="AG65" s="55">
        <f t="shared" ca="1" si="26"/>
        <v>785755.86592514615</v>
      </c>
      <c r="AH65" s="55">
        <f t="shared" ca="1" si="27"/>
        <v>192258.28706949283</v>
      </c>
      <c r="AI65" s="55">
        <f t="shared" ca="1" si="28"/>
        <v>658192.99592499097</v>
      </c>
      <c r="AJ65" s="55">
        <f t="shared" ca="1" si="29"/>
        <v>403896.10332987475</v>
      </c>
      <c r="AK65" s="55">
        <f t="shared" ca="1" si="30"/>
        <v>290317.49641629402</v>
      </c>
      <c r="AL65" s="55">
        <f t="shared" ca="1" si="31"/>
        <v>295167.13032619661</v>
      </c>
      <c r="AM65" s="55">
        <f t="shared" ca="1" si="32"/>
        <v>414802.63509866549</v>
      </c>
      <c r="AN65" s="55">
        <f t="shared" ca="1" si="33"/>
        <v>287759.69975751429</v>
      </c>
      <c r="AO65" s="55">
        <f t="shared" ca="1" si="34"/>
        <v>129041.61052308889</v>
      </c>
      <c r="AP65" s="55">
        <f t="shared" ca="1" si="35"/>
        <v>55889.790705099862</v>
      </c>
      <c r="AQ65" s="55">
        <f t="shared" ca="1" si="36"/>
        <v>22044.50311699988</v>
      </c>
      <c r="AR65" s="55">
        <f t="shared" ca="1" si="37"/>
        <v>6898.489506231901</v>
      </c>
      <c r="AS65" s="55">
        <f t="shared" ca="1" si="38"/>
        <v>2638.5047322236505</v>
      </c>
      <c r="AT65" s="55">
        <f t="shared" ca="1" si="39"/>
        <v>756.87299542286553</v>
      </c>
      <c r="AU65" s="55">
        <f t="shared" ca="1" si="40"/>
        <v>434.2283143965372</v>
      </c>
      <c r="AV65" s="55">
        <f t="shared" ca="1" si="41"/>
        <v>373.68401996885717</v>
      </c>
      <c r="AW65" s="55">
        <f t="shared" ca="1" si="42"/>
        <v>285.85012825010216</v>
      </c>
      <c r="AX65" s="55">
        <f t="shared" ca="1" si="19"/>
        <v>2568499.5948952185</v>
      </c>
      <c r="AY65" s="55">
        <f t="shared" ca="1" si="20"/>
        <v>3546513.7478898568</v>
      </c>
      <c r="AZ65" s="43">
        <f t="array" aca="1" ref="AZ65" ca="1">SUM($E$54:$V$54*AF65:AW65)/1000000</f>
        <v>77.942036421516335</v>
      </c>
      <c r="BA65" s="45">
        <f t="array" aca="1" ref="BA65" ca="1">IF(AZ65=0,"",SUM(($E$54:$V$54*AF65:AW65))/SUM(AF65:AW65))</f>
        <v>21.977085657116408</v>
      </c>
      <c r="BB65" s="56">
        <f t="array" aca="1" ref="BB65" ca="1">SUM(AG65:AW65*AG$54:AW$54*AG$55:AW$55)/1000000</f>
        <v>177.12504908858594</v>
      </c>
      <c r="BG65" s="10"/>
      <c r="BH65" s="48"/>
      <c r="BI65" s="55">
        <f t="shared" si="43"/>
        <v>0</v>
      </c>
      <c r="BJ65" s="55">
        <f t="shared" si="44"/>
        <v>0</v>
      </c>
      <c r="BK65" s="55">
        <f t="shared" ca="1" si="45"/>
        <v>3378120.8061710438</v>
      </c>
      <c r="BL65" s="55">
        <f t="shared" ca="1" si="46"/>
        <v>2072963.1561523797</v>
      </c>
      <c r="BM65" s="55">
        <f t="shared" ca="1" si="47"/>
        <v>1490030.4031055595</v>
      </c>
      <c r="BN65" s="55">
        <f t="shared" ca="1" si="48"/>
        <v>1514920.7457782757</v>
      </c>
      <c r="BO65" s="55">
        <f t="shared" ca="1" si="49"/>
        <v>2128940.0233014128</v>
      </c>
      <c r="BP65" s="55">
        <f t="shared" ca="1" si="50"/>
        <v>1476902.7244999316</v>
      </c>
      <c r="BQ65" s="55">
        <f t="shared" ca="1" si="51"/>
        <v>662295.33293232589</v>
      </c>
      <c r="BR65" s="55">
        <f t="shared" ca="1" si="52"/>
        <v>286849.70214262075</v>
      </c>
      <c r="BS65" s="55">
        <f t="shared" ca="1" si="53"/>
        <v>113141.57868937025</v>
      </c>
      <c r="BT65" s="55">
        <f t="shared" ca="1" si="54"/>
        <v>35405.92360665345</v>
      </c>
      <c r="BU65" s="55">
        <f t="shared" ca="1" si="55"/>
        <v>13541.906079658796</v>
      </c>
      <c r="BV65" s="55">
        <f t="shared" ca="1" si="56"/>
        <v>3884.5876958532122</v>
      </c>
      <c r="BW65" s="55">
        <f t="shared" ca="1" si="57"/>
        <v>2228.6407065606209</v>
      </c>
      <c r="BX65" s="55">
        <f t="shared" ca="1" si="58"/>
        <v>1917.9021512017005</v>
      </c>
      <c r="BY65" s="55">
        <f t="shared" ca="1" si="59"/>
        <v>1467.1020075673628</v>
      </c>
      <c r="BZ65" s="55">
        <f t="shared" ca="1" si="22"/>
        <v>13182610.535020415</v>
      </c>
      <c r="CA65" s="55">
        <f t="shared" ca="1" si="23"/>
        <v>13182610.535020415</v>
      </c>
      <c r="CB65" s="43">
        <f t="array" aca="1" ref="CB65" ca="1">SUM($E$54:$V$54*BH65:BY65)/1000000</f>
        <v>362.04323384401806</v>
      </c>
      <c r="CC65" s="45">
        <f t="array" aca="1" ref="CC65" ca="1">IF(CB65=0,"",SUM(($E$54:$V$54*BH65:BY65))/SUM(BH65:BY65))</f>
        <v>27.463697943759161</v>
      </c>
      <c r="CD65" s="56">
        <f t="array" aca="1" ref="CD65" ca="1">SUM(BI65:BY65*BI$54:BY$54*BI$55:BY$55)/1000000</f>
        <v>1791.8513129520709</v>
      </c>
      <c r="CI65" s="10"/>
      <c r="CJ65" s="73"/>
      <c r="CK65" s="156" t="str">
        <f t="shared" ca="1" si="60"/>
        <v/>
      </c>
      <c r="CL65" s="156" t="str">
        <f t="shared" ca="1" si="61"/>
        <v/>
      </c>
      <c r="CM65" s="156" t="str">
        <f t="shared" ca="1" si="62"/>
        <v/>
      </c>
      <c r="CN65" s="156">
        <f t="shared" ca="1" si="63"/>
        <v>0.52218347883294347</v>
      </c>
      <c r="CO65" s="156">
        <f t="shared" ca="1" si="64"/>
        <v>0.58729101544080775</v>
      </c>
      <c r="CP65" s="156">
        <f t="shared" ca="1" si="65"/>
        <v>0.52968179548771299</v>
      </c>
      <c r="CQ65" s="156">
        <f t="shared" ca="1" si="66"/>
        <v>0.46549197752101845</v>
      </c>
      <c r="CR65" s="156">
        <f t="shared" ca="1" si="67"/>
        <v>0.53569799479152913</v>
      </c>
      <c r="CS65" s="156">
        <f t="shared" ca="1" si="68"/>
        <v>0.52132520211149769</v>
      </c>
      <c r="CT65" s="156">
        <f t="shared" ca="1" si="69"/>
        <v>0.56611282027847365</v>
      </c>
      <c r="CU65" s="156">
        <f t="shared" ca="1" si="70"/>
        <v>0.50003333885843093</v>
      </c>
      <c r="CV65" s="156">
        <f t="shared" ca="1" si="71"/>
        <v>0.51161759463509671</v>
      </c>
      <c r="CW65" s="156">
        <f t="shared" ca="1" si="72"/>
        <v>0.54519618559703331</v>
      </c>
      <c r="CX65" s="156">
        <f t="shared" ca="1" si="73"/>
        <v>0.58832712044507818</v>
      </c>
      <c r="CY65" s="156">
        <f t="shared" ca="1" si="74"/>
        <v>0.53017029175110286</v>
      </c>
      <c r="CZ65" s="156">
        <f t="shared" ca="1" si="75"/>
        <v>0.4816357627110916</v>
      </c>
      <c r="DA65" s="156">
        <f t="shared" ca="1" si="76"/>
        <v>0.53824494991715721</v>
      </c>
      <c r="DB65" s="55"/>
      <c r="DC65" s="55"/>
      <c r="DD65" s="43"/>
      <c r="DE65" s="45"/>
      <c r="DF65" s="56"/>
      <c r="DK65" s="10"/>
      <c r="DL65" s="48"/>
      <c r="DM65" s="73">
        <f t="shared" ca="1" si="77"/>
        <v>5.8571119391097409E-2</v>
      </c>
      <c r="DN65" s="73">
        <f t="shared" ca="1" si="78"/>
        <v>5.8571119391097409E-2</v>
      </c>
      <c r="DO65" s="73">
        <f t="shared" ca="1" si="79"/>
        <v>0.35918251799422529</v>
      </c>
      <c r="DP65" s="73">
        <f t="shared" ca="1" si="80"/>
        <v>0.35918251799422529</v>
      </c>
      <c r="DQ65" s="73">
        <f t="shared" ca="1" si="81"/>
        <v>0.35918251799422529</v>
      </c>
      <c r="DR65" s="73">
        <f t="shared" ca="1" si="82"/>
        <v>0.35918251799422529</v>
      </c>
      <c r="DS65" s="73">
        <f t="shared" ca="1" si="83"/>
        <v>0.35918251799422529</v>
      </c>
      <c r="DT65" s="73">
        <f t="shared" ca="1" si="84"/>
        <v>0.35918251799422529</v>
      </c>
      <c r="DU65" s="73">
        <f t="shared" ca="1" si="85"/>
        <v>0.35918251799422529</v>
      </c>
      <c r="DV65" s="73">
        <f t="shared" ca="1" si="86"/>
        <v>0.35918251799422529</v>
      </c>
      <c r="DW65" s="73">
        <f t="shared" ca="1" si="87"/>
        <v>0.35918251799422529</v>
      </c>
      <c r="DX65" s="73">
        <f t="shared" ca="1" si="88"/>
        <v>0.35918251799422529</v>
      </c>
      <c r="DY65" s="73">
        <f t="shared" ca="1" si="89"/>
        <v>0.35918251799422529</v>
      </c>
      <c r="DZ65" s="73">
        <f t="shared" ca="1" si="90"/>
        <v>0.35918251799422529</v>
      </c>
      <c r="EA65" s="73">
        <f t="shared" ca="1" si="91"/>
        <v>0.35918251799422529</v>
      </c>
      <c r="EB65" s="73">
        <f t="shared" ca="1" si="92"/>
        <v>0.35918251799422529</v>
      </c>
      <c r="EC65" s="73">
        <f t="shared" ca="1" si="93"/>
        <v>0.35918251799422529</v>
      </c>
      <c r="ED65" s="55"/>
      <c r="EE65" s="55"/>
      <c r="EF65" s="43"/>
      <c r="EG65" s="45"/>
      <c r="EH65" s="56"/>
    </row>
    <row r="66" spans="1:138" x14ac:dyDescent="0.2">
      <c r="A66" s="6">
        <v>1</v>
      </c>
      <c r="B66">
        <v>10</v>
      </c>
      <c r="C66" s="5">
        <f t="shared" ca="1" si="13"/>
        <v>0.30009025011182572</v>
      </c>
      <c r="D66" s="5">
        <f t="shared" ca="1" si="14"/>
        <v>6.5394481287661871E-2</v>
      </c>
      <c r="E66" s="32">
        <f t="shared" ca="1" si="15"/>
        <v>84207675.115333706</v>
      </c>
      <c r="F66" s="31">
        <f t="shared" ca="1" si="24"/>
        <v>31851826.50388889</v>
      </c>
      <c r="G66" s="31">
        <f t="shared" ca="1" si="24"/>
        <v>21417390.241929401</v>
      </c>
      <c r="H66" s="31">
        <f t="shared" ca="1" si="24"/>
        <v>3881829.4186121672</v>
      </c>
      <c r="I66" s="31">
        <f t="shared" ca="1" si="24"/>
        <v>4952135.9802749306</v>
      </c>
      <c r="J66" s="31">
        <f t="shared" ca="1" si="24"/>
        <v>3038847.9336244036</v>
      </c>
      <c r="K66" s="31">
        <f t="shared" ca="1" si="24"/>
        <v>2184301.1527128285</v>
      </c>
      <c r="L66" s="31">
        <f t="shared" ca="1" si="24"/>
        <v>2220789.0016037743</v>
      </c>
      <c r="M66" s="31">
        <f t="shared" ca="1" si="24"/>
        <v>3120906.8870417611</v>
      </c>
      <c r="N66" s="31">
        <f t="shared" ca="1" si="24"/>
        <v>2165056.710820266</v>
      </c>
      <c r="O66" s="31">
        <f t="shared" ca="1" si="24"/>
        <v>970887.87996892957</v>
      </c>
      <c r="P66" s="31">
        <f t="shared" ca="1" si="25"/>
        <v>420505.60427461937</v>
      </c>
      <c r="Q66" s="31">
        <f t="shared" ca="1" si="25"/>
        <v>165859.22021178558</v>
      </c>
      <c r="R66" s="31">
        <f t="shared" ca="1" si="25"/>
        <v>51903.101833148714</v>
      </c>
      <c r="S66" s="31">
        <f t="shared" ca="1" si="25"/>
        <v>19851.676179275943</v>
      </c>
      <c r="T66" s="31">
        <f t="shared" ca="1" si="25"/>
        <v>5694.5880863782104</v>
      </c>
      <c r="U66" s="31">
        <f t="shared" ca="1" si="25"/>
        <v>3267.0625070314259</v>
      </c>
      <c r="V66" s="31">
        <f t="shared" ca="1" si="25"/>
        <v>2811.5371813413276</v>
      </c>
      <c r="W66" s="33">
        <f t="shared" ca="1" si="16"/>
        <v>23204647.754932638</v>
      </c>
      <c r="X66" s="33">
        <f t="shared" ca="1" si="17"/>
        <v>160681539.61608464</v>
      </c>
      <c r="Y66" s="40">
        <f t="array" aca="1" ref="Y66" ca="1">SUM($E$54:$V$54*E66:V66)/1000000</f>
        <v>1255.169828990199</v>
      </c>
      <c r="Z66" s="41">
        <f t="array" aca="1" ref="Z66" ca="1">SUM(($E$54:$V$54*E66:V66))/SUM(E66:V66)</f>
        <v>7.8115372306561675</v>
      </c>
      <c r="AE66" s="10"/>
      <c r="AF66" s="48"/>
      <c r="AG66" s="55">
        <f t="shared" ca="1" si="26"/>
        <v>1047279.8209999788</v>
      </c>
      <c r="AH66" s="55">
        <f t="shared" ca="1" si="27"/>
        <v>704198.2542544608</v>
      </c>
      <c r="AI66" s="55">
        <f t="shared" ca="1" si="28"/>
        <v>336678.71493870334</v>
      </c>
      <c r="AJ66" s="55">
        <f t="shared" ca="1" si="29"/>
        <v>429508.51215836406</v>
      </c>
      <c r="AK66" s="55">
        <f t="shared" ca="1" si="30"/>
        <v>263565.26958172792</v>
      </c>
      <c r="AL66" s="55">
        <f t="shared" ca="1" si="31"/>
        <v>189448.74331891863</v>
      </c>
      <c r="AM66" s="55">
        <f t="shared" ca="1" si="32"/>
        <v>192613.40635552193</v>
      </c>
      <c r="AN66" s="55">
        <f t="shared" ca="1" si="33"/>
        <v>270682.40431549691</v>
      </c>
      <c r="AO66" s="55">
        <f t="shared" ca="1" si="34"/>
        <v>187779.63495082941</v>
      </c>
      <c r="AP66" s="55">
        <f t="shared" ca="1" si="35"/>
        <v>84207.019043708118</v>
      </c>
      <c r="AQ66" s="55">
        <f t="shared" ca="1" si="36"/>
        <v>36471.279699435574</v>
      </c>
      <c r="AR66" s="55">
        <f t="shared" ca="1" si="37"/>
        <v>14385.297008131738</v>
      </c>
      <c r="AS66" s="55">
        <f t="shared" ca="1" si="38"/>
        <v>4501.6583012977198</v>
      </c>
      <c r="AT66" s="55">
        <f t="shared" ca="1" si="39"/>
        <v>1721.7749943807235</v>
      </c>
      <c r="AU66" s="55">
        <f t="shared" ca="1" si="40"/>
        <v>493.90284638332196</v>
      </c>
      <c r="AV66" s="55">
        <f t="shared" ca="1" si="41"/>
        <v>283.35876924880779</v>
      </c>
      <c r="AW66" s="55">
        <f t="shared" ca="1" si="42"/>
        <v>243.85016010178146</v>
      </c>
      <c r="AX66" s="55">
        <f t="shared" ca="1" si="19"/>
        <v>2012584.8264422503</v>
      </c>
      <c r="AY66" s="55">
        <f t="shared" ca="1" si="20"/>
        <v>3764062.9016966894</v>
      </c>
      <c r="AZ66" s="43">
        <f t="array" aca="1" ref="AZ66" ca="1">SUM($E$54:$V$54*AF66:AW66)/1000000</f>
        <v>72.762476741321208</v>
      </c>
      <c r="BA66" s="45">
        <f t="array" aca="1" ref="BA66" ca="1">IF(AZ66=0,"",SUM(($E$54:$V$54*AF66:AW66))/SUM(AF66:AW66))</f>
        <v>19.330834431200071</v>
      </c>
      <c r="BB66" s="56">
        <f t="array" aca="1" ref="BB66" ca="1">SUM(AG66:AW66*AG$54:AW$54*AG$55:AW$55)/1000000</f>
        <v>158.56325205653661</v>
      </c>
      <c r="BG66" s="10"/>
      <c r="BH66" s="48"/>
      <c r="BI66" s="55">
        <f t="shared" si="43"/>
        <v>0</v>
      </c>
      <c r="BJ66" s="55">
        <f t="shared" si="44"/>
        <v>0</v>
      </c>
      <c r="BK66" s="55">
        <f t="shared" ca="1" si="45"/>
        <v>1544992.7544932733</v>
      </c>
      <c r="BL66" s="55">
        <f t="shared" ca="1" si="46"/>
        <v>1970981.561452951</v>
      </c>
      <c r="BM66" s="55">
        <f t="shared" ca="1" si="47"/>
        <v>1209480.7713459793</v>
      </c>
      <c r="BN66" s="55">
        <f t="shared" ca="1" si="48"/>
        <v>869365.72699249617</v>
      </c>
      <c r="BO66" s="55">
        <f t="shared" ca="1" si="49"/>
        <v>883888.12251386128</v>
      </c>
      <c r="BP66" s="55">
        <f t="shared" ca="1" si="50"/>
        <v>1242140.7558015676</v>
      </c>
      <c r="BQ66" s="55">
        <f t="shared" ca="1" si="51"/>
        <v>861706.31693554798</v>
      </c>
      <c r="BR66" s="55">
        <f t="shared" ca="1" si="52"/>
        <v>386419.54043246357</v>
      </c>
      <c r="BS66" s="55">
        <f t="shared" ca="1" si="53"/>
        <v>167363.90030769966</v>
      </c>
      <c r="BT66" s="55">
        <f t="shared" ca="1" si="54"/>
        <v>66013.022690916696</v>
      </c>
      <c r="BU66" s="55">
        <f t="shared" ca="1" si="55"/>
        <v>20657.764064401064</v>
      </c>
      <c r="BV66" s="55">
        <f t="shared" ca="1" si="56"/>
        <v>7901.0931584143209</v>
      </c>
      <c r="BW66" s="55">
        <f t="shared" ca="1" si="57"/>
        <v>2266.4822135392924</v>
      </c>
      <c r="BX66" s="55">
        <f t="shared" ca="1" si="58"/>
        <v>1300.3116205051579</v>
      </c>
      <c r="BY66" s="55">
        <f t="shared" ca="1" si="59"/>
        <v>1119.0096487325272</v>
      </c>
      <c r="BZ66" s="55">
        <f t="shared" ca="1" si="22"/>
        <v>9235597.1336723529</v>
      </c>
      <c r="CA66" s="55">
        <f t="shared" ca="1" si="23"/>
        <v>9235597.1336723529</v>
      </c>
      <c r="CB66" s="43">
        <f t="array" aca="1" ref="CB66" ca="1">SUM($E$54:$V$54*BH66:BY66)/1000000</f>
        <v>262.54784577758926</v>
      </c>
      <c r="CC66" s="45">
        <f t="array" aca="1" ref="CC66" ca="1">IF(CB66=0,"",SUM(($E$54:$V$54*BH66:BY66))/SUM(BH66:BY66))</f>
        <v>28.427814896814613</v>
      </c>
      <c r="CD66" s="56">
        <f t="array" aca="1" ref="CD66" ca="1">SUM(BI66:BY66*BI$54:BY$54*BI$55:BY$55)/1000000</f>
        <v>1311.3346260651397</v>
      </c>
      <c r="CI66" s="10"/>
      <c r="CJ66" s="73"/>
      <c r="CK66" s="156" t="str">
        <f t="shared" ca="1" si="60"/>
        <v/>
      </c>
      <c r="CL66" s="156" t="str">
        <f t="shared" ca="1" si="61"/>
        <v/>
      </c>
      <c r="CM66" s="156" t="str">
        <f t="shared" ca="1" si="62"/>
        <v/>
      </c>
      <c r="CN66" s="156">
        <f t="shared" ca="1" si="63"/>
        <v>0.37802872306989077</v>
      </c>
      <c r="CO66" s="156">
        <f t="shared" ca="1" si="64"/>
        <v>0.33204849054604885</v>
      </c>
      <c r="CP66" s="156">
        <f t="shared" ca="1" si="65"/>
        <v>0.37251302751934429</v>
      </c>
      <c r="CQ66" s="156">
        <f t="shared" ca="1" si="66"/>
        <v>0.3622552683608869</v>
      </c>
      <c r="CR66" s="156">
        <f t="shared" ca="1" si="67"/>
        <v>0.37552927199901659</v>
      </c>
      <c r="CS66" s="156">
        <f t="shared" ca="1" si="68"/>
        <v>0.35089755741605644</v>
      </c>
      <c r="CT66" s="156">
        <f t="shared" ca="1" si="69"/>
        <v>0.39022020973760974</v>
      </c>
      <c r="CU66" s="156">
        <f t="shared" ca="1" si="70"/>
        <v>0.39347133507331999</v>
      </c>
      <c r="CV66" s="156">
        <f t="shared" ca="1" si="71"/>
        <v>0.40257270638628084</v>
      </c>
      <c r="CW66" s="156">
        <f t="shared" ca="1" si="72"/>
        <v>0.35217087096212568</v>
      </c>
      <c r="CX66" s="156">
        <f t="shared" ca="1" si="73"/>
        <v>0.43786538078567927</v>
      </c>
      <c r="CY66" s="156">
        <f t="shared" ca="1" si="74"/>
        <v>0.37462092770042388</v>
      </c>
      <c r="CZ66" s="156">
        <f t="shared" ca="1" si="75"/>
        <v>0.36434388484189512</v>
      </c>
      <c r="DA66" s="156">
        <f t="shared" ca="1" si="76"/>
        <v>0.35874867308359831</v>
      </c>
      <c r="DB66" s="55"/>
      <c r="DC66" s="55"/>
      <c r="DD66" s="43"/>
      <c r="DE66" s="45"/>
      <c r="DF66" s="56"/>
      <c r="DK66" s="10"/>
      <c r="DL66" s="48"/>
      <c r="DM66" s="73">
        <f t="shared" ca="1" si="77"/>
        <v>6.5394481287661871E-2</v>
      </c>
      <c r="DN66" s="73">
        <f t="shared" ca="1" si="78"/>
        <v>6.5394481287661871E-2</v>
      </c>
      <c r="DO66" s="73">
        <f t="shared" ca="1" si="79"/>
        <v>0.36548473139948745</v>
      </c>
      <c r="DP66" s="73">
        <f t="shared" ca="1" si="80"/>
        <v>0.36548473139948745</v>
      </c>
      <c r="DQ66" s="73">
        <f t="shared" ca="1" si="81"/>
        <v>0.36548473139948745</v>
      </c>
      <c r="DR66" s="73">
        <f t="shared" ca="1" si="82"/>
        <v>0.36548473139948745</v>
      </c>
      <c r="DS66" s="73">
        <f t="shared" ca="1" si="83"/>
        <v>0.36548473139948745</v>
      </c>
      <c r="DT66" s="73">
        <f t="shared" ca="1" si="84"/>
        <v>0.36548473139948745</v>
      </c>
      <c r="DU66" s="73">
        <f t="shared" ca="1" si="85"/>
        <v>0.36548473139948767</v>
      </c>
      <c r="DV66" s="73">
        <f t="shared" ca="1" si="86"/>
        <v>0.36548473139948745</v>
      </c>
      <c r="DW66" s="73">
        <f t="shared" ca="1" si="87"/>
        <v>0.36548473139948745</v>
      </c>
      <c r="DX66" s="73">
        <f t="shared" ca="1" si="88"/>
        <v>0.36548473139948745</v>
      </c>
      <c r="DY66" s="73">
        <f t="shared" ca="1" si="89"/>
        <v>0.36548473139948745</v>
      </c>
      <c r="DZ66" s="73">
        <f t="shared" ca="1" si="90"/>
        <v>0.36548473139948745</v>
      </c>
      <c r="EA66" s="73">
        <f t="shared" ca="1" si="91"/>
        <v>0.36548473139948745</v>
      </c>
      <c r="EB66" s="73">
        <f t="shared" ca="1" si="92"/>
        <v>0.36548473139948745</v>
      </c>
      <c r="EC66" s="73">
        <f t="shared" ca="1" si="93"/>
        <v>0.36548473139948745</v>
      </c>
      <c r="ED66" s="55"/>
      <c r="EE66" s="55"/>
      <c r="EF66" s="43"/>
      <c r="EG66" s="45"/>
      <c r="EH66" s="56"/>
    </row>
    <row r="67" spans="1:138" x14ac:dyDescent="0.2">
      <c r="A67" s="6">
        <v>1</v>
      </c>
      <c r="B67">
        <v>11</v>
      </c>
      <c r="C67" s="5">
        <f t="shared" ca="1" si="13"/>
        <v>0.28892428533675857</v>
      </c>
      <c r="D67" s="5">
        <f t="shared" ca="1" si="14"/>
        <v>6.7460486387128732E-2</v>
      </c>
      <c r="E67" s="32">
        <f t="shared" ca="1" si="15"/>
        <v>108084918.82336672</v>
      </c>
      <c r="F67" s="31">
        <f t="shared" ca="1" si="24"/>
        <v>66077320.832980812</v>
      </c>
      <c r="G67" s="31">
        <f t="shared" ca="1" si="24"/>
        <v>24993961.133961502</v>
      </c>
      <c r="H67" s="31">
        <f t="shared" ca="1" si="24"/>
        <v>12588937.45352005</v>
      </c>
      <c r="I67" s="31">
        <f t="shared" ca="1" si="24"/>
        <v>2281702.261766341</v>
      </c>
      <c r="J67" s="31">
        <f t="shared" ca="1" si="24"/>
        <v>2910818.2375534456</v>
      </c>
      <c r="K67" s="31">
        <f t="shared" ca="1" si="24"/>
        <v>1786205.7951515366</v>
      </c>
      <c r="L67" s="31">
        <f t="shared" ca="1" si="24"/>
        <v>1283911.358038381</v>
      </c>
      <c r="M67" s="31">
        <f t="shared" ca="1" si="24"/>
        <v>1305358.5671667058</v>
      </c>
      <c r="N67" s="31">
        <f t="shared" ca="1" si="24"/>
        <v>1834439.2643279084</v>
      </c>
      <c r="O67" s="31">
        <f t="shared" ca="1" si="24"/>
        <v>1272599.6588735089</v>
      </c>
      <c r="P67" s="31">
        <f t="shared" ca="1" si="25"/>
        <v>570678.62411085563</v>
      </c>
      <c r="Q67" s="31">
        <f t="shared" ca="1" si="25"/>
        <v>247169.17846994175</v>
      </c>
      <c r="R67" s="31">
        <f t="shared" ca="1" si="25"/>
        <v>97490.465726681316</v>
      </c>
      <c r="S67" s="31">
        <f t="shared" ca="1" si="25"/>
        <v>30508.147595966322</v>
      </c>
      <c r="T67" s="31">
        <f t="shared" ca="1" si="25"/>
        <v>11668.625679667555</v>
      </c>
      <c r="U67" s="31">
        <f t="shared" ca="1" si="25"/>
        <v>3347.2244952902156</v>
      </c>
      <c r="V67" s="31">
        <f t="shared" ca="1" si="25"/>
        <v>1920.3481420084499</v>
      </c>
      <c r="W67" s="33">
        <f t="shared" ca="1" si="16"/>
        <v>26226755.210618291</v>
      </c>
      <c r="X67" s="33">
        <f t="shared" ca="1" si="17"/>
        <v>225382956.00092733</v>
      </c>
      <c r="Y67" s="40">
        <f t="array" aca="1" ref="Y67" ca="1">SUM($E$54:$V$54*E67:V67)/1000000</f>
        <v>1552.4633348590783</v>
      </c>
      <c r="Z67" s="41">
        <f t="array" aca="1" ref="Z67" ca="1">SUM(($E$54:$V$54*E67:V67))/SUM(E67:V67)</f>
        <v>6.8881132912849479</v>
      </c>
      <c r="AE67" s="10"/>
      <c r="AF67" s="48"/>
      <c r="AG67" s="55">
        <f t="shared" ca="1" si="26"/>
        <v>2301689.064763064</v>
      </c>
      <c r="AH67" s="55">
        <f t="shared" ca="1" si="27"/>
        <v>870621.36148895451</v>
      </c>
      <c r="AI67" s="55">
        <f t="shared" ca="1" si="28"/>
        <v>1120791.8458404045</v>
      </c>
      <c r="AJ67" s="55">
        <f t="shared" ca="1" si="29"/>
        <v>203139.72478338599</v>
      </c>
      <c r="AK67" s="55">
        <f t="shared" ca="1" si="30"/>
        <v>259149.85735839198</v>
      </c>
      <c r="AL67" s="55">
        <f t="shared" ca="1" si="31"/>
        <v>159025.72378250552</v>
      </c>
      <c r="AM67" s="55">
        <f t="shared" ca="1" si="32"/>
        <v>114306.50014620041</v>
      </c>
      <c r="AN67" s="55">
        <f t="shared" ca="1" si="33"/>
        <v>116215.9430357065</v>
      </c>
      <c r="AO67" s="55">
        <f t="shared" ca="1" si="34"/>
        <v>163319.94473237262</v>
      </c>
      <c r="AP67" s="55">
        <f t="shared" ca="1" si="35"/>
        <v>113299.42069780399</v>
      </c>
      <c r="AQ67" s="55">
        <f t="shared" ca="1" si="36"/>
        <v>50807.460983931058</v>
      </c>
      <c r="AR67" s="55">
        <f t="shared" ca="1" si="37"/>
        <v>22005.447306017242</v>
      </c>
      <c r="AS67" s="55">
        <f t="shared" ca="1" si="38"/>
        <v>8679.5664397470937</v>
      </c>
      <c r="AT67" s="55">
        <f t="shared" ca="1" si="39"/>
        <v>2716.1373375235617</v>
      </c>
      <c r="AU67" s="55">
        <f t="shared" ca="1" si="40"/>
        <v>1038.856580408104</v>
      </c>
      <c r="AV67" s="55">
        <f t="shared" ca="1" si="41"/>
        <v>298.00306295663984</v>
      </c>
      <c r="AW67" s="55">
        <f t="shared" ca="1" si="42"/>
        <v>170.96840354354325</v>
      </c>
      <c r="AX67" s="55">
        <f t="shared" ca="1" si="19"/>
        <v>2334965.4004908982</v>
      </c>
      <c r="AY67" s="55">
        <f t="shared" ca="1" si="20"/>
        <v>5507275.8267429192</v>
      </c>
      <c r="AZ67" s="43">
        <f t="array" aca="1" ref="AZ67" ca="1">SUM($E$54:$V$54*AF67:AW67)/1000000</f>
        <v>84.401924785598993</v>
      </c>
      <c r="BA67" s="45">
        <f t="array" aca="1" ref="BA67" ca="1">IF(AZ67=0,"",SUM(($E$54:$V$54*AF67:AW67))/SUM(AF67:AW67))</f>
        <v>15.325530705353373</v>
      </c>
      <c r="BB67" s="56">
        <f t="array" aca="1" ref="BB67" ca="1">SUM(AG67:AW67*AG$54:AW$54*AG$55:AW$55)/1000000</f>
        <v>162.81904874903557</v>
      </c>
      <c r="BG67" s="10"/>
      <c r="BH67" s="48"/>
      <c r="BI67" s="55">
        <f t="shared" si="43"/>
        <v>0</v>
      </c>
      <c r="BJ67" s="55">
        <f t="shared" si="44"/>
        <v>0</v>
      </c>
      <c r="BK67" s="55">
        <f t="shared" ca="1" si="45"/>
        <v>4800202.3171373112</v>
      </c>
      <c r="BL67" s="55">
        <f t="shared" ca="1" si="46"/>
        <v>870020.40675686381</v>
      </c>
      <c r="BM67" s="55">
        <f t="shared" ca="1" si="47"/>
        <v>1109904.3505663518</v>
      </c>
      <c r="BN67" s="55">
        <f t="shared" ca="1" si="48"/>
        <v>681086.01130376116</v>
      </c>
      <c r="BO67" s="55">
        <f t="shared" ca="1" si="49"/>
        <v>489559.52784811665</v>
      </c>
      <c r="BP67" s="55">
        <f t="shared" ca="1" si="50"/>
        <v>497737.41762904718</v>
      </c>
      <c r="BQ67" s="55">
        <f t="shared" ca="1" si="51"/>
        <v>699477.58814325463</v>
      </c>
      <c r="BR67" s="55">
        <f t="shared" ca="1" si="52"/>
        <v>485246.34059601894</v>
      </c>
      <c r="BS67" s="55">
        <f t="shared" ca="1" si="53"/>
        <v>217601.5937732452</v>
      </c>
      <c r="BT67" s="55">
        <f t="shared" ca="1" si="54"/>
        <v>94246.402255703302</v>
      </c>
      <c r="BU67" s="55">
        <f t="shared" ca="1" si="55"/>
        <v>37173.427956714404</v>
      </c>
      <c r="BV67" s="55">
        <f t="shared" ca="1" si="56"/>
        <v>11632.854744287921</v>
      </c>
      <c r="BW67" s="55">
        <f t="shared" ca="1" si="57"/>
        <v>4449.2844795004066</v>
      </c>
      <c r="BX67" s="55">
        <f t="shared" ca="1" si="58"/>
        <v>1276.3074594336149</v>
      </c>
      <c r="BY67" s="55">
        <f t="shared" ca="1" si="59"/>
        <v>732.23491934990807</v>
      </c>
      <c r="BZ67" s="55">
        <f t="shared" ca="1" si="22"/>
        <v>10000346.065568961</v>
      </c>
      <c r="CA67" s="55">
        <f t="shared" ca="1" si="23"/>
        <v>10000346.065568961</v>
      </c>
      <c r="CB67" s="43">
        <f t="array" aca="1" ref="CB67" ca="1">SUM($E$54:$V$54*BH67:BY67)/1000000</f>
        <v>251.91665577274702</v>
      </c>
      <c r="CC67" s="45">
        <f t="array" aca="1" ref="CC67" ca="1">IF(CB67=0,"",SUM(($E$54:$V$54*BH67:BY67))/SUM(BH67:BY67))</f>
        <v>25.190793810635434</v>
      </c>
      <c r="CD67" s="56">
        <f t="array" aca="1" ref="CD67" ca="1">SUM(BI67:BY67*BI$54:BY$54*BI$55:BY$55)/1000000</f>
        <v>1222.2081409825453</v>
      </c>
      <c r="CI67" s="10"/>
      <c r="CJ67" s="73"/>
      <c r="CK67" s="156" t="str">
        <f t="shared" ca="1" si="60"/>
        <v/>
      </c>
      <c r="CL67" s="156" t="str">
        <f t="shared" ca="1" si="61"/>
        <v/>
      </c>
      <c r="CM67" s="156" t="str">
        <f t="shared" ca="1" si="62"/>
        <v/>
      </c>
      <c r="CN67" s="156">
        <f t="shared" ca="1" si="63"/>
        <v>0.41528295816507904</v>
      </c>
      <c r="CO67" s="156">
        <f t="shared" ca="1" si="64"/>
        <v>0.4327669749717335</v>
      </c>
      <c r="CP67" s="156">
        <f t="shared" ca="1" si="65"/>
        <v>0.44150077058058312</v>
      </c>
      <c r="CQ67" s="156">
        <f t="shared" ca="1" si="66"/>
        <v>0.398910277080533</v>
      </c>
      <c r="CR67" s="156">
        <f t="shared" ca="1" si="67"/>
        <v>0.41256719835967637</v>
      </c>
      <c r="CS67" s="156">
        <f t="shared" ca="1" si="68"/>
        <v>0.35840079726381224</v>
      </c>
      <c r="CT67" s="156">
        <f t="shared" ca="1" si="69"/>
        <v>0.35129908378462149</v>
      </c>
      <c r="CU67" s="156">
        <f t="shared" ca="1" si="70"/>
        <v>0.36640748671776407</v>
      </c>
      <c r="CV67" s="156">
        <f t="shared" ca="1" si="71"/>
        <v>0.36992453613225063</v>
      </c>
      <c r="CW67" s="156">
        <f t="shared" ca="1" si="72"/>
        <v>0.3290253929650182</v>
      </c>
      <c r="CX67" s="156">
        <f t="shared" ca="1" si="73"/>
        <v>0.44007977788134717</v>
      </c>
      <c r="CY67" s="156">
        <f t="shared" ca="1" si="74"/>
        <v>0.43862126680186331</v>
      </c>
      <c r="CZ67" s="156">
        <f t="shared" ca="1" si="75"/>
        <v>0.48679930647077957</v>
      </c>
      <c r="DA67" s="156" t="str">
        <f t="shared" ca="1" si="76"/>
        <v/>
      </c>
      <c r="DB67" s="55"/>
      <c r="DC67" s="73"/>
      <c r="DD67" s="43"/>
      <c r="DE67" s="45"/>
      <c r="DF67" s="56"/>
      <c r="DK67" s="10"/>
      <c r="DL67" s="48"/>
      <c r="DM67" s="73">
        <f t="shared" ca="1" si="77"/>
        <v>6.7460486387128787E-2</v>
      </c>
      <c r="DN67" s="73">
        <f t="shared" ca="1" si="78"/>
        <v>6.7460486387128787E-2</v>
      </c>
      <c r="DO67" s="73">
        <f t="shared" ca="1" si="79"/>
        <v>0.35638477172388727</v>
      </c>
      <c r="DP67" s="73">
        <f t="shared" ca="1" si="80"/>
        <v>0.35638477172388727</v>
      </c>
      <c r="DQ67" s="73">
        <f t="shared" ca="1" si="81"/>
        <v>0.35638477172388727</v>
      </c>
      <c r="DR67" s="73">
        <f t="shared" ca="1" si="82"/>
        <v>0.35638477172388727</v>
      </c>
      <c r="DS67" s="73">
        <f t="shared" ca="1" si="83"/>
        <v>0.35638477172388727</v>
      </c>
      <c r="DT67" s="73">
        <f t="shared" ca="1" si="84"/>
        <v>0.35638477172388727</v>
      </c>
      <c r="DU67" s="73">
        <f t="shared" ca="1" si="85"/>
        <v>0.35638477172388727</v>
      </c>
      <c r="DV67" s="73">
        <f t="shared" ca="1" si="86"/>
        <v>0.35638477172388727</v>
      </c>
      <c r="DW67" s="73">
        <f t="shared" ca="1" si="87"/>
        <v>0.35638477172388727</v>
      </c>
      <c r="DX67" s="73">
        <f t="shared" ca="1" si="88"/>
        <v>0.35638477172388727</v>
      </c>
      <c r="DY67" s="73">
        <f t="shared" ca="1" si="89"/>
        <v>0.35638477172388727</v>
      </c>
      <c r="DZ67" s="73">
        <f t="shared" ca="1" si="90"/>
        <v>0.35638477172388727</v>
      </c>
      <c r="EA67" s="73">
        <f t="shared" ca="1" si="91"/>
        <v>0.35638477172388727</v>
      </c>
      <c r="EB67" s="73">
        <f t="shared" ca="1" si="92"/>
        <v>0.35638477172388727</v>
      </c>
      <c r="EC67" s="73">
        <f t="shared" ca="1" si="93"/>
        <v>0.35638477172388727</v>
      </c>
      <c r="ED67" s="55"/>
      <c r="EE67" s="55"/>
      <c r="EF67" s="43"/>
      <c r="EG67" s="45"/>
      <c r="EH67" s="56"/>
    </row>
    <row r="68" spans="1:138" s="58" customFormat="1" x14ac:dyDescent="0.2">
      <c r="A68" s="61">
        <v>1</v>
      </c>
      <c r="B68" s="58">
        <v>12</v>
      </c>
      <c r="C68" s="62">
        <f t="shared" ca="1" si="13"/>
        <v>0.33193552708105428</v>
      </c>
      <c r="D68" s="62">
        <f t="shared" ca="1" si="14"/>
        <v>9.8079586225162413E-2</v>
      </c>
      <c r="E68" s="63">
        <f t="shared" ca="1" si="15"/>
        <v>114320705.78237295</v>
      </c>
      <c r="F68" s="64">
        <f t="shared" ref="F68:O77" ca="1" si="94">E67*EXP(-M-(F$52*$C68)-(F$51*$D68))</f>
        <v>82256105.454482913</v>
      </c>
      <c r="G68" s="64">
        <f t="shared" ca="1" si="94"/>
        <v>50286970.002445236</v>
      </c>
      <c r="H68" s="64">
        <f t="shared" ca="1" si="94"/>
        <v>13648356.722329976</v>
      </c>
      <c r="I68" s="64">
        <f t="shared" ca="1" si="94"/>
        <v>6874392.906343976</v>
      </c>
      <c r="J68" s="64">
        <f t="shared" ca="1" si="94"/>
        <v>1245960.4236328697</v>
      </c>
      <c r="K68" s="64">
        <f t="shared" ca="1" si="94"/>
        <v>1589499.3773520547</v>
      </c>
      <c r="L68" s="64">
        <f t="shared" ca="1" si="94"/>
        <v>975386.56402068422</v>
      </c>
      <c r="M68" s="64">
        <f t="shared" ca="1" si="94"/>
        <v>701100.56266945694</v>
      </c>
      <c r="N68" s="64">
        <f t="shared" ca="1" si="94"/>
        <v>712812.15809496329</v>
      </c>
      <c r="O68" s="64">
        <f t="shared" ca="1" si="94"/>
        <v>1001725.2299786835</v>
      </c>
      <c r="P68" s="64">
        <f t="shared" ref="P68:V77" ca="1" si="95">O67*EXP(-M-(P$52*$C68)-(P$51*$D68))</f>
        <v>694923.62638831348</v>
      </c>
      <c r="Q68" s="64">
        <f t="shared" ca="1" si="95"/>
        <v>311628.29268747056</v>
      </c>
      <c r="R68" s="64">
        <f t="shared" ca="1" si="95"/>
        <v>134970.72754663118</v>
      </c>
      <c r="S68" s="64">
        <f t="shared" ca="1" si="95"/>
        <v>53236.245592774336</v>
      </c>
      <c r="T68" s="64">
        <f t="shared" ca="1" si="95"/>
        <v>16659.467424771719</v>
      </c>
      <c r="U68" s="64">
        <f t="shared" ca="1" si="95"/>
        <v>6371.8417773741976</v>
      </c>
      <c r="V68" s="64">
        <f t="shared" ca="1" si="95"/>
        <v>1827.8060726983661</v>
      </c>
      <c r="W68" s="59">
        <f t="shared" ca="1" si="16"/>
        <v>27968851.951912705</v>
      </c>
      <c r="X68" s="59">
        <f t="shared" ca="1" si="17"/>
        <v>274832633.19121379</v>
      </c>
      <c r="Y68" s="44">
        <f t="array" aca="1" ref="Y68" ca="1">SUM($E$54:$V$54*E68:V68)/1000000</f>
        <v>1991.2599419208993</v>
      </c>
      <c r="Z68" s="46">
        <f t="array" aca="1" ref="Z68" ca="1">SUM(($E$54:$V$54*E68:V68))/SUM(E68:V68)</f>
        <v>7.24535481394412</v>
      </c>
      <c r="AE68" s="11"/>
      <c r="AG68" s="59">
        <f t="shared" ca="1" si="26"/>
        <v>4187133.9611063506</v>
      </c>
      <c r="AH68" s="59">
        <f t="shared" ca="1" si="27"/>
        <v>2559789.0726164863</v>
      </c>
      <c r="AI68" s="59">
        <f t="shared" ca="1" si="28"/>
        <v>1839246.9240747532</v>
      </c>
      <c r="AJ68" s="59">
        <f t="shared" ca="1" si="29"/>
        <v>926390.35343999951</v>
      </c>
      <c r="AK68" s="59">
        <f t="shared" ca="1" si="30"/>
        <v>167905.11292369099</v>
      </c>
      <c r="AL68" s="59">
        <f t="shared" ca="1" si="31"/>
        <v>214200.28067044987</v>
      </c>
      <c r="AM68" s="59">
        <f t="shared" ca="1" si="32"/>
        <v>131442.69117202758</v>
      </c>
      <c r="AN68" s="59">
        <f t="shared" ca="1" si="33"/>
        <v>94480.022730292534</v>
      </c>
      <c r="AO68" s="59">
        <f t="shared" ca="1" si="34"/>
        <v>96058.272500620471</v>
      </c>
      <c r="AP68" s="59">
        <f t="shared" ca="1" si="35"/>
        <v>134992.07893592044</v>
      </c>
      <c r="AQ68" s="59">
        <f t="shared" ca="1" si="36"/>
        <v>93647.621344072075</v>
      </c>
      <c r="AR68" s="59">
        <f t="shared" ca="1" si="37"/>
        <v>41994.900224314326</v>
      </c>
      <c r="AS68" s="59">
        <f t="shared" ca="1" si="38"/>
        <v>18188.599589730973</v>
      </c>
      <c r="AT68" s="59">
        <f t="shared" ca="1" si="39"/>
        <v>7174.0945044029349</v>
      </c>
      <c r="AU68" s="59">
        <f t="shared" ca="1" si="40"/>
        <v>2245.022960720511</v>
      </c>
      <c r="AV68" s="59">
        <f t="shared" ca="1" si="41"/>
        <v>858.6667705242852</v>
      </c>
      <c r="AW68" s="59">
        <f t="shared" ca="1" si="42"/>
        <v>246.31439267083562</v>
      </c>
      <c r="AX68" s="59">
        <f t="shared" ca="1" si="19"/>
        <v>3769070.956234192</v>
      </c>
      <c r="AY68" s="59">
        <f t="shared" ca="1" si="20"/>
        <v>10515993.989957031</v>
      </c>
      <c r="AZ68" s="44">
        <f t="array" aca="1" ref="AZ68" ca="1">SUM($E$54:$V$54*AF68:AW68)/1000000</f>
        <v>148.84473132813213</v>
      </c>
      <c r="BA68" s="46">
        <f t="array" aca="1" ref="BA68" ca="1">IF(AZ68=0,"",SUM(($E$54:$V$54*AF68:AW68))/SUM(AF68:AW68))</f>
        <v>14.154128603561546</v>
      </c>
      <c r="BB68" s="57">
        <f t="array" aca="1" ref="BB68" ca="1">SUM(AG68:AW68*AG$54:AW$54*AG$55:AW$55)/1000000</f>
        <v>264.32580223981677</v>
      </c>
      <c r="BC68" s="61">
        <f ca="1">SUM(AZ57:AZ68)</f>
        <v>1648.2054039502223</v>
      </c>
      <c r="BE68" s="61">
        <f ca="1">SUM(BB57:BB68)</f>
        <v>3244.0580854313239</v>
      </c>
      <c r="BG68" s="11"/>
      <c r="BI68" s="59">
        <f t="shared" si="43"/>
        <v>0</v>
      </c>
      <c r="BJ68" s="59">
        <f t="shared" si="44"/>
        <v>0</v>
      </c>
      <c r="BK68" s="59">
        <f t="shared" ca="1" si="45"/>
        <v>6224653.0666779438</v>
      </c>
      <c r="BL68" s="59">
        <f t="shared" ca="1" si="46"/>
        <v>3135228.0539395311</v>
      </c>
      <c r="BM68" s="59">
        <f t="shared" ca="1" si="47"/>
        <v>568249.46253322158</v>
      </c>
      <c r="BN68" s="59">
        <f t="shared" ca="1" si="48"/>
        <v>724928.45659063943</v>
      </c>
      <c r="BO68" s="59">
        <f t="shared" ca="1" si="49"/>
        <v>444847.91029782884</v>
      </c>
      <c r="BP68" s="59">
        <f t="shared" ca="1" si="50"/>
        <v>319753.34879179858</v>
      </c>
      <c r="BQ68" s="59">
        <f t="shared" ca="1" si="51"/>
        <v>325094.69646201289</v>
      </c>
      <c r="BR68" s="59">
        <f t="shared" ca="1" si="52"/>
        <v>456860.27641362877</v>
      </c>
      <c r="BS68" s="59">
        <f t="shared" ca="1" si="53"/>
        <v>316936.21218353667</v>
      </c>
      <c r="BT68" s="59">
        <f t="shared" ca="1" si="54"/>
        <v>142125.38895374991</v>
      </c>
      <c r="BU68" s="59">
        <f t="shared" ca="1" si="55"/>
        <v>61556.564663959463</v>
      </c>
      <c r="BV68" s="59">
        <f t="shared" ca="1" si="56"/>
        <v>24279.6379175318</v>
      </c>
      <c r="BW68" s="59">
        <f t="shared" ca="1" si="57"/>
        <v>7597.9406975174334</v>
      </c>
      <c r="BX68" s="59">
        <f t="shared" ca="1" si="58"/>
        <v>2906.0278293450083</v>
      </c>
      <c r="BY68" s="59">
        <f t="shared" ca="1" si="59"/>
        <v>833.61381206426677</v>
      </c>
      <c r="BZ68" s="59">
        <f t="shared" ca="1" si="22"/>
        <v>12755850.65776431</v>
      </c>
      <c r="CA68" s="59">
        <f t="shared" ca="1" si="23"/>
        <v>12755850.65776431</v>
      </c>
      <c r="CB68" s="44">
        <f t="array" aca="1" ref="CB68" ca="1">SUM($E$54:$V$54*BH68:BY68)/1000000</f>
        <v>304.32762981445597</v>
      </c>
      <c r="CC68" s="46">
        <f t="array" aca="1" ref="CC68" ca="1">IF(CB68=0,"",SUM(($E$54:$V$54*BH68:BY68))/SUM(BH68:BY68))</f>
        <v>23.857885920702277</v>
      </c>
      <c r="CD68" s="57">
        <f t="array" aca="1" ref="CD68" ca="1">SUM(BI68:BY68*BI$54:BY$54*BI$55:BY$55)/1000000</f>
        <v>1449.0291072707055</v>
      </c>
      <c r="CE68" s="61">
        <f ca="1">SUM(CB57:CB68)</f>
        <v>7237.8394724603704</v>
      </c>
      <c r="CG68" s="61">
        <f ca="1">SUM(CD57:CD68)</f>
        <v>34266.47818920546</v>
      </c>
      <c r="CI68" s="11"/>
      <c r="CJ68" s="74"/>
      <c r="CK68" s="156" t="str">
        <f t="shared" ca="1" si="60"/>
        <v/>
      </c>
      <c r="CL68" s="156" t="str">
        <f t="shared" ca="1" si="61"/>
        <v/>
      </c>
      <c r="CM68" s="156" t="str">
        <f t="shared" ca="1" si="62"/>
        <v/>
      </c>
      <c r="CN68" s="156">
        <f t="shared" ca="1" si="63"/>
        <v>0.22983033707863965</v>
      </c>
      <c r="CO68" s="156">
        <f t="shared" ca="1" si="64"/>
        <v>0.22596962751800762</v>
      </c>
      <c r="CP68" s="156">
        <f t="shared" ca="1" si="65"/>
        <v>0.22097235896883263</v>
      </c>
      <c r="CQ68" s="156">
        <f t="shared" ca="1" si="66"/>
        <v>0.25404986326356355</v>
      </c>
      <c r="CR68" s="156">
        <f t="shared" ca="1" si="67"/>
        <v>0.25369684858219482</v>
      </c>
      <c r="CS68" s="156">
        <f t="shared" ca="1" si="68"/>
        <v>0.2823230492294922</v>
      </c>
      <c r="CT68" s="156">
        <f t="shared" ca="1" si="69"/>
        <v>0.25192362076014579</v>
      </c>
      <c r="CU68" s="156">
        <f t="shared" ca="1" si="70"/>
        <v>0.28063520919928076</v>
      </c>
      <c r="CV68" s="156">
        <f t="shared" ca="1" si="71"/>
        <v>0.26868832151796662</v>
      </c>
      <c r="CW68" s="156">
        <f t="shared" ca="1" si="72"/>
        <v>0.25840984816886803</v>
      </c>
      <c r="CX68" s="156">
        <f t="shared" ca="1" si="73"/>
        <v>0.28435886494620671</v>
      </c>
      <c r="CY68" s="156">
        <f t="shared" ca="1" si="74"/>
        <v>0.24927133650081412</v>
      </c>
      <c r="CZ68" s="156">
        <f t="shared" ca="1" si="75"/>
        <v>0.23904054751098347</v>
      </c>
      <c r="DA68" s="156" t="str">
        <f t="shared" ca="1" si="76"/>
        <v/>
      </c>
      <c r="DB68" s="59"/>
      <c r="DC68" s="74">
        <f ca="1">AVERAGE(CJ57:DA68)</f>
        <v>0.38477555589973866</v>
      </c>
      <c r="DD68" s="76">
        <f ca="1">STDEV(CJ59:DA68)</f>
        <v>0.323434663914898</v>
      </c>
      <c r="DE68" s="46"/>
      <c r="DF68" s="57"/>
      <c r="DK68" s="11"/>
      <c r="DM68" s="74">
        <f t="shared" ca="1" si="77"/>
        <v>9.8079586225162357E-2</v>
      </c>
      <c r="DN68" s="74">
        <f t="shared" ca="1" si="78"/>
        <v>9.8079586225162357E-2</v>
      </c>
      <c r="DO68" s="74">
        <f t="shared" ca="1" si="79"/>
        <v>0.43001511330621667</v>
      </c>
      <c r="DP68" s="74">
        <f t="shared" ca="1" si="80"/>
        <v>0.43001511330621667</v>
      </c>
      <c r="DQ68" s="74">
        <f t="shared" ca="1" si="81"/>
        <v>0.43001511330621667</v>
      </c>
      <c r="DR68" s="74">
        <f t="shared" ca="1" si="82"/>
        <v>0.43001511330621667</v>
      </c>
      <c r="DS68" s="74">
        <f t="shared" ca="1" si="83"/>
        <v>0.43001511330621667</v>
      </c>
      <c r="DT68" s="74">
        <f t="shared" ca="1" si="84"/>
        <v>0.43001511330621667</v>
      </c>
      <c r="DU68" s="74">
        <f t="shared" ca="1" si="85"/>
        <v>0.43001511330621667</v>
      </c>
      <c r="DV68" s="74">
        <f t="shared" ca="1" si="86"/>
        <v>0.43001511330621667</v>
      </c>
      <c r="DW68" s="74">
        <f t="shared" ca="1" si="87"/>
        <v>0.43001511330621667</v>
      </c>
      <c r="DX68" s="74">
        <f t="shared" ca="1" si="88"/>
        <v>0.43001511330621667</v>
      </c>
      <c r="DY68" s="74">
        <f t="shared" ca="1" si="89"/>
        <v>0.43001511330621667</v>
      </c>
      <c r="DZ68" s="74">
        <f t="shared" ca="1" si="90"/>
        <v>0.43001511330621667</v>
      </c>
      <c r="EA68" s="74">
        <f t="shared" ca="1" si="91"/>
        <v>0.43001511330621667</v>
      </c>
      <c r="EB68" s="74">
        <f t="shared" ca="1" si="92"/>
        <v>0.43001511330621667</v>
      </c>
      <c r="EC68" s="74">
        <f t="shared" ca="1" si="93"/>
        <v>0.43001511330621667</v>
      </c>
      <c r="ED68" s="59"/>
      <c r="EE68" s="74">
        <f ca="1">AVERAGE(DL58:EC68)</f>
        <v>0.35355676922163376</v>
      </c>
      <c r="EF68" s="76">
        <f ca="1">STDEV(DL58:EC68)</f>
        <v>0.12324054117439562</v>
      </c>
      <c r="EG68" s="46"/>
      <c r="EH68" s="57"/>
    </row>
    <row r="69" spans="1:138" x14ac:dyDescent="0.2">
      <c r="A69" s="7">
        <v>2</v>
      </c>
      <c r="B69">
        <v>1</v>
      </c>
      <c r="C69" s="5">
        <f t="shared" ca="1" si="13"/>
        <v>0.28540157279844586</v>
      </c>
      <c r="D69" s="5">
        <f t="shared" ca="1" si="14"/>
        <v>8.2998286649126646E-2</v>
      </c>
      <c r="E69" s="32">
        <f t="shared" ca="1" si="15"/>
        <v>60448459.944540612</v>
      </c>
      <c r="F69" s="31">
        <f t="shared" ca="1" si="94"/>
        <v>88323783.548062295</v>
      </c>
      <c r="G69" s="31">
        <f t="shared" ca="1" si="94"/>
        <v>63550783.77051577</v>
      </c>
      <c r="H69" s="31">
        <f t="shared" ca="1" si="94"/>
        <v>29205181.390794054</v>
      </c>
      <c r="I69" s="31">
        <f t="shared" ca="1" si="94"/>
        <v>7926560.9708146667</v>
      </c>
      <c r="J69" s="31">
        <f t="shared" ca="1" si="94"/>
        <v>3992443.6046077395</v>
      </c>
      <c r="K69" s="31">
        <f t="shared" ca="1" si="94"/>
        <v>723616.87682075787</v>
      </c>
      <c r="L69" s="31">
        <f t="shared" ca="1" si="94"/>
        <v>923134.11672772653</v>
      </c>
      <c r="M69" s="31">
        <f t="shared" ca="1" si="94"/>
        <v>566475.60047826055</v>
      </c>
      <c r="N69" s="31">
        <f t="shared" ca="1" si="94"/>
        <v>407178.42226233985</v>
      </c>
      <c r="O69" s="31">
        <f t="shared" ca="1" si="94"/>
        <v>413980.16968838032</v>
      </c>
      <c r="P69" s="31">
        <f t="shared" ca="1" si="95"/>
        <v>581772.31684151525</v>
      </c>
      <c r="Q69" s="31">
        <f t="shared" ca="1" si="95"/>
        <v>403591.04078913917</v>
      </c>
      <c r="R69" s="31">
        <f t="shared" ca="1" si="95"/>
        <v>180984.47398995183</v>
      </c>
      <c r="S69" s="31">
        <f t="shared" ca="1" si="95"/>
        <v>78386.99727295425</v>
      </c>
      <c r="T69" s="31">
        <f t="shared" ca="1" si="95"/>
        <v>30918.033220658017</v>
      </c>
      <c r="U69" s="31">
        <f t="shared" ca="1" si="95"/>
        <v>9675.3248006556023</v>
      </c>
      <c r="V69" s="31">
        <f t="shared" ca="1" si="95"/>
        <v>3700.5768073241284</v>
      </c>
      <c r="W69" s="33">
        <f t="shared" ca="1" si="16"/>
        <v>45447599.915916122</v>
      </c>
      <c r="X69" s="33">
        <f t="shared" ca="1" si="17"/>
        <v>257770627.1790348</v>
      </c>
      <c r="Y69" s="40">
        <f t="array" aca="1" ref="Y69" ca="1">SUM($E$54:$V$54*E69:V69)/1000000</f>
        <v>2451.7333492190533</v>
      </c>
      <c r="Z69" s="41">
        <f t="array" aca="1" ref="Z69" ca="1">SUM(($E$54:$V$54*E69:V69))/SUM(E69:V69)</f>
        <v>9.5112983820154184</v>
      </c>
      <c r="AE69" s="10"/>
      <c r="AF69" s="48"/>
      <c r="AG69" s="55">
        <f t="shared" ca="1" si="26"/>
        <v>3970740.8201980698</v>
      </c>
      <c r="AH69" s="55">
        <f t="shared" ca="1" si="27"/>
        <v>2857029.9090035306</v>
      </c>
      <c r="AI69" s="55">
        <f t="shared" ca="1" si="28"/>
        <v>3220008.809065464</v>
      </c>
      <c r="AJ69" s="55">
        <f t="shared" ca="1" si="29"/>
        <v>873940.68230862543</v>
      </c>
      <c r="AK69" s="55">
        <f t="shared" ca="1" si="30"/>
        <v>440185.71240876883</v>
      </c>
      <c r="AL69" s="55">
        <f t="shared" ca="1" si="31"/>
        <v>79782.169012165425</v>
      </c>
      <c r="AM69" s="55">
        <f t="shared" ca="1" si="32"/>
        <v>101779.8844676625</v>
      </c>
      <c r="AN69" s="55">
        <f t="shared" ca="1" si="33"/>
        <v>62456.603136716672</v>
      </c>
      <c r="AO69" s="55">
        <f t="shared" ca="1" si="34"/>
        <v>44893.338925105847</v>
      </c>
      <c r="AP69" s="55">
        <f t="shared" ca="1" si="35"/>
        <v>45643.263616064709</v>
      </c>
      <c r="AQ69" s="55">
        <f t="shared" ca="1" si="36"/>
        <v>64143.138165565426</v>
      </c>
      <c r="AR69" s="55">
        <f t="shared" ca="1" si="37"/>
        <v>44497.813220587341</v>
      </c>
      <c r="AS69" s="55">
        <f t="shared" ca="1" si="38"/>
        <v>19954.390721073327</v>
      </c>
      <c r="AT69" s="55">
        <f t="shared" ca="1" si="39"/>
        <v>8642.5356637115765</v>
      </c>
      <c r="AU69" s="55">
        <f t="shared" ca="1" si="40"/>
        <v>3408.858791093804</v>
      </c>
      <c r="AV69" s="55">
        <f t="shared" ca="1" si="41"/>
        <v>1066.7501314852661</v>
      </c>
      <c r="AW69" s="55">
        <f t="shared" ca="1" si="42"/>
        <v>408.00602327240222</v>
      </c>
      <c r="AX69" s="55">
        <f t="shared" ca="1" si="19"/>
        <v>5010811.9556573611</v>
      </c>
      <c r="AY69" s="55">
        <f t="shared" ca="1" si="20"/>
        <v>11838582.684858963</v>
      </c>
      <c r="AZ69" s="43">
        <f t="array" aca="1" ref="AZ69" ca="1">SUM($E$54:$V$54*AF69:AW69)/1000000</f>
        <v>171.53468331455164</v>
      </c>
      <c r="BA69" s="45">
        <f t="array" aca="1" ref="BA69" ca="1">IF(AZ69=0,"",SUM(($E$54:$V$54*AF69:AW69))/SUM(AF69:AW69))</f>
        <v>14.489461101955822</v>
      </c>
      <c r="BB69" s="56">
        <f t="array" aca="1" ref="BB69" ca="1">SUM(AG69:AW69*AG$54:AW$54*AG$55:AW$55)/1000000</f>
        <v>296.02017750555825</v>
      </c>
      <c r="BG69" s="10"/>
      <c r="BH69" s="48"/>
      <c r="BI69" s="55">
        <f t="shared" ref="BI69:BY69" si="96">IF(BI$52=0,0,(E68-F69)*($C69/(SUM($C69:$D69)+M)))</f>
        <v>0</v>
      </c>
      <c r="BJ69" s="55">
        <f t="shared" si="96"/>
        <v>0</v>
      </c>
      <c r="BK69" s="55">
        <f t="shared" ca="1" si="96"/>
        <v>11072464.452394862</v>
      </c>
      <c r="BL69" s="55">
        <f t="shared" ca="1" si="96"/>
        <v>3005171.0141663887</v>
      </c>
      <c r="BM69" s="55">
        <f t="shared" ca="1" si="96"/>
        <v>1513642.0246355641</v>
      </c>
      <c r="BN69" s="55">
        <f t="shared" ca="1" si="96"/>
        <v>274342.48870224162</v>
      </c>
      <c r="BO69" s="55">
        <f t="shared" ca="1" si="96"/>
        <v>349984.80425403634</v>
      </c>
      <c r="BP69" s="55">
        <f t="shared" ca="1" si="96"/>
        <v>214766.03296912575</v>
      </c>
      <c r="BQ69" s="55">
        <f t="shared" ca="1" si="96"/>
        <v>154372.21724303774</v>
      </c>
      <c r="BR69" s="55">
        <f t="shared" ca="1" si="96"/>
        <v>156950.94139411394</v>
      </c>
      <c r="BS69" s="55">
        <f t="shared" ca="1" si="96"/>
        <v>220565.42677887942</v>
      </c>
      <c r="BT69" s="55">
        <f t="shared" ca="1" si="96"/>
        <v>153012.14509324738</v>
      </c>
      <c r="BU69" s="55">
        <f t="shared" ca="1" si="96"/>
        <v>68616.04890838993</v>
      </c>
      <c r="BV69" s="55">
        <f t="shared" ca="1" si="96"/>
        <v>29718.604696231989</v>
      </c>
      <c r="BW69" s="55">
        <f t="shared" ca="1" si="96"/>
        <v>11721.85233821592</v>
      </c>
      <c r="BX69" s="55">
        <f t="shared" ca="1" si="96"/>
        <v>3668.174098531797</v>
      </c>
      <c r="BY69" s="55">
        <f t="shared" ca="1" si="96"/>
        <v>1402.9875248564324</v>
      </c>
      <c r="BZ69" s="55">
        <f ca="1">SUM(BK69:BY69)</f>
        <v>17230399.215197727</v>
      </c>
      <c r="CA69" s="55">
        <f ca="1">SUM(BH69:BY69)</f>
        <v>17230399.215197727</v>
      </c>
      <c r="CB69" s="43">
        <f t="array" aca="1" ref="CB69" ca="1">SUM($E$54:$V$54*BH69:BY69)/1000000</f>
        <v>378.96195561629713</v>
      </c>
      <c r="CC69" s="45">
        <f t="array" aca="1" ref="CC69" ca="1">IF(CB69=0,"",SUM(($E$54:$V$54*BH69:BY69))/SUM(BH69:BY69))</f>
        <v>21.993800078760877</v>
      </c>
      <c r="CD69" s="56">
        <f t="array" aca="1" ref="CD69" ca="1">SUM(BI69:BY69*BI$54:BY$54*BI$55:BY$55)/1000000</f>
        <v>1757.2154904783158</v>
      </c>
      <c r="CI69" s="10"/>
      <c r="CJ69" s="73"/>
      <c r="CK69" s="156" t="str">
        <f t="shared" ca="1" si="60"/>
        <v/>
      </c>
      <c r="CL69" s="156" t="str">
        <f t="shared" ca="1" si="61"/>
        <v/>
      </c>
      <c r="CM69" s="156" t="str">
        <f t="shared" ca="1" si="62"/>
        <v/>
      </c>
      <c r="CN69" s="156">
        <f t="shared" ca="1" si="63"/>
        <v>0.56694418934632529</v>
      </c>
      <c r="CO69" s="156">
        <f t="shared" ca="1" si="64"/>
        <v>0.5407270808642477</v>
      </c>
      <c r="CP69" s="156">
        <f t="shared" ca="1" si="65"/>
        <v>0.59577202527628659</v>
      </c>
      <c r="CQ69" s="156">
        <f t="shared" ca="1" si="66"/>
        <v>0.44330383230925463</v>
      </c>
      <c r="CR69" s="156">
        <f t="shared" ca="1" si="67"/>
        <v>0.53423411999624781</v>
      </c>
      <c r="CS69" s="156">
        <f t="shared" ca="1" si="68"/>
        <v>0.5168168397158055</v>
      </c>
      <c r="CT69" s="156">
        <f t="shared" ca="1" si="69"/>
        <v>0.54758970347674496</v>
      </c>
      <c r="CU69" s="156">
        <f t="shared" ca="1" si="70"/>
        <v>0.64276461870230572</v>
      </c>
      <c r="CV69" s="156">
        <f t="shared" ca="1" si="71"/>
        <v>0.58035190964367633</v>
      </c>
      <c r="CW69" s="156">
        <f t="shared" ca="1" si="72"/>
        <v>0.59905803570225968</v>
      </c>
      <c r="CX69" s="156">
        <f t="shared" ca="1" si="73"/>
        <v>0.59891960449143644</v>
      </c>
      <c r="CY69" s="156">
        <f t="shared" ca="1" si="74"/>
        <v>0.5218179147309453</v>
      </c>
      <c r="CZ69" s="156">
        <f t="shared" ca="1" si="75"/>
        <v>0.56440665201859042</v>
      </c>
      <c r="DA69" s="156">
        <f t="shared" ca="1" si="76"/>
        <v>0.65908890531495712</v>
      </c>
      <c r="DB69" s="55"/>
      <c r="DC69" s="55"/>
      <c r="DD69" s="43"/>
      <c r="DE69" s="45"/>
      <c r="DF69" s="56"/>
      <c r="DK69" s="10"/>
      <c r="DL69" s="48"/>
      <c r="DM69" s="74">
        <f t="shared" ca="1" si="77"/>
        <v>8.2998286649126646E-2</v>
      </c>
      <c r="DN69" s="74">
        <f t="shared" ca="1" si="78"/>
        <v>8.2998286649126646E-2</v>
      </c>
      <c r="DO69" s="74">
        <f t="shared" ca="1" si="79"/>
        <v>0.36839985944757259</v>
      </c>
      <c r="DP69" s="74">
        <f t="shared" ca="1" si="80"/>
        <v>0.36839985944757259</v>
      </c>
      <c r="DQ69" s="74">
        <f t="shared" ca="1" si="81"/>
        <v>0.36839985944757259</v>
      </c>
      <c r="DR69" s="74">
        <f t="shared" ca="1" si="82"/>
        <v>0.36839985944757259</v>
      </c>
      <c r="DS69" s="74">
        <f t="shared" ca="1" si="83"/>
        <v>0.36839985944757259</v>
      </c>
      <c r="DT69" s="74">
        <f t="shared" ca="1" si="84"/>
        <v>0.36839985944757259</v>
      </c>
      <c r="DU69" s="74">
        <f t="shared" ca="1" si="85"/>
        <v>0.36839985944757259</v>
      </c>
      <c r="DV69" s="74">
        <f t="shared" ca="1" si="86"/>
        <v>0.36839985944757259</v>
      </c>
      <c r="DW69" s="74">
        <f t="shared" ca="1" si="87"/>
        <v>0.36839985944757259</v>
      </c>
      <c r="DX69" s="74">
        <f t="shared" ca="1" si="88"/>
        <v>0.36839985944757259</v>
      </c>
      <c r="DY69" s="74">
        <f t="shared" ca="1" si="89"/>
        <v>0.36839985944757259</v>
      </c>
      <c r="DZ69" s="74">
        <f t="shared" ca="1" si="90"/>
        <v>0.36839985944757259</v>
      </c>
      <c r="EA69" s="74">
        <f t="shared" ca="1" si="91"/>
        <v>0.36839985944757259</v>
      </c>
      <c r="EB69" s="74">
        <f t="shared" ca="1" si="92"/>
        <v>0.36839985944757259</v>
      </c>
      <c r="EC69" s="74">
        <f t="shared" ca="1" si="93"/>
        <v>0.36839985944757259</v>
      </c>
      <c r="ED69" s="55"/>
      <c r="EE69" s="55"/>
      <c r="EF69" s="43"/>
      <c r="EG69" s="45"/>
      <c r="EH69" s="56"/>
    </row>
    <row r="70" spans="1:138" x14ac:dyDescent="0.2">
      <c r="A70" s="7">
        <v>2</v>
      </c>
      <c r="B70">
        <v>2</v>
      </c>
      <c r="C70" s="5">
        <f t="shared" ca="1" si="13"/>
        <v>0.45525428485020236</v>
      </c>
      <c r="D70" s="5">
        <f t="shared" ca="1" si="14"/>
        <v>6.5833092471562729E-2</v>
      </c>
      <c r="E70" s="32">
        <f t="shared" ca="1" si="15"/>
        <v>45790414.822682053</v>
      </c>
      <c r="F70" s="31">
        <f t="shared" ca="1" si="94"/>
        <v>47510845.331512131</v>
      </c>
      <c r="G70" s="31">
        <f t="shared" ca="1" si="94"/>
        <v>69420091.481171548</v>
      </c>
      <c r="H70" s="31">
        <f t="shared" ca="1" si="94"/>
        <v>31682103.191693489</v>
      </c>
      <c r="I70" s="31">
        <f t="shared" ca="1" si="94"/>
        <v>14559719.26163003</v>
      </c>
      <c r="J70" s="31">
        <f t="shared" ca="1" si="94"/>
        <v>3951644.7749793385</v>
      </c>
      <c r="K70" s="31">
        <f t="shared" ca="1" si="94"/>
        <v>1990361.1374008481</v>
      </c>
      <c r="L70" s="31">
        <f t="shared" ca="1" si="94"/>
        <v>360746.21275280841</v>
      </c>
      <c r="M70" s="31">
        <f t="shared" ca="1" si="94"/>
        <v>460211.95350716746</v>
      </c>
      <c r="N70" s="31">
        <f t="shared" ca="1" si="94"/>
        <v>282406.24843804544</v>
      </c>
      <c r="O70" s="31">
        <f t="shared" ca="1" si="94"/>
        <v>202991.49791967546</v>
      </c>
      <c r="P70" s="31">
        <f t="shared" ca="1" si="95"/>
        <v>206382.38708028448</v>
      </c>
      <c r="Q70" s="31">
        <f t="shared" ca="1" si="95"/>
        <v>290032.15196843661</v>
      </c>
      <c r="R70" s="31">
        <f t="shared" ca="1" si="95"/>
        <v>201203.07324135318</v>
      </c>
      <c r="S70" s="31">
        <f t="shared" ca="1" si="95"/>
        <v>90226.562771430064</v>
      </c>
      <c r="T70" s="31">
        <f t="shared" ca="1" si="95"/>
        <v>39078.431281927478</v>
      </c>
      <c r="U70" s="31">
        <f t="shared" ca="1" si="95"/>
        <v>15413.630814031812</v>
      </c>
      <c r="V70" s="31">
        <f t="shared" ca="1" si="95"/>
        <v>4823.4596107332045</v>
      </c>
      <c r="W70" s="33">
        <f t="shared" ca="1" si="16"/>
        <v>54337343.975089602</v>
      </c>
      <c r="X70" s="33">
        <f t="shared" ca="1" si="17"/>
        <v>217058695.61045536</v>
      </c>
      <c r="Y70" s="40">
        <f t="array" aca="1" ref="Y70" ca="1">SUM($E$54:$V$54*E70:V70)/1000000</f>
        <v>2440.1574073371503</v>
      </c>
      <c r="Z70" s="41">
        <f t="array" aca="1" ref="Z70" ca="1">SUM(($E$54:$V$54*E70:V70))/SUM(E70:V70)</f>
        <v>11.241924219964822</v>
      </c>
      <c r="AE70" s="10"/>
      <c r="AF70" s="48"/>
      <c r="AG70" s="55">
        <f t="shared" ca="1" si="26"/>
        <v>1223586.5883073437</v>
      </c>
      <c r="AH70" s="55">
        <f t="shared" ca="1" si="27"/>
        <v>1787833.7525409581</v>
      </c>
      <c r="AI70" s="55">
        <f t="shared" ca="1" si="28"/>
        <v>3014009.2520633359</v>
      </c>
      <c r="AJ70" s="55">
        <f t="shared" ca="1" si="29"/>
        <v>1385107.8098092643</v>
      </c>
      <c r="AK70" s="55">
        <f t="shared" ca="1" si="30"/>
        <v>375931.28968086129</v>
      </c>
      <c r="AL70" s="55">
        <f t="shared" ca="1" si="31"/>
        <v>189348.75777585016</v>
      </c>
      <c r="AM70" s="55">
        <f t="shared" ca="1" si="32"/>
        <v>34318.820827805488</v>
      </c>
      <c r="AN70" s="55">
        <f t="shared" ca="1" si="33"/>
        <v>43781.2817346171</v>
      </c>
      <c r="AO70" s="55">
        <f t="shared" ca="1" si="34"/>
        <v>26866.115563184256</v>
      </c>
      <c r="AP70" s="55">
        <f t="shared" ca="1" si="35"/>
        <v>19311.162807540681</v>
      </c>
      <c r="AQ70" s="55">
        <f t="shared" ca="1" si="36"/>
        <v>19633.747808951714</v>
      </c>
      <c r="AR70" s="55">
        <f t="shared" ca="1" si="37"/>
        <v>27591.589615739187</v>
      </c>
      <c r="AS70" s="55">
        <f t="shared" ca="1" si="38"/>
        <v>19141.024843704523</v>
      </c>
      <c r="AT70" s="55">
        <f t="shared" ca="1" si="39"/>
        <v>8583.5114332391477</v>
      </c>
      <c r="AU70" s="55">
        <f t="shared" ca="1" si="40"/>
        <v>3717.6431352174673</v>
      </c>
      <c r="AV70" s="55">
        <f t="shared" ca="1" si="41"/>
        <v>1466.3428624132694</v>
      </c>
      <c r="AW70" s="55">
        <f t="shared" ca="1" si="42"/>
        <v>458.8695329265671</v>
      </c>
      <c r="AX70" s="55">
        <f t="shared" ca="1" si="19"/>
        <v>5169267.2194946511</v>
      </c>
      <c r="AY70" s="55">
        <f t="shared" ca="1" si="20"/>
        <v>8180687.5603429535</v>
      </c>
      <c r="AZ70" s="43">
        <f t="array" aca="1" ref="AZ70" ca="1">SUM($E$54:$V$54*AF70:AW70)/1000000</f>
        <v>143.86672780258087</v>
      </c>
      <c r="BA70" s="45">
        <f t="array" aca="1" ref="BA70" ca="1">IF(AZ70=0,"",SUM(($E$54:$V$54*AF70:AW70))/SUM(AF70:AW70))</f>
        <v>17.586141353203036</v>
      </c>
      <c r="BB70" s="56">
        <f t="array" aca="1" ref="BB70" ca="1">SUM(AG70:AW70*AG$54:AW$54*AG$55:AW$55)/1000000</f>
        <v>265.73072407870325</v>
      </c>
      <c r="BG70" s="10"/>
      <c r="BH70" s="48"/>
      <c r="BI70" s="55">
        <f t="shared" si="43"/>
        <v>0</v>
      </c>
      <c r="BJ70" s="55">
        <f t="shared" si="44"/>
        <v>0</v>
      </c>
      <c r="BK70" s="55">
        <f t="shared" ca="1" si="45"/>
        <v>20842718.685480215</v>
      </c>
      <c r="BL70" s="55">
        <f t="shared" ca="1" si="46"/>
        <v>9578408.6957107559</v>
      </c>
      <c r="BM70" s="55">
        <f t="shared" ca="1" si="47"/>
        <v>2599670.2267997256</v>
      </c>
      <c r="BN70" s="55">
        <f t="shared" ca="1" si="48"/>
        <v>1309399.7269800841</v>
      </c>
      <c r="BO70" s="55">
        <f t="shared" ca="1" si="49"/>
        <v>237324.26423099707</v>
      </c>
      <c r="BP70" s="55">
        <f t="shared" ca="1" si="50"/>
        <v>302759.83335475239</v>
      </c>
      <c r="BQ70" s="55">
        <f t="shared" ca="1" si="51"/>
        <v>185786.71862792422</v>
      </c>
      <c r="BR70" s="55">
        <f t="shared" ca="1" si="52"/>
        <v>133542.10296850829</v>
      </c>
      <c r="BS70" s="55">
        <f t="shared" ca="1" si="53"/>
        <v>135772.86866106966</v>
      </c>
      <c r="BT70" s="55">
        <f t="shared" ca="1" si="54"/>
        <v>190803.57502299541</v>
      </c>
      <c r="BU70" s="55">
        <f t="shared" ca="1" si="55"/>
        <v>132365.55126564615</v>
      </c>
      <c r="BV70" s="55">
        <f t="shared" ca="1" si="56"/>
        <v>59357.387179263773</v>
      </c>
      <c r="BW70" s="55">
        <f t="shared" ca="1" si="57"/>
        <v>25708.544188210104</v>
      </c>
      <c r="BX70" s="55">
        <f t="shared" ca="1" si="58"/>
        <v>10140.171851436426</v>
      </c>
      <c r="BY70" s="55">
        <f t="shared" ca="1" si="59"/>
        <v>3173.2114231496594</v>
      </c>
      <c r="BZ70" s="55">
        <f t="shared" ca="1" si="22"/>
        <v>35746931.563744724</v>
      </c>
      <c r="CA70" s="55">
        <f t="shared" ca="1" si="23"/>
        <v>35746931.563744724</v>
      </c>
      <c r="CB70" s="43">
        <f t="array" aca="1" ref="CB70" ca="1">SUM($E$54:$V$54*BH70:BY70)/1000000</f>
        <v>784.56571085779456</v>
      </c>
      <c r="CC70" s="45">
        <f t="array" aca="1" ref="CC70" ca="1">IF(CB70=0,"",SUM(($E$54:$V$54*BH70:BY70))/SUM(BH70:BY70))</f>
        <v>21.947777796221182</v>
      </c>
      <c r="CD70" s="56">
        <f t="array" aca="1" ref="CD70" ca="1">SUM(BI70:BY70*BI$54:BY$54*BI$55:BY$55)/1000000</f>
        <v>3624.6800038119086</v>
      </c>
      <c r="CI70" s="10"/>
      <c r="CJ70" s="73"/>
      <c r="CK70" s="156" t="str">
        <f t="shared" ca="1" si="60"/>
        <v/>
      </c>
      <c r="CL70" s="156" t="str">
        <f t="shared" ca="1" si="61"/>
        <v/>
      </c>
      <c r="CM70" s="156" t="str">
        <f t="shared" ca="1" si="62"/>
        <v/>
      </c>
      <c r="CN70" s="156">
        <f t="shared" ca="1" si="63"/>
        <v>-3.1955266073866249E-2</v>
      </c>
      <c r="CO70" s="156">
        <f t="shared" ca="1" si="64"/>
        <v>-3.0342822352862155E-2</v>
      </c>
      <c r="CP70" s="156">
        <f t="shared" ca="1" si="65"/>
        <v>-2.8833429120953623E-2</v>
      </c>
      <c r="CQ70" s="156">
        <f t="shared" ca="1" si="66"/>
        <v>-3.0366409943079337E-2</v>
      </c>
      <c r="CR70" s="156">
        <f t="shared" ca="1" si="67"/>
        <v>-3.3466819187303959E-2</v>
      </c>
      <c r="CS70" s="156">
        <f t="shared" ca="1" si="68"/>
        <v>-2.6667112504548538E-2</v>
      </c>
      <c r="CT70" s="156">
        <f t="shared" ca="1" si="69"/>
        <v>-3.399429071064896E-2</v>
      </c>
      <c r="CU70" s="156">
        <f t="shared" ca="1" si="70"/>
        <v>-2.9518421845123009E-2</v>
      </c>
      <c r="CV70" s="156">
        <f t="shared" ca="1" si="71"/>
        <v>-3.2316299730205743E-2</v>
      </c>
      <c r="CW70" s="156">
        <f t="shared" ca="1" si="72"/>
        <v>-3.503525382978178E-2</v>
      </c>
      <c r="CX70" s="156">
        <f t="shared" ca="1" si="73"/>
        <v>-2.9590320087283978E-2</v>
      </c>
      <c r="CY70" s="156">
        <f t="shared" ca="1" si="74"/>
        <v>-3.1403085633963636E-2</v>
      </c>
      <c r="CZ70" s="156">
        <f t="shared" ca="1" si="75"/>
        <v>-3.1037736289469393E-2</v>
      </c>
      <c r="DA70" s="156">
        <f t="shared" ca="1" si="76"/>
        <v>-2.872914453693377E-2</v>
      </c>
      <c r="DB70" s="55"/>
      <c r="DC70" s="55"/>
      <c r="DD70" s="43"/>
      <c r="DE70" s="45"/>
      <c r="DF70" s="56"/>
      <c r="DK70" s="10"/>
      <c r="DL70" s="48"/>
      <c r="DM70" s="74">
        <f t="shared" ca="1" si="77"/>
        <v>6.5833092471562715E-2</v>
      </c>
      <c r="DN70" s="74">
        <f t="shared" ca="1" si="78"/>
        <v>6.5833092471562715E-2</v>
      </c>
      <c r="DO70" s="74">
        <f t="shared" ca="1" si="79"/>
        <v>0.52108737732176513</v>
      </c>
      <c r="DP70" s="74">
        <f t="shared" ca="1" si="80"/>
        <v>0.52108737732176513</v>
      </c>
      <c r="DQ70" s="74">
        <f t="shared" ca="1" si="81"/>
        <v>0.52108737732176513</v>
      </c>
      <c r="DR70" s="74">
        <f t="shared" ca="1" si="82"/>
        <v>0.52108737732176513</v>
      </c>
      <c r="DS70" s="74">
        <f t="shared" ca="1" si="83"/>
        <v>0.52108737732176524</v>
      </c>
      <c r="DT70" s="74">
        <f t="shared" ca="1" si="84"/>
        <v>0.52108737732176513</v>
      </c>
      <c r="DU70" s="74">
        <f t="shared" ca="1" si="85"/>
        <v>0.52108737732176524</v>
      </c>
      <c r="DV70" s="74">
        <f t="shared" ca="1" si="86"/>
        <v>0.52108737732176513</v>
      </c>
      <c r="DW70" s="74">
        <f t="shared" ca="1" si="87"/>
        <v>0.52108737732176513</v>
      </c>
      <c r="DX70" s="74">
        <f t="shared" ca="1" si="88"/>
        <v>0.52108737732176524</v>
      </c>
      <c r="DY70" s="74">
        <f t="shared" ca="1" si="89"/>
        <v>0.52108737732176513</v>
      </c>
      <c r="DZ70" s="74">
        <f t="shared" ca="1" si="90"/>
        <v>0.52108737732176513</v>
      </c>
      <c r="EA70" s="74">
        <f t="shared" ca="1" si="91"/>
        <v>0.52108737732176513</v>
      </c>
      <c r="EB70" s="74">
        <f t="shared" ca="1" si="92"/>
        <v>0.52108737732176513</v>
      </c>
      <c r="EC70" s="74">
        <f t="shared" ca="1" si="93"/>
        <v>0.52108737732176513</v>
      </c>
      <c r="ED70" s="55"/>
      <c r="EE70" s="55"/>
      <c r="EF70" s="43"/>
      <c r="EG70" s="45"/>
      <c r="EH70" s="56"/>
    </row>
    <row r="71" spans="1:138" x14ac:dyDescent="0.2">
      <c r="A71" s="7">
        <v>2</v>
      </c>
      <c r="B71">
        <v>3</v>
      </c>
      <c r="C71" s="5">
        <f t="shared" ca="1" si="13"/>
        <v>0.30058357709968886</v>
      </c>
      <c r="D71" s="5">
        <f t="shared" ca="1" si="14"/>
        <v>5.8426041187915577E-2</v>
      </c>
      <c r="E71" s="32">
        <f t="shared" ca="1" si="15"/>
        <v>52783788.178403437</v>
      </c>
      <c r="F71" s="31">
        <f t="shared" ca="1" si="94"/>
        <v>36257590.21709647</v>
      </c>
      <c r="G71" s="31">
        <f t="shared" ca="1" si="94"/>
        <v>37619854.888157122</v>
      </c>
      <c r="H71" s="31">
        <f t="shared" ca="1" si="94"/>
        <v>40697501.808490023</v>
      </c>
      <c r="I71" s="31">
        <f t="shared" ca="1" si="94"/>
        <v>18573620.754885145</v>
      </c>
      <c r="J71" s="31">
        <f t="shared" ca="1" si="94"/>
        <v>8535629.7915857378</v>
      </c>
      <c r="K71" s="31">
        <f t="shared" ca="1" si="94"/>
        <v>2316650.2225058395</v>
      </c>
      <c r="L71" s="31">
        <f t="shared" ca="1" si="94"/>
        <v>1166848.4477709054</v>
      </c>
      <c r="M71" s="31">
        <f t="shared" ca="1" si="94"/>
        <v>211487.32784218999</v>
      </c>
      <c r="N71" s="31">
        <f t="shared" ca="1" si="94"/>
        <v>269799.07992812968</v>
      </c>
      <c r="O71" s="31">
        <f t="shared" ca="1" si="94"/>
        <v>165560.55403144329</v>
      </c>
      <c r="P71" s="31">
        <f t="shared" ca="1" si="95"/>
        <v>119003.68722410494</v>
      </c>
      <c r="Q71" s="31">
        <f t="shared" ca="1" si="95"/>
        <v>120991.59468434942</v>
      </c>
      <c r="R71" s="31">
        <f t="shared" ca="1" si="95"/>
        <v>170031.23702965915</v>
      </c>
      <c r="S71" s="31">
        <f t="shared" ca="1" si="95"/>
        <v>117955.22394744519</v>
      </c>
      <c r="T71" s="31">
        <f t="shared" ca="1" si="95"/>
        <v>52895.287563256097</v>
      </c>
      <c r="U71" s="31">
        <f t="shared" ca="1" si="95"/>
        <v>22909.715240011621</v>
      </c>
      <c r="V71" s="31">
        <f t="shared" ca="1" si="95"/>
        <v>9036.2351092492518</v>
      </c>
      <c r="W71" s="33">
        <f t="shared" ca="1" si="16"/>
        <v>72549920.967837498</v>
      </c>
      <c r="X71" s="33">
        <f t="shared" ca="1" si="17"/>
        <v>199211154.25149447</v>
      </c>
      <c r="Y71" s="40">
        <f t="array" aca="1" ref="Y71" ca="1">SUM($E$54:$V$54*E71:V71)/1000000</f>
        <v>2386.9975875029363</v>
      </c>
      <c r="Z71" s="41">
        <f t="array" aca="1" ref="Z71" ca="1">SUM(($E$54:$V$54*E71:V71))/SUM(E71:V71)</f>
        <v>11.982248667107601</v>
      </c>
      <c r="AE71" s="10"/>
      <c r="AF71" s="48"/>
      <c r="AG71" s="55">
        <f t="shared" ca="1" si="26"/>
        <v>1042987.2121575732</v>
      </c>
      <c r="AH71" s="55">
        <f t="shared" ca="1" si="27"/>
        <v>1082174.169232849</v>
      </c>
      <c r="AI71" s="55">
        <f t="shared" ca="1" si="28"/>
        <v>3142541.1636235374</v>
      </c>
      <c r="AJ71" s="55">
        <f t="shared" ca="1" si="29"/>
        <v>1434200.262571956</v>
      </c>
      <c r="AK71" s="55">
        <f t="shared" ca="1" si="30"/>
        <v>659096.17999977188</v>
      </c>
      <c r="AL71" s="55">
        <f t="shared" ca="1" si="31"/>
        <v>178884.90355502578</v>
      </c>
      <c r="AM71" s="55">
        <f t="shared" ca="1" si="32"/>
        <v>90100.598707150697</v>
      </c>
      <c r="AN71" s="55">
        <f t="shared" ca="1" si="33"/>
        <v>16330.42825223691</v>
      </c>
      <c r="AO71" s="55">
        <f t="shared" ca="1" si="34"/>
        <v>20833.089917205452</v>
      </c>
      <c r="AP71" s="55">
        <f t="shared" ca="1" si="35"/>
        <v>12784.098114041781</v>
      </c>
      <c r="AQ71" s="55">
        <f t="shared" ca="1" si="36"/>
        <v>9189.114051386674</v>
      </c>
      <c r="AR71" s="55">
        <f t="shared" ca="1" si="37"/>
        <v>9342.6144075679804</v>
      </c>
      <c r="AS71" s="55">
        <f t="shared" ca="1" si="38"/>
        <v>13129.31108110588</v>
      </c>
      <c r="AT71" s="55">
        <f t="shared" ca="1" si="39"/>
        <v>9108.1548067392887</v>
      </c>
      <c r="AU71" s="55">
        <f t="shared" ca="1" si="40"/>
        <v>4084.4182355822049</v>
      </c>
      <c r="AV71" s="55">
        <f t="shared" ca="1" si="41"/>
        <v>1769.020701256188</v>
      </c>
      <c r="AW71" s="55">
        <f t="shared" ca="1" si="42"/>
        <v>697.75144746285343</v>
      </c>
      <c r="AX71" s="55">
        <f t="shared" ca="1" si="19"/>
        <v>5602091.1094720261</v>
      </c>
      <c r="AY71" s="55">
        <f t="shared" ca="1" si="20"/>
        <v>7727252.4908624487</v>
      </c>
      <c r="AZ71" s="43">
        <f t="array" aca="1" ref="AZ71" ca="1">SUM($E$54:$V$54*AF71:AW71)/1000000</f>
        <v>144.16049835971626</v>
      </c>
      <c r="BA71" s="45">
        <f t="array" aca="1" ref="BA71" ca="1">IF(AZ71=0,"",SUM(($E$54:$V$54*AF71:AW71))/SUM(AF71:AW71))</f>
        <v>18.656113350791561</v>
      </c>
      <c r="BB71" s="56">
        <f t="array" aca="1" ref="BB71" ca="1">SUM(AG71:AW71*AG$54:AW$54*AG$55:AW$55)/1000000</f>
        <v>274.31559595669279</v>
      </c>
      <c r="BG71" s="10"/>
      <c r="BH71" s="48"/>
      <c r="BI71" s="55">
        <f t="shared" si="43"/>
        <v>0</v>
      </c>
      <c r="BJ71" s="55">
        <f t="shared" si="44"/>
        <v>0</v>
      </c>
      <c r="BK71" s="55">
        <f t="shared" ca="1" si="45"/>
        <v>16167384.353611743</v>
      </c>
      <c r="BL71" s="55">
        <f t="shared" ca="1" si="46"/>
        <v>7378508.5628967201</v>
      </c>
      <c r="BM71" s="55">
        <f t="shared" ca="1" si="47"/>
        <v>3390842.2239302462</v>
      </c>
      <c r="BN71" s="55">
        <f t="shared" ca="1" si="48"/>
        <v>920306.47818089498</v>
      </c>
      <c r="BO71" s="55">
        <f t="shared" ca="1" si="49"/>
        <v>463539.19772028917</v>
      </c>
      <c r="BP71" s="55">
        <f t="shared" ca="1" si="50"/>
        <v>84014.909102594858</v>
      </c>
      <c r="BQ71" s="55">
        <f t="shared" ca="1" si="51"/>
        <v>107179.68498348781</v>
      </c>
      <c r="BR71" s="55">
        <f t="shared" ca="1" si="52"/>
        <v>65770.157672549249</v>
      </c>
      <c r="BS71" s="55">
        <f t="shared" ca="1" si="53"/>
        <v>47275.097127650552</v>
      </c>
      <c r="BT71" s="55">
        <f t="shared" ca="1" si="54"/>
        <v>48064.808105990742</v>
      </c>
      <c r="BU71" s="55">
        <f t="shared" ca="1" si="55"/>
        <v>67546.169642410154</v>
      </c>
      <c r="BV71" s="55">
        <f t="shared" ca="1" si="56"/>
        <v>46858.587316945916</v>
      </c>
      <c r="BW71" s="55">
        <f t="shared" ca="1" si="57"/>
        <v>21013.045187741205</v>
      </c>
      <c r="BX71" s="55">
        <f t="shared" ca="1" si="58"/>
        <v>9101.0542479979977</v>
      </c>
      <c r="BY71" s="55">
        <f t="shared" ca="1" si="59"/>
        <v>3589.7113982155215</v>
      </c>
      <c r="BZ71" s="55">
        <f t="shared" ca="1" si="22"/>
        <v>28820994.04112548</v>
      </c>
      <c r="CA71" s="55">
        <f t="shared" ca="1" si="23"/>
        <v>28820994.04112548</v>
      </c>
      <c r="CB71" s="43">
        <f t="array" aca="1" ref="CB71" ca="1">SUM($E$54:$V$54*BH71:BY71)/1000000</f>
        <v>637.1298535809708</v>
      </c>
      <c r="CC71" s="45">
        <f t="array" aca="1" ref="CC71" ca="1">IF(CB71=0,"",SUM(($E$54:$V$54*BH71:BY71))/SUM(BH71:BY71))</f>
        <v>22.106449648191607</v>
      </c>
      <c r="CD71" s="56">
        <f t="array" aca="1" ref="CD71" ca="1">SUM(BI71:BY71*BI$54:BY$54*BI$55:BY$55)/1000000</f>
        <v>2947.3913174736936</v>
      </c>
      <c r="CI71" s="10"/>
      <c r="CJ71" s="73"/>
      <c r="CK71" s="156" t="str">
        <f t="shared" ca="1" si="60"/>
        <v/>
      </c>
      <c r="CL71" s="156" t="str">
        <f t="shared" ca="1" si="61"/>
        <v/>
      </c>
      <c r="CM71" s="156" t="str">
        <f t="shared" ca="1" si="62"/>
        <v/>
      </c>
      <c r="CN71" s="156">
        <f t="shared" ca="1" si="63"/>
        <v>0.8248506498970205</v>
      </c>
      <c r="CO71" s="156">
        <f t="shared" ca="1" si="64"/>
        <v>0.79000375806126744</v>
      </c>
      <c r="CP71" s="156">
        <f t="shared" ca="1" si="65"/>
        <v>0.93505618897487486</v>
      </c>
      <c r="CQ71" s="156">
        <f t="shared" ca="1" si="66"/>
        <v>0.79529643527607574</v>
      </c>
      <c r="CR71" s="156">
        <f t="shared" ca="1" si="67"/>
        <v>0.84295720629148607</v>
      </c>
      <c r="CS71" s="156">
        <f t="shared" ca="1" si="68"/>
        <v>1.0323201208758994</v>
      </c>
      <c r="CT71" s="156">
        <f t="shared" ca="1" si="69"/>
        <v>0.82929322944894268</v>
      </c>
      <c r="CU71" s="156">
        <f t="shared" ca="1" si="70"/>
        <v>0.77115273187310007</v>
      </c>
      <c r="CV71" s="156">
        <f t="shared" ca="1" si="71"/>
        <v>0.99420804219341252</v>
      </c>
      <c r="CW71" s="156">
        <f t="shared" ca="1" si="72"/>
        <v>0.87482963561007066</v>
      </c>
      <c r="CX71" s="156">
        <f t="shared" ca="1" si="73"/>
        <v>0.85915445457779194</v>
      </c>
      <c r="CY71" s="156">
        <f t="shared" ca="1" si="74"/>
        <v>0.99556513142842051</v>
      </c>
      <c r="CZ71" s="156">
        <f t="shared" ca="1" si="75"/>
        <v>0.76509038581577538</v>
      </c>
      <c r="DA71" s="156">
        <f t="shared" ca="1" si="76"/>
        <v>0.77547570159420065</v>
      </c>
      <c r="DB71" s="55"/>
      <c r="DC71" s="55"/>
      <c r="DD71" s="43"/>
      <c r="DE71" s="45"/>
      <c r="DF71" s="56"/>
      <c r="DK71" s="10"/>
      <c r="DL71" s="48"/>
      <c r="DM71" s="74">
        <f t="shared" ca="1" si="77"/>
        <v>5.8426041187915639E-2</v>
      </c>
      <c r="DN71" s="74">
        <f t="shared" ca="1" si="78"/>
        <v>5.8426041187915639E-2</v>
      </c>
      <c r="DO71" s="74">
        <f t="shared" ca="1" si="79"/>
        <v>0.35900961828760436</v>
      </c>
      <c r="DP71" s="74">
        <f t="shared" ca="1" si="80"/>
        <v>0.35900961828760436</v>
      </c>
      <c r="DQ71" s="74">
        <f t="shared" ca="1" si="81"/>
        <v>0.35900961828760436</v>
      </c>
      <c r="DR71" s="74">
        <f t="shared" ca="1" si="82"/>
        <v>0.35900961828760414</v>
      </c>
      <c r="DS71" s="74">
        <f t="shared" ca="1" si="83"/>
        <v>0.35900961828760436</v>
      </c>
      <c r="DT71" s="74">
        <f t="shared" ca="1" si="84"/>
        <v>0.35900961828760436</v>
      </c>
      <c r="DU71" s="74">
        <f t="shared" ca="1" si="85"/>
        <v>0.35900961828760436</v>
      </c>
      <c r="DV71" s="74">
        <f t="shared" ca="1" si="86"/>
        <v>0.35900961828760436</v>
      </c>
      <c r="DW71" s="74">
        <f t="shared" ca="1" si="87"/>
        <v>0.35900961828760436</v>
      </c>
      <c r="DX71" s="74">
        <f t="shared" ca="1" si="88"/>
        <v>0.35900961828760436</v>
      </c>
      <c r="DY71" s="74">
        <f t="shared" ca="1" si="89"/>
        <v>0.35900961828760436</v>
      </c>
      <c r="DZ71" s="74">
        <f t="shared" ca="1" si="90"/>
        <v>0.35900961828760436</v>
      </c>
      <c r="EA71" s="74">
        <f t="shared" ca="1" si="91"/>
        <v>0.35900961828760436</v>
      </c>
      <c r="EB71" s="74">
        <f t="shared" ca="1" si="92"/>
        <v>0.35900961828760436</v>
      </c>
      <c r="EC71" s="74">
        <f t="shared" ca="1" si="93"/>
        <v>0.35900961828760436</v>
      </c>
      <c r="ED71" s="55"/>
      <c r="EE71" s="55"/>
      <c r="EF71" s="43"/>
      <c r="EG71" s="45"/>
      <c r="EH71" s="56"/>
    </row>
    <row r="72" spans="1:138" x14ac:dyDescent="0.2">
      <c r="A72" s="7">
        <v>2</v>
      </c>
      <c r="B72">
        <v>4</v>
      </c>
      <c r="C72" s="5">
        <f t="shared" ca="1" si="13"/>
        <v>0.34347571891183448</v>
      </c>
      <c r="D72" s="5">
        <f t="shared" ca="1" si="14"/>
        <v>7.0673522444537271E-2</v>
      </c>
      <c r="E72" s="32">
        <f t="shared" ca="1" si="15"/>
        <v>17368077.334942535</v>
      </c>
      <c r="F72" s="31">
        <f t="shared" ca="1" si="94"/>
        <v>41286293.940708257</v>
      </c>
      <c r="G72" s="31">
        <f t="shared" ca="1" si="94"/>
        <v>28359872.963745877</v>
      </c>
      <c r="H72" s="31">
        <f t="shared" ca="1" si="94"/>
        <v>20871461.037002031</v>
      </c>
      <c r="I72" s="31">
        <f t="shared" ca="1" si="94"/>
        <v>22578936.729674064</v>
      </c>
      <c r="J72" s="31">
        <f t="shared" ca="1" si="94"/>
        <v>10304627.783763036</v>
      </c>
      <c r="K72" s="31">
        <f t="shared" ca="1" si="94"/>
        <v>4735559.5908329291</v>
      </c>
      <c r="L72" s="31">
        <f t="shared" ca="1" si="94"/>
        <v>1285275.4216926573</v>
      </c>
      <c r="M72" s="31">
        <f t="shared" ca="1" si="94"/>
        <v>647366.45014022733</v>
      </c>
      <c r="N72" s="31">
        <f t="shared" ca="1" si="94"/>
        <v>117332.97579166111</v>
      </c>
      <c r="O72" s="31">
        <f t="shared" ca="1" si="94"/>
        <v>149684.28244287695</v>
      </c>
      <c r="P72" s="31">
        <f t="shared" ca="1" si="95"/>
        <v>91852.843744475482</v>
      </c>
      <c r="Q72" s="31">
        <f t="shared" ca="1" si="95"/>
        <v>66023.13667986494</v>
      </c>
      <c r="R72" s="31">
        <f t="shared" ca="1" si="95"/>
        <v>67126.025918141066</v>
      </c>
      <c r="S72" s="31">
        <f t="shared" ca="1" si="95"/>
        <v>94333.174577315149</v>
      </c>
      <c r="T72" s="31">
        <f t="shared" ca="1" si="95"/>
        <v>65441.450214231598</v>
      </c>
      <c r="U72" s="31">
        <f t="shared" ca="1" si="95"/>
        <v>29346.257094815694</v>
      </c>
      <c r="V72" s="31">
        <f t="shared" ca="1" si="95"/>
        <v>12710.289032806466</v>
      </c>
      <c r="W72" s="33">
        <f t="shared" ca="1" si="16"/>
        <v>61117077.448601142</v>
      </c>
      <c r="X72" s="33">
        <f t="shared" ca="1" si="17"/>
        <v>148131321.68799788</v>
      </c>
      <c r="Y72" s="40">
        <f t="array" aca="1" ref="Y72" ca="1">SUM($E$54:$V$54*E72:V72)/1000000</f>
        <v>2102.1665950748693</v>
      </c>
      <c r="Z72" s="41">
        <f t="array" aca="1" ref="Z72" ca="1">SUM(($E$54:$V$54*E72:V72))/SUM(E72:V72)</f>
        <v>14.191236337596212</v>
      </c>
      <c r="AE72" s="10"/>
      <c r="AF72" s="48"/>
      <c r="AG72" s="55">
        <f t="shared" ca="1" si="26"/>
        <v>1379223.3954047849</v>
      </c>
      <c r="AH72" s="55">
        <f t="shared" ca="1" si="27"/>
        <v>947399.16201921413</v>
      </c>
      <c r="AI72" s="55">
        <f t="shared" ca="1" si="28"/>
        <v>2009113.9997472521</v>
      </c>
      <c r="AJ72" s="55">
        <f t="shared" ca="1" si="29"/>
        <v>2173477.8318859665</v>
      </c>
      <c r="AK72" s="55">
        <f t="shared" ca="1" si="30"/>
        <v>991936.88002191775</v>
      </c>
      <c r="AL72" s="55">
        <f t="shared" ca="1" si="31"/>
        <v>455851.12866379536</v>
      </c>
      <c r="AM72" s="55">
        <f t="shared" ca="1" si="32"/>
        <v>123722.28463909616</v>
      </c>
      <c r="AN72" s="55">
        <f t="shared" ca="1" si="33"/>
        <v>62316.336917553635</v>
      </c>
      <c r="AO72" s="55">
        <f t="shared" ca="1" si="34"/>
        <v>11294.624936754914</v>
      </c>
      <c r="AP72" s="55">
        <f t="shared" ca="1" si="35"/>
        <v>14408.803814210747</v>
      </c>
      <c r="AQ72" s="55">
        <f t="shared" ca="1" si="36"/>
        <v>8841.8742682390639</v>
      </c>
      <c r="AR72" s="55">
        <f t="shared" ca="1" si="37"/>
        <v>6355.4730536390116</v>
      </c>
      <c r="AS72" s="55">
        <f t="shared" ca="1" si="38"/>
        <v>6461.638606920731</v>
      </c>
      <c r="AT72" s="55">
        <f t="shared" ca="1" si="39"/>
        <v>9080.6341418975644</v>
      </c>
      <c r="AU72" s="55">
        <f t="shared" ca="1" si="40"/>
        <v>6299.4791575003765</v>
      </c>
      <c r="AV72" s="55">
        <f t="shared" ca="1" si="41"/>
        <v>2824.9088966435534</v>
      </c>
      <c r="AW72" s="55">
        <f t="shared" ca="1" si="42"/>
        <v>1223.5089623756148</v>
      </c>
      <c r="AX72" s="55">
        <f t="shared" ca="1" si="19"/>
        <v>5883209.4077137634</v>
      </c>
      <c r="AY72" s="55">
        <f t="shared" ca="1" si="20"/>
        <v>8209831.9651377629</v>
      </c>
      <c r="AZ72" s="43">
        <f t="array" aca="1" ref="AZ72" ca="1">SUM($E$54:$V$54*AF72:AW72)/1000000</f>
        <v>160.91658804569164</v>
      </c>
      <c r="BA72" s="45">
        <f t="array" aca="1" ref="BA72" ca="1">IF(AZ72=0,"",SUM(($E$54:$V$54*AF72:AW72))/SUM(AF72:AW72))</f>
        <v>19.600472790308981</v>
      </c>
      <c r="BB72" s="56">
        <f t="array" aca="1" ref="BB72" ca="1">SUM(AG72:AW72*AG$54:AW$54*AG$55:AW$55)/1000000</f>
        <v>322.52024601671496</v>
      </c>
      <c r="BG72" s="10"/>
      <c r="BH72" s="48"/>
      <c r="BI72" s="55">
        <f t="shared" si="43"/>
        <v>0</v>
      </c>
      <c r="BJ72" s="55">
        <f t="shared" si="44"/>
        <v>0</v>
      </c>
      <c r="BK72" s="55">
        <f t="shared" ca="1" si="45"/>
        <v>9764362.2614194266</v>
      </c>
      <c r="BL72" s="55">
        <f t="shared" ca="1" si="46"/>
        <v>10563176.066847809</v>
      </c>
      <c r="BM72" s="55">
        <f t="shared" ca="1" si="47"/>
        <v>4820846.9196942551</v>
      </c>
      <c r="BN72" s="55">
        <f t="shared" ca="1" si="48"/>
        <v>2215451.9644530704</v>
      </c>
      <c r="BO72" s="55">
        <f t="shared" ca="1" si="49"/>
        <v>601294.50453212659</v>
      </c>
      <c r="BP72" s="55">
        <f t="shared" ca="1" si="50"/>
        <v>302859.51346922375</v>
      </c>
      <c r="BQ72" s="55">
        <f t="shared" ca="1" si="51"/>
        <v>54892.260719506397</v>
      </c>
      <c r="BR72" s="55">
        <f t="shared" ca="1" si="52"/>
        <v>70027.275810817591</v>
      </c>
      <c r="BS72" s="55">
        <f t="shared" ca="1" si="53"/>
        <v>42971.809183485893</v>
      </c>
      <c r="BT72" s="55">
        <f t="shared" ca="1" si="54"/>
        <v>30887.814850838568</v>
      </c>
      <c r="BU72" s="55">
        <f t="shared" ca="1" si="55"/>
        <v>31403.783044807227</v>
      </c>
      <c r="BV72" s="55">
        <f t="shared" ca="1" si="56"/>
        <v>44132.190276935842</v>
      </c>
      <c r="BW72" s="55">
        <f t="shared" ca="1" si="57"/>
        <v>30615.682614243378</v>
      </c>
      <c r="BX72" s="55">
        <f t="shared" ca="1" si="58"/>
        <v>13729.153161943186</v>
      </c>
      <c r="BY72" s="55">
        <f t="shared" ca="1" si="59"/>
        <v>5946.2951033300305</v>
      </c>
      <c r="BZ72" s="55">
        <f t="shared" ca="1" si="22"/>
        <v>28592597.495181821</v>
      </c>
      <c r="CA72" s="55">
        <f t="shared" ca="1" si="23"/>
        <v>28592597.495181821</v>
      </c>
      <c r="CB72" s="43">
        <f t="array" aca="1" ref="CB72" ca="1">SUM($E$54:$V$54*BH72:BY72)/1000000</f>
        <v>681.30539602312706</v>
      </c>
      <c r="CC72" s="45">
        <f t="array" aca="1" ref="CC72" ca="1">IF(CB72=0,"",SUM(($E$54:$V$54*BH72:BY72))/SUM(BH72:BY72))</f>
        <v>23.828034376307883</v>
      </c>
      <c r="CD72" s="56">
        <f t="array" aca="1" ref="CD72" ca="1">SUM(BI72:BY72*BI$54:BY$54*BI$55:BY$55)/1000000</f>
        <v>3215.6936755551164</v>
      </c>
      <c r="CI72" s="10"/>
      <c r="CJ72" s="73"/>
      <c r="CK72" s="156" t="str">
        <f t="shared" ca="1" si="60"/>
        <v/>
      </c>
      <c r="CL72" s="156" t="str">
        <f t="shared" ca="1" si="61"/>
        <v/>
      </c>
      <c r="CM72" s="156" t="str">
        <f t="shared" ca="1" si="62"/>
        <v/>
      </c>
      <c r="CN72" s="156">
        <f t="shared" ca="1" si="63"/>
        <v>0.28875231743873186</v>
      </c>
      <c r="CO72" s="156">
        <f t="shared" ca="1" si="64"/>
        <v>0.30923941952382328</v>
      </c>
      <c r="CP72" s="156">
        <f t="shared" ca="1" si="65"/>
        <v>0.22052299857018953</v>
      </c>
      <c r="CQ72" s="156">
        <f t="shared" ca="1" si="66"/>
        <v>0.24754531720669495</v>
      </c>
      <c r="CR72" s="156">
        <f t="shared" ca="1" si="67"/>
        <v>0.25344183392488545</v>
      </c>
      <c r="CS72" s="156">
        <f t="shared" ca="1" si="68"/>
        <v>0.23947106127005474</v>
      </c>
      <c r="CT72" s="156">
        <f t="shared" ca="1" si="69"/>
        <v>0.24063399113334771</v>
      </c>
      <c r="CU72" s="156">
        <f t="shared" ca="1" si="70"/>
        <v>0.30184737337554085</v>
      </c>
      <c r="CV72" s="156">
        <f t="shared" ca="1" si="71"/>
        <v>0.244373005988827</v>
      </c>
      <c r="CW72" s="156">
        <f t="shared" ca="1" si="72"/>
        <v>0.29979108758649115</v>
      </c>
      <c r="CX72" s="156">
        <f t="shared" ca="1" si="73"/>
        <v>0.27788645176112869</v>
      </c>
      <c r="CY72" s="156">
        <f t="shared" ca="1" si="74"/>
        <v>0.27810072297504829</v>
      </c>
      <c r="CZ72" s="156">
        <f t="shared" ca="1" si="75"/>
        <v>0.2463541132866835</v>
      </c>
      <c r="DA72" s="156">
        <f t="shared" ca="1" si="76"/>
        <v>0.28088985227847352</v>
      </c>
      <c r="DB72" s="55"/>
      <c r="DC72" s="55"/>
      <c r="DD72" s="43"/>
      <c r="DE72" s="45"/>
      <c r="DF72" s="56"/>
      <c r="DK72" s="10"/>
      <c r="DL72" s="48"/>
      <c r="DM72" s="74">
        <f t="shared" ca="1" si="77"/>
        <v>7.0673522444537284E-2</v>
      </c>
      <c r="DN72" s="74">
        <f t="shared" ca="1" si="78"/>
        <v>7.0673522444537284E-2</v>
      </c>
      <c r="DO72" s="74">
        <f t="shared" ca="1" si="79"/>
        <v>0.41414924135637177</v>
      </c>
      <c r="DP72" s="74">
        <f t="shared" ca="1" si="80"/>
        <v>0.41414924135637177</v>
      </c>
      <c r="DQ72" s="74">
        <f t="shared" ca="1" si="81"/>
        <v>0.41414924135637177</v>
      </c>
      <c r="DR72" s="74">
        <f t="shared" ca="1" si="82"/>
        <v>0.41414924135637177</v>
      </c>
      <c r="DS72" s="74">
        <f t="shared" ca="1" si="83"/>
        <v>0.41414924135637177</v>
      </c>
      <c r="DT72" s="74">
        <f t="shared" ca="1" si="84"/>
        <v>0.41414924135637177</v>
      </c>
      <c r="DU72" s="74">
        <f t="shared" ca="1" si="85"/>
        <v>0.41414924135637177</v>
      </c>
      <c r="DV72" s="74">
        <f t="shared" ca="1" si="86"/>
        <v>0.41414924135637177</v>
      </c>
      <c r="DW72" s="74">
        <f t="shared" ca="1" si="87"/>
        <v>0.41414924135637177</v>
      </c>
      <c r="DX72" s="74">
        <f t="shared" ca="1" si="88"/>
        <v>0.41414924135637177</v>
      </c>
      <c r="DY72" s="74">
        <f t="shared" ca="1" si="89"/>
        <v>0.41414924135637177</v>
      </c>
      <c r="DZ72" s="74">
        <f t="shared" ca="1" si="90"/>
        <v>0.41414924135637177</v>
      </c>
      <c r="EA72" s="74">
        <f t="shared" ca="1" si="91"/>
        <v>0.41414924135637177</v>
      </c>
      <c r="EB72" s="74">
        <f t="shared" ca="1" si="92"/>
        <v>0.41414924135637177</v>
      </c>
      <c r="EC72" s="74">
        <f t="shared" ca="1" si="93"/>
        <v>0.41414924135637177</v>
      </c>
      <c r="ED72" s="55"/>
      <c r="EE72" s="55"/>
      <c r="EF72" s="43"/>
      <c r="EG72" s="45"/>
      <c r="EH72" s="56"/>
    </row>
    <row r="73" spans="1:138" x14ac:dyDescent="0.2">
      <c r="A73" s="7">
        <v>2</v>
      </c>
      <c r="B73">
        <v>5</v>
      </c>
      <c r="C73" s="5">
        <f t="shared" ca="1" si="13"/>
        <v>0.42858870804750365</v>
      </c>
      <c r="D73" s="5">
        <f t="shared" ca="1" si="14"/>
        <v>5.1613308716845059E-2</v>
      </c>
      <c r="E73" s="32">
        <f t="shared" ca="1" si="15"/>
        <v>17163495.933322608</v>
      </c>
      <c r="F73" s="31">
        <f t="shared" ca="1" si="94"/>
        <v>13846334.998596808</v>
      </c>
      <c r="G73" s="31">
        <f t="shared" ca="1" si="94"/>
        <v>32914631.005440276</v>
      </c>
      <c r="H73" s="31">
        <f t="shared" ca="1" si="94"/>
        <v>14728335.235808628</v>
      </c>
      <c r="I73" s="31">
        <f t="shared" ca="1" si="94"/>
        <v>10839324.823741421</v>
      </c>
      <c r="J73" s="31">
        <f t="shared" ca="1" si="94"/>
        <v>11726080.361779859</v>
      </c>
      <c r="K73" s="31">
        <f t="shared" ca="1" si="94"/>
        <v>5351575.8929352881</v>
      </c>
      <c r="L73" s="31">
        <f t="shared" ca="1" si="94"/>
        <v>2459351.9608532013</v>
      </c>
      <c r="M73" s="31">
        <f t="shared" ca="1" si="94"/>
        <v>667491.25799096725</v>
      </c>
      <c r="N73" s="31">
        <f t="shared" ca="1" si="94"/>
        <v>336201.43892285228</v>
      </c>
      <c r="O73" s="31">
        <f t="shared" ca="1" si="94"/>
        <v>60935.371744568867</v>
      </c>
      <c r="P73" s="31">
        <f t="shared" ca="1" si="95"/>
        <v>77736.60672487595</v>
      </c>
      <c r="Q73" s="31">
        <f t="shared" ca="1" si="95"/>
        <v>47702.592912189626</v>
      </c>
      <c r="R73" s="31">
        <f t="shared" ca="1" si="95"/>
        <v>34288.266791030932</v>
      </c>
      <c r="S73" s="31">
        <f t="shared" ca="1" si="95"/>
        <v>34861.038130664994</v>
      </c>
      <c r="T73" s="31">
        <f t="shared" ca="1" si="95"/>
        <v>48990.720826178345</v>
      </c>
      <c r="U73" s="31">
        <f t="shared" ca="1" si="95"/>
        <v>33986.175407231982</v>
      </c>
      <c r="V73" s="31">
        <f t="shared" ca="1" si="95"/>
        <v>15240.601146599194</v>
      </c>
      <c r="W73" s="33">
        <f t="shared" ca="1" si="16"/>
        <v>46462102.345715553</v>
      </c>
      <c r="X73" s="33">
        <f t="shared" ca="1" si="17"/>
        <v>110386564.28307524</v>
      </c>
      <c r="Y73" s="40">
        <f t="array" aca="1" ref="Y73" ca="1">SUM($E$54:$V$54*E73:V73)/1000000</f>
        <v>1687.1325126274648</v>
      </c>
      <c r="Z73" s="41">
        <f t="array" aca="1" ref="Z73" ca="1">SUM(($E$54:$V$54*E73:V73))/SUM(E73:V73)</f>
        <v>15.283857447551163</v>
      </c>
      <c r="AE73" s="10"/>
      <c r="AF73" s="48"/>
      <c r="AG73" s="55">
        <f t="shared" ca="1" si="26"/>
        <v>277424.01545807585</v>
      </c>
      <c r="AH73" s="55">
        <f t="shared" ca="1" si="27"/>
        <v>659474.80699950538</v>
      </c>
      <c r="AI73" s="55">
        <f t="shared" ca="1" si="28"/>
        <v>1073819.5961481493</v>
      </c>
      <c r="AJ73" s="55">
        <f t="shared" ca="1" si="29"/>
        <v>790278.0061965083</v>
      </c>
      <c r="AK73" s="55">
        <f t="shared" ca="1" si="30"/>
        <v>854929.94808220596</v>
      </c>
      <c r="AL73" s="55">
        <f t="shared" ca="1" si="31"/>
        <v>390174.92283420567</v>
      </c>
      <c r="AM73" s="55">
        <f t="shared" ca="1" si="32"/>
        <v>179307.45648488431</v>
      </c>
      <c r="AN73" s="55">
        <f t="shared" ca="1" si="33"/>
        <v>48665.730485657848</v>
      </c>
      <c r="AO73" s="55">
        <f t="shared" ca="1" si="34"/>
        <v>24511.914455262118</v>
      </c>
      <c r="AP73" s="55">
        <f t="shared" ca="1" si="35"/>
        <v>4442.7014479411928</v>
      </c>
      <c r="AQ73" s="55">
        <f t="shared" ca="1" si="36"/>
        <v>5667.6528815207112</v>
      </c>
      <c r="AR73" s="55">
        <f t="shared" ca="1" si="37"/>
        <v>3477.9205005904178</v>
      </c>
      <c r="AS73" s="55">
        <f t="shared" ca="1" si="38"/>
        <v>2499.9032279389417</v>
      </c>
      <c r="AT73" s="55">
        <f t="shared" ca="1" si="39"/>
        <v>2541.6630791891839</v>
      </c>
      <c r="AU73" s="55">
        <f t="shared" ca="1" si="40"/>
        <v>3571.8358667360458</v>
      </c>
      <c r="AV73" s="55">
        <f t="shared" ca="1" si="41"/>
        <v>2477.8782235812091</v>
      </c>
      <c r="AW73" s="55">
        <f t="shared" ca="1" si="42"/>
        <v>1111.1680924064494</v>
      </c>
      <c r="AX73" s="55">
        <f t="shared" ca="1" si="19"/>
        <v>3387478.2980067781</v>
      </c>
      <c r="AY73" s="55">
        <f t="shared" ca="1" si="20"/>
        <v>4324377.1204643594</v>
      </c>
      <c r="AZ73" s="43">
        <f t="array" aca="1" ref="AZ73" ca="1">SUM($E$54:$V$54*AF73:AW73)/1000000</f>
        <v>94.478572143569863</v>
      </c>
      <c r="BA73" s="45">
        <f t="array" aca="1" ref="BA73" ca="1">IF(AZ73=0,"",SUM(($E$54:$V$54*AF73:AW73))/SUM(AF73:AW73))</f>
        <v>21.847903064805916</v>
      </c>
      <c r="BB73" s="56">
        <f t="array" aca="1" ref="BB73" ca="1">SUM(AG73:AW73*AG$54:AW$54*AG$55:AW$55)/1000000</f>
        <v>199.08759748753462</v>
      </c>
      <c r="BG73" s="10"/>
      <c r="BH73" s="48"/>
      <c r="BI73" s="55">
        <f t="shared" si="43"/>
        <v>0</v>
      </c>
      <c r="BJ73" s="55">
        <f t="shared" si="44"/>
        <v>0</v>
      </c>
      <c r="BK73" s="55">
        <f t="shared" ca="1" si="45"/>
        <v>8916827.1678545382</v>
      </c>
      <c r="BL73" s="55">
        <f t="shared" ca="1" si="46"/>
        <v>6562342.8936183583</v>
      </c>
      <c r="BM73" s="55">
        <f t="shared" ca="1" si="47"/>
        <v>7099202.3380993903</v>
      </c>
      <c r="BN73" s="55">
        <f t="shared" ca="1" si="48"/>
        <v>3239950.5136834891</v>
      </c>
      <c r="BO73" s="55">
        <f t="shared" ca="1" si="49"/>
        <v>1488940.60521757</v>
      </c>
      <c r="BP73" s="55">
        <f t="shared" ca="1" si="50"/>
        <v>404112.48713897727</v>
      </c>
      <c r="BQ73" s="55">
        <f t="shared" ca="1" si="51"/>
        <v>203543.0397571669</v>
      </c>
      <c r="BR73" s="55">
        <f t="shared" ca="1" si="52"/>
        <v>36891.486346281279</v>
      </c>
      <c r="BS73" s="55">
        <f t="shared" ca="1" si="53"/>
        <v>47063.288259213834</v>
      </c>
      <c r="BT73" s="55">
        <f t="shared" ca="1" si="54"/>
        <v>28880.098778737811</v>
      </c>
      <c r="BU73" s="55">
        <f t="shared" ca="1" si="55"/>
        <v>20758.798870734903</v>
      </c>
      <c r="BV73" s="55">
        <f t="shared" ca="1" si="56"/>
        <v>21105.566034874413</v>
      </c>
      <c r="BW73" s="55">
        <f t="shared" ca="1" si="57"/>
        <v>29659.957044809915</v>
      </c>
      <c r="BX73" s="55">
        <f t="shared" ca="1" si="58"/>
        <v>20575.906736959714</v>
      </c>
      <c r="BY73" s="55">
        <f t="shared" ca="1" si="59"/>
        <v>9226.9631416336742</v>
      </c>
      <c r="BZ73" s="55">
        <f t="shared" ca="1" si="22"/>
        <v>28129081.110582739</v>
      </c>
      <c r="CA73" s="55">
        <f t="shared" ca="1" si="23"/>
        <v>28129081.110582739</v>
      </c>
      <c r="CB73" s="43">
        <f t="array" aca="1" ref="CB73" ca="1">SUM($E$54:$V$54*BH73:BY73)/1000000</f>
        <v>700.49984243039455</v>
      </c>
      <c r="CC73" s="45">
        <f t="array" aca="1" ref="CC73" ca="1">IF(CB73=0,"",SUM(($E$54:$V$54*BH73:BY73))/SUM(BH73:BY73))</f>
        <v>24.903047478747965</v>
      </c>
      <c r="CD73" s="56">
        <f t="array" aca="1" ref="CD73" ca="1">SUM(BI73:BY73*BI$54:BY$54*BI$55:BY$55)/1000000</f>
        <v>3353.5835929714963</v>
      </c>
      <c r="CI73" s="10"/>
      <c r="CJ73" s="73"/>
      <c r="CK73" s="156" t="str">
        <f t="shared" ca="1" si="60"/>
        <v/>
      </c>
      <c r="CL73" s="156" t="str">
        <f t="shared" ca="1" si="61"/>
        <v/>
      </c>
      <c r="CM73" s="156" t="str">
        <f t="shared" ca="1" si="62"/>
        <v/>
      </c>
      <c r="CN73" s="156">
        <f t="shared" ca="1" si="63"/>
        <v>0.21936316543264059</v>
      </c>
      <c r="CO73" s="156">
        <f t="shared" ca="1" si="64"/>
        <v>0.22649709455890998</v>
      </c>
      <c r="CP73" s="156">
        <f t="shared" ca="1" si="65"/>
        <v>0.25187115395944171</v>
      </c>
      <c r="CQ73" s="156">
        <f t="shared" ca="1" si="66"/>
        <v>0.20865218591054713</v>
      </c>
      <c r="CR73" s="156">
        <f t="shared" ca="1" si="67"/>
        <v>0.19379837329475164</v>
      </c>
      <c r="CS73" s="156">
        <f t="shared" ca="1" si="68"/>
        <v>0.19166479551549753</v>
      </c>
      <c r="CT73" s="156">
        <f t="shared" ca="1" si="69"/>
        <v>0.1906983929559404</v>
      </c>
      <c r="CU73" s="156">
        <f t="shared" ca="1" si="70"/>
        <v>0.2118416546599797</v>
      </c>
      <c r="CV73" s="156">
        <f t="shared" ca="1" si="71"/>
        <v>0.27575352687809707</v>
      </c>
      <c r="CW73" s="156">
        <f t="shared" ca="1" si="72"/>
        <v>0.25847210811958837</v>
      </c>
      <c r="CX73" s="156">
        <f t="shared" ca="1" si="73"/>
        <v>0.21520254891880181</v>
      </c>
      <c r="CY73" s="156">
        <f t="shared" ca="1" si="74"/>
        <v>0.2190321535553256</v>
      </c>
      <c r="CZ73" s="156">
        <f t="shared" ca="1" si="75"/>
        <v>0.22554579805425765</v>
      </c>
      <c r="DA73" s="156">
        <f t="shared" ca="1" si="76"/>
        <v>0.20157843473779324</v>
      </c>
      <c r="DB73" s="55"/>
      <c r="DC73" s="55"/>
      <c r="DD73" s="43"/>
      <c r="DE73" s="45"/>
      <c r="DF73" s="56"/>
      <c r="DK73" s="10"/>
      <c r="DL73" s="48"/>
      <c r="DM73" s="74">
        <f t="shared" ca="1" si="77"/>
        <v>5.161330871684508E-2</v>
      </c>
      <c r="DN73" s="74">
        <f t="shared" ca="1" si="78"/>
        <v>5.161330871684508E-2</v>
      </c>
      <c r="DO73" s="74">
        <f t="shared" ca="1" si="79"/>
        <v>0.4802020167643487</v>
      </c>
      <c r="DP73" s="74">
        <f t="shared" ca="1" si="80"/>
        <v>0.4802020167643487</v>
      </c>
      <c r="DQ73" s="74">
        <f t="shared" ca="1" si="81"/>
        <v>0.4802020167643487</v>
      </c>
      <c r="DR73" s="74">
        <f t="shared" ca="1" si="82"/>
        <v>0.4802020167643487</v>
      </c>
      <c r="DS73" s="74">
        <f t="shared" ca="1" si="83"/>
        <v>0.4802020167643487</v>
      </c>
      <c r="DT73" s="74">
        <f t="shared" ca="1" si="84"/>
        <v>0.4802020167643487</v>
      </c>
      <c r="DU73" s="74">
        <f t="shared" ca="1" si="85"/>
        <v>0.4802020167643487</v>
      </c>
      <c r="DV73" s="74">
        <f t="shared" ca="1" si="86"/>
        <v>0.4802020167643487</v>
      </c>
      <c r="DW73" s="74">
        <f t="shared" ca="1" si="87"/>
        <v>0.4802020167643487</v>
      </c>
      <c r="DX73" s="74">
        <f t="shared" ca="1" si="88"/>
        <v>0.4802020167643487</v>
      </c>
      <c r="DY73" s="74">
        <f t="shared" ca="1" si="89"/>
        <v>0.4802020167643487</v>
      </c>
      <c r="DZ73" s="74">
        <f t="shared" ca="1" si="90"/>
        <v>0.4802020167643487</v>
      </c>
      <c r="EA73" s="74">
        <f t="shared" ca="1" si="91"/>
        <v>0.4802020167643487</v>
      </c>
      <c r="EB73" s="74">
        <f t="shared" ca="1" si="92"/>
        <v>0.4802020167643487</v>
      </c>
      <c r="EC73" s="74">
        <f t="shared" ca="1" si="93"/>
        <v>0.4802020167643487</v>
      </c>
      <c r="ED73" s="55"/>
      <c r="EE73" s="55"/>
      <c r="EF73" s="43"/>
      <c r="EG73" s="45"/>
      <c r="EH73" s="56"/>
    </row>
    <row r="74" spans="1:138" x14ac:dyDescent="0.2">
      <c r="A74" s="7">
        <v>2</v>
      </c>
      <c r="B74">
        <v>6</v>
      </c>
      <c r="C74" s="5">
        <f t="shared" ca="1" si="13"/>
        <v>0.33020568539414535</v>
      </c>
      <c r="D74" s="5">
        <f t="shared" ca="1" si="14"/>
        <v>5.7978593818093761E-2</v>
      </c>
      <c r="E74" s="32">
        <f t="shared" ca="1" si="15"/>
        <v>17003623.297262594</v>
      </c>
      <c r="F74" s="31">
        <f t="shared" ca="1" si="94"/>
        <v>13596415.681983814</v>
      </c>
      <c r="G74" s="31">
        <f t="shared" ca="1" si="94"/>
        <v>10968658.543940261</v>
      </c>
      <c r="H74" s="31">
        <f t="shared" ca="1" si="94"/>
        <v>18741362.715629987</v>
      </c>
      <c r="I74" s="31">
        <f t="shared" ca="1" si="94"/>
        <v>8386211.9798961105</v>
      </c>
      <c r="J74" s="31">
        <f t="shared" ca="1" si="94"/>
        <v>6171836.4116156604</v>
      </c>
      <c r="K74" s="31">
        <f t="shared" ca="1" si="94"/>
        <v>6676748.8675907897</v>
      </c>
      <c r="L74" s="31">
        <f t="shared" ca="1" si="94"/>
        <v>3047150.2139320453</v>
      </c>
      <c r="M74" s="31">
        <f t="shared" ca="1" si="94"/>
        <v>1400337.9571877159</v>
      </c>
      <c r="N74" s="31">
        <f t="shared" ca="1" si="94"/>
        <v>380064.89495365188</v>
      </c>
      <c r="O74" s="31">
        <f t="shared" ca="1" si="94"/>
        <v>191430.7686247025</v>
      </c>
      <c r="P74" s="31">
        <f t="shared" ca="1" si="95"/>
        <v>34696.178240246998</v>
      </c>
      <c r="Q74" s="31">
        <f t="shared" ca="1" si="95"/>
        <v>44262.684964397151</v>
      </c>
      <c r="R74" s="31">
        <f t="shared" ca="1" si="95"/>
        <v>27161.525708601133</v>
      </c>
      <c r="S74" s="31">
        <f t="shared" ca="1" si="95"/>
        <v>19523.501409290835</v>
      </c>
      <c r="T74" s="31">
        <f t="shared" ca="1" si="95"/>
        <v>19849.633439372683</v>
      </c>
      <c r="U74" s="31">
        <f t="shared" ca="1" si="95"/>
        <v>27894.976812950448</v>
      </c>
      <c r="V74" s="31">
        <f t="shared" ca="1" si="95"/>
        <v>19351.492669587602</v>
      </c>
      <c r="W74" s="33">
        <f t="shared" ca="1" si="16"/>
        <v>45187883.802675113</v>
      </c>
      <c r="X74" s="33">
        <f t="shared" ca="1" si="17"/>
        <v>86756581.325861767</v>
      </c>
      <c r="Y74" s="40">
        <f t="array" aca="1" ref="Y74" ca="1">SUM($E$54:$V$54*E74:V74)/1000000</f>
        <v>1356.611831545024</v>
      </c>
      <c r="Z74" s="41">
        <f t="array" aca="1" ref="Z74" ca="1">SUM(($E$54:$V$54*E74:V74))/SUM(E74:V74)</f>
        <v>15.636990425539322</v>
      </c>
      <c r="AE74" s="10"/>
      <c r="AF74" s="48"/>
      <c r="AG74" s="55">
        <f t="shared" ca="1" si="26"/>
        <v>367223.13573489623</v>
      </c>
      <c r="AH74" s="55">
        <f t="shared" ca="1" si="27"/>
        <v>296250.51774846879</v>
      </c>
      <c r="AI74" s="55">
        <f t="shared" ca="1" si="28"/>
        <v>1459107.0730866399</v>
      </c>
      <c r="AJ74" s="55">
        <f t="shared" ca="1" si="29"/>
        <v>652907.76353553997</v>
      </c>
      <c r="AK74" s="55">
        <f t="shared" ca="1" si="30"/>
        <v>480507.75702728087</v>
      </c>
      <c r="AL74" s="55">
        <f t="shared" ca="1" si="31"/>
        <v>519817.66991789709</v>
      </c>
      <c r="AM74" s="55">
        <f t="shared" ca="1" si="32"/>
        <v>237235.60006646288</v>
      </c>
      <c r="AN74" s="55">
        <f t="shared" ca="1" si="33"/>
        <v>109023.18305489392</v>
      </c>
      <c r="AO74" s="55">
        <f t="shared" ca="1" si="34"/>
        <v>29589.917492835997</v>
      </c>
      <c r="AP74" s="55">
        <f t="shared" ca="1" si="35"/>
        <v>14903.82491096919</v>
      </c>
      <c r="AQ74" s="55">
        <f t="shared" ca="1" si="36"/>
        <v>2701.2677705233446</v>
      </c>
      <c r="AR74" s="55">
        <f t="shared" ca="1" si="37"/>
        <v>3446.0672729787971</v>
      </c>
      <c r="AS74" s="55">
        <f t="shared" ca="1" si="38"/>
        <v>2114.6580896271985</v>
      </c>
      <c r="AT74" s="55">
        <f t="shared" ca="1" si="39"/>
        <v>1520.0004092528256</v>
      </c>
      <c r="AU74" s="55">
        <f t="shared" ca="1" si="40"/>
        <v>1545.3913885040665</v>
      </c>
      <c r="AV74" s="55">
        <f t="shared" ca="1" si="41"/>
        <v>2171.7608579988269</v>
      </c>
      <c r="AW74" s="55">
        <f t="shared" ca="1" si="42"/>
        <v>1506.6086846198891</v>
      </c>
      <c r="AX74" s="55">
        <f t="shared" ca="1" si="19"/>
        <v>3518098.5435660244</v>
      </c>
      <c r="AY74" s="55">
        <f t="shared" ca="1" si="20"/>
        <v>4181572.1970493891</v>
      </c>
      <c r="AZ74" s="43">
        <f t="array" aca="1" ref="AZ74" ca="1">SUM($E$54:$V$54*AF74:AW74)/1000000</f>
        <v>92.24893106324518</v>
      </c>
      <c r="BA74" s="45">
        <f t="array" aca="1" ref="BA74" ca="1">IF(AZ74=0,"",SUM(($E$54:$V$54*AF74:AW74))/SUM(AF74:AW74))</f>
        <v>22.060824665023862</v>
      </c>
      <c r="BB74" s="56">
        <f t="array" aca="1" ref="BB74" ca="1">SUM(AG74:AW74*AG$54:AW$54*AG$55:AW$55)/1000000</f>
        <v>196.58450696557793</v>
      </c>
      <c r="BG74" s="10"/>
      <c r="BH74" s="48"/>
      <c r="BI74" s="55">
        <f t="shared" si="43"/>
        <v>0</v>
      </c>
      <c r="BJ74" s="55">
        <f t="shared" si="44"/>
        <v>0</v>
      </c>
      <c r="BK74" s="55">
        <f t="shared" ca="1" si="45"/>
        <v>8310057.5471642269</v>
      </c>
      <c r="BL74" s="55">
        <f t="shared" ca="1" si="46"/>
        <v>3718507.8381485301</v>
      </c>
      <c r="BM74" s="55">
        <f t="shared" ca="1" si="47"/>
        <v>2736637.4863144867</v>
      </c>
      <c r="BN74" s="55">
        <f t="shared" ca="1" si="48"/>
        <v>2960519.3688167701</v>
      </c>
      <c r="BO74" s="55">
        <f t="shared" ca="1" si="49"/>
        <v>1351128.7315041907</v>
      </c>
      <c r="BP74" s="55">
        <f t="shared" ca="1" si="50"/>
        <v>620920.11057463486</v>
      </c>
      <c r="BQ74" s="55">
        <f t="shared" ca="1" si="51"/>
        <v>168523.5591800244</v>
      </c>
      <c r="BR74" s="55">
        <f t="shared" ca="1" si="52"/>
        <v>84881.805432560999</v>
      </c>
      <c r="BS74" s="55">
        <f t="shared" ca="1" si="53"/>
        <v>15384.539652640071</v>
      </c>
      <c r="BT74" s="55">
        <f t="shared" ca="1" si="54"/>
        <v>19626.398828479032</v>
      </c>
      <c r="BU74" s="55">
        <f t="shared" ca="1" si="55"/>
        <v>12043.619513271271</v>
      </c>
      <c r="BV74" s="55">
        <f t="shared" ca="1" si="56"/>
        <v>8656.8635747091121</v>
      </c>
      <c r="BW74" s="55">
        <f t="shared" ca="1" si="57"/>
        <v>8801.4729064357452</v>
      </c>
      <c r="BX74" s="55">
        <f t="shared" ca="1" si="58"/>
        <v>12368.83710697863</v>
      </c>
      <c r="BY74" s="55">
        <f t="shared" ca="1" si="59"/>
        <v>8580.5936392066669</v>
      </c>
      <c r="BZ74" s="55">
        <f t="shared" ca="1" si="22"/>
        <v>20036638.772357151</v>
      </c>
      <c r="CA74" s="55">
        <f t="shared" ca="1" si="23"/>
        <v>20036638.772357151</v>
      </c>
      <c r="CB74" s="43">
        <f t="array" aca="1" ref="CB74" ca="1">SUM($E$54:$V$54*BH74:BY74)/1000000</f>
        <v>490.76890569071213</v>
      </c>
      <c r="CC74" s="45">
        <f t="array" aca="1" ref="CC74" ca="1">IF(CB74=0,"",SUM(($E$54:$V$54*BH74:BY74))/SUM(BH74:BY74))</f>
        <v>24.493574559410849</v>
      </c>
      <c r="CD74" s="56">
        <f t="array" aca="1" ref="CD74" ca="1">SUM(BI74:BY74*BI$54:BY$54*BI$55:BY$55)/1000000</f>
        <v>2345.6335299013799</v>
      </c>
      <c r="CI74" s="10"/>
      <c r="CJ74" s="73"/>
      <c r="CK74" s="156" t="str">
        <f t="shared" ca="1" si="60"/>
        <v/>
      </c>
      <c r="CL74" s="156" t="str">
        <f t="shared" ca="1" si="61"/>
        <v/>
      </c>
      <c r="CM74" s="156" t="str">
        <f t="shared" ca="1" si="62"/>
        <v/>
      </c>
      <c r="CN74" s="156">
        <f t="shared" ca="1" si="63"/>
        <v>0.88641266949934527</v>
      </c>
      <c r="CO74" s="156">
        <f t="shared" ca="1" si="64"/>
        <v>0.62802548190443552</v>
      </c>
      <c r="CP74" s="156">
        <f t="shared" ca="1" si="65"/>
        <v>0.79754512931107502</v>
      </c>
      <c r="CQ74" s="156">
        <f t="shared" ca="1" si="66"/>
        <v>0.68422698908764568</v>
      </c>
      <c r="CR74" s="156">
        <f t="shared" ca="1" si="67"/>
        <v>0.79759622498907234</v>
      </c>
      <c r="CS74" s="156">
        <f t="shared" ca="1" si="68"/>
        <v>0.71277913366596624</v>
      </c>
      <c r="CT74" s="156">
        <f t="shared" ca="1" si="69"/>
        <v>0.67314751437183229</v>
      </c>
      <c r="CU74" s="156">
        <f t="shared" ca="1" si="70"/>
        <v>0.60560913776361303</v>
      </c>
      <c r="CV74" s="156">
        <f t="shared" ca="1" si="71"/>
        <v>0.82143980864192845</v>
      </c>
      <c r="CW74" s="156">
        <f t="shared" ca="1" si="72"/>
        <v>0.82041535146719469</v>
      </c>
      <c r="CX74" s="156">
        <f t="shared" ca="1" si="73"/>
        <v>0.83216220600172142</v>
      </c>
      <c r="CY74" s="156">
        <f t="shared" ca="1" si="74"/>
        <v>0.61776171907259081</v>
      </c>
      <c r="CZ74" s="156">
        <f t="shared" ca="1" si="75"/>
        <v>0.79687031215215776</v>
      </c>
      <c r="DA74" s="156">
        <f t="shared" ca="1" si="76"/>
        <v>0.70453147185499643</v>
      </c>
      <c r="DB74" s="55"/>
      <c r="DC74" s="55"/>
      <c r="DD74" s="43"/>
      <c r="DE74" s="45"/>
      <c r="DF74" s="56"/>
      <c r="DK74" s="10"/>
      <c r="DL74" s="48"/>
      <c r="DM74" s="74">
        <f t="shared" ca="1" si="77"/>
        <v>5.7978593818093727E-2</v>
      </c>
      <c r="DN74" s="74">
        <f t="shared" ca="1" si="78"/>
        <v>5.7978593818093727E-2</v>
      </c>
      <c r="DO74" s="74">
        <f t="shared" ca="1" si="79"/>
        <v>0.38818427921223919</v>
      </c>
      <c r="DP74" s="74">
        <f t="shared" ca="1" si="80"/>
        <v>0.38818427921223919</v>
      </c>
      <c r="DQ74" s="74">
        <f t="shared" ca="1" si="81"/>
        <v>0.38818427921223919</v>
      </c>
      <c r="DR74" s="74">
        <f t="shared" ca="1" si="82"/>
        <v>0.38818427921223919</v>
      </c>
      <c r="DS74" s="74">
        <f t="shared" ca="1" si="83"/>
        <v>0.38818427921223919</v>
      </c>
      <c r="DT74" s="74">
        <f t="shared" ca="1" si="84"/>
        <v>0.38818427921223919</v>
      </c>
      <c r="DU74" s="74">
        <f t="shared" ca="1" si="85"/>
        <v>0.38818427921223919</v>
      </c>
      <c r="DV74" s="74">
        <f t="shared" ca="1" si="86"/>
        <v>0.38818427921223919</v>
      </c>
      <c r="DW74" s="74">
        <f t="shared" ca="1" si="87"/>
        <v>0.38818427921223919</v>
      </c>
      <c r="DX74" s="74">
        <f t="shared" ca="1" si="88"/>
        <v>0.38818427921223919</v>
      </c>
      <c r="DY74" s="74">
        <f t="shared" ca="1" si="89"/>
        <v>0.38818427921223919</v>
      </c>
      <c r="DZ74" s="74">
        <f t="shared" ca="1" si="90"/>
        <v>0.38818427921223919</v>
      </c>
      <c r="EA74" s="74">
        <f t="shared" ca="1" si="91"/>
        <v>0.38818427921223919</v>
      </c>
      <c r="EB74" s="74">
        <f t="shared" ca="1" si="92"/>
        <v>0.38818427921223919</v>
      </c>
      <c r="EC74" s="74">
        <f t="shared" ca="1" si="93"/>
        <v>0.38818427921223919</v>
      </c>
      <c r="ED74" s="55"/>
      <c r="EE74" s="55"/>
      <c r="EF74" s="43"/>
      <c r="EG74" s="45"/>
      <c r="EH74" s="56"/>
    </row>
    <row r="75" spans="1:138" x14ac:dyDescent="0.2">
      <c r="A75" s="7">
        <v>2</v>
      </c>
      <c r="B75">
        <v>7</v>
      </c>
      <c r="C75" s="5">
        <f t="shared" ca="1" si="13"/>
        <v>0.2862058576864166</v>
      </c>
      <c r="D75" s="5">
        <f t="shared" ca="1" si="14"/>
        <v>5.2173285559602357E-2</v>
      </c>
      <c r="E75" s="32">
        <f t="shared" ca="1" si="15"/>
        <v>11365431.377389427</v>
      </c>
      <c r="F75" s="31">
        <f t="shared" ca="1" si="94"/>
        <v>13548192.870214693</v>
      </c>
      <c r="G75" s="31">
        <f t="shared" ca="1" si="94"/>
        <v>10833388.789128477</v>
      </c>
      <c r="H75" s="31">
        <f t="shared" ca="1" si="94"/>
        <v>6564411.3543713121</v>
      </c>
      <c r="I75" s="31">
        <f t="shared" ca="1" si="94"/>
        <v>11216140.398028849</v>
      </c>
      <c r="J75" s="31">
        <f t="shared" ca="1" si="94"/>
        <v>5018894.9651831342</v>
      </c>
      <c r="K75" s="31">
        <f t="shared" ca="1" si="94"/>
        <v>3693657.9669639491</v>
      </c>
      <c r="L75" s="31">
        <f t="shared" ca="1" si="94"/>
        <v>3995832.8451123573</v>
      </c>
      <c r="M75" s="31">
        <f t="shared" ca="1" si="94"/>
        <v>1823627.5094789232</v>
      </c>
      <c r="N75" s="31">
        <f t="shared" ca="1" si="94"/>
        <v>838060.03708617552</v>
      </c>
      <c r="O75" s="31">
        <f t="shared" ca="1" si="94"/>
        <v>227457.37793159991</v>
      </c>
      <c r="P75" s="31">
        <f t="shared" ca="1" si="95"/>
        <v>114565.54200333475</v>
      </c>
      <c r="Q75" s="31">
        <f t="shared" ca="1" si="95"/>
        <v>20764.616336734849</v>
      </c>
      <c r="R75" s="31">
        <f t="shared" ca="1" si="95"/>
        <v>26489.882111953495</v>
      </c>
      <c r="S75" s="31">
        <f t="shared" ca="1" si="95"/>
        <v>16255.354020669445</v>
      </c>
      <c r="T75" s="31">
        <f t="shared" ca="1" si="95"/>
        <v>11684.226819061336</v>
      </c>
      <c r="U75" s="31">
        <f t="shared" ca="1" si="95"/>
        <v>11879.407003832079</v>
      </c>
      <c r="V75" s="31">
        <f t="shared" ca="1" si="95"/>
        <v>16694.302387781001</v>
      </c>
      <c r="W75" s="33">
        <f t="shared" ca="1" si="16"/>
        <v>33596415.78483966</v>
      </c>
      <c r="X75" s="33">
        <f t="shared" ca="1" si="17"/>
        <v>69343428.821572259</v>
      </c>
      <c r="Y75" s="40">
        <f t="array" aca="1" ref="Y75" ca="1">SUM($E$54:$V$54*E75:V75)/1000000</f>
        <v>1124.9956761790829</v>
      </c>
      <c r="Z75" s="41">
        <f t="array" aca="1" ref="Z75" ca="1">SUM(($E$54:$V$54*E75:V75))/SUM(E75:V75)</f>
        <v>16.223536898843175</v>
      </c>
      <c r="AE75" s="10"/>
      <c r="AF75" s="48"/>
      <c r="AG75" s="55">
        <f t="shared" ca="1" si="26"/>
        <v>351165.7237608413</v>
      </c>
      <c r="AH75" s="55">
        <f t="shared" ca="1" si="27"/>
        <v>280798.69037593628</v>
      </c>
      <c r="AI75" s="55">
        <f t="shared" ca="1" si="28"/>
        <v>447591.31592991296</v>
      </c>
      <c r="AJ75" s="55">
        <f t="shared" ca="1" si="29"/>
        <v>764767.28367507842</v>
      </c>
      <c r="AK75" s="55">
        <f t="shared" ca="1" si="30"/>
        <v>342211.00426383596</v>
      </c>
      <c r="AL75" s="55">
        <f t="shared" ca="1" si="31"/>
        <v>251850.33977608435</v>
      </c>
      <c r="AM75" s="55">
        <f t="shared" ca="1" si="32"/>
        <v>272453.99241911108</v>
      </c>
      <c r="AN75" s="55">
        <f t="shared" ca="1" si="33"/>
        <v>124343.18824187004</v>
      </c>
      <c r="AO75" s="55">
        <f t="shared" ca="1" si="34"/>
        <v>57142.731400871795</v>
      </c>
      <c r="AP75" s="55">
        <f t="shared" ca="1" si="35"/>
        <v>15509.074859938104</v>
      </c>
      <c r="AQ75" s="55">
        <f t="shared" ca="1" si="36"/>
        <v>7811.5978626704118</v>
      </c>
      <c r="AR75" s="55">
        <f t="shared" ca="1" si="37"/>
        <v>1415.82564668954</v>
      </c>
      <c r="AS75" s="55">
        <f t="shared" ca="1" si="38"/>
        <v>1806.2002140408317</v>
      </c>
      <c r="AT75" s="55">
        <f t="shared" ca="1" si="39"/>
        <v>1108.3637060881376</v>
      </c>
      <c r="AU75" s="55">
        <f t="shared" ca="1" si="40"/>
        <v>796.6835372199356</v>
      </c>
      <c r="AV75" s="55">
        <f t="shared" ca="1" si="41"/>
        <v>809.9918067705338</v>
      </c>
      <c r="AW75" s="55">
        <f t="shared" ca="1" si="42"/>
        <v>1138.2931950635534</v>
      </c>
      <c r="AX75" s="55">
        <f t="shared" ca="1" si="19"/>
        <v>2290755.8865352459</v>
      </c>
      <c r="AY75" s="55">
        <f t="shared" ca="1" si="20"/>
        <v>2922720.3006720236</v>
      </c>
      <c r="AZ75" s="43">
        <f t="array" aca="1" ref="AZ75" ca="1">SUM($E$54:$V$54*AF75:AW75)/1000000</f>
        <v>66.153057053817875</v>
      </c>
      <c r="BA75" s="45">
        <f t="array" aca="1" ref="BA75" ca="1">IF(AZ75=0,"",SUM(($E$54:$V$54*AF75:AW75))/SUM(AF75:AW75))</f>
        <v>22.634070403044468</v>
      </c>
      <c r="BB75" s="56">
        <f t="array" aca="1" ref="BB75" ca="1">SUM(AG75:AW75*AG$54:AW$54*AG$55:AW$55)/1000000</f>
        <v>145.97513191762175</v>
      </c>
      <c r="BG75" s="10"/>
      <c r="BH75" s="48"/>
      <c r="BI75" s="55">
        <f t="shared" si="43"/>
        <v>0</v>
      </c>
      <c r="BJ75" s="55">
        <f t="shared" si="44"/>
        <v>0</v>
      </c>
      <c r="BK75" s="55">
        <f t="shared" ca="1" si="45"/>
        <v>2455341.9454937032</v>
      </c>
      <c r="BL75" s="55">
        <f t="shared" ca="1" si="46"/>
        <v>4195267.252331445</v>
      </c>
      <c r="BM75" s="55">
        <f t="shared" ca="1" si="47"/>
        <v>1877259.4620895025</v>
      </c>
      <c r="BN75" s="55">
        <f t="shared" ca="1" si="48"/>
        <v>1381569.9304941192</v>
      </c>
      <c r="BO75" s="55">
        <f t="shared" ca="1" si="49"/>
        <v>1494594.9396136601</v>
      </c>
      <c r="BP75" s="55">
        <f t="shared" ca="1" si="50"/>
        <v>682106.7229429665</v>
      </c>
      <c r="BQ75" s="55">
        <f t="shared" ca="1" si="51"/>
        <v>313466.63863918802</v>
      </c>
      <c r="BR75" s="55">
        <f t="shared" ca="1" si="52"/>
        <v>85077.794595484855</v>
      </c>
      <c r="BS75" s="55">
        <f t="shared" ca="1" si="53"/>
        <v>42851.912472195923</v>
      </c>
      <c r="BT75" s="55">
        <f t="shared" ca="1" si="54"/>
        <v>7766.7639520667663</v>
      </c>
      <c r="BU75" s="55">
        <f t="shared" ca="1" si="55"/>
        <v>9908.2332244993722</v>
      </c>
      <c r="BV75" s="55">
        <f t="shared" ca="1" si="56"/>
        <v>6080.1266726256072</v>
      </c>
      <c r="BW75" s="55">
        <f t="shared" ca="1" si="57"/>
        <v>4370.3495501389643</v>
      </c>
      <c r="BX75" s="55">
        <f t="shared" ca="1" si="58"/>
        <v>4443.3544349223785</v>
      </c>
      <c r="BY75" s="55">
        <f t="shared" ca="1" si="59"/>
        <v>6244.3102192519609</v>
      </c>
      <c r="BZ75" s="55">
        <f t="shared" ca="1" si="22"/>
        <v>12566349.736725774</v>
      </c>
      <c r="CA75" s="55">
        <f t="shared" ca="1" si="23"/>
        <v>12566349.736725774</v>
      </c>
      <c r="CB75" s="43">
        <f t="array" aca="1" ref="CB75" ca="1">SUM($E$54:$V$54*BH75:BY75)/1000000</f>
        <v>331.18359082601631</v>
      </c>
      <c r="CC75" s="45">
        <f t="array" aca="1" ref="CC75" ca="1">IF(CB75=0,"",SUM(($E$54:$V$54*BH75:BY75))/SUM(BH75:BY75))</f>
        <v>26.354796561018514</v>
      </c>
      <c r="CD75" s="56">
        <f t="array" aca="1" ref="CD75" ca="1">SUM(BI75:BY75*BI$54:BY$54*BI$55:BY$55)/1000000</f>
        <v>1612.6872872673734</v>
      </c>
      <c r="CI75" s="10"/>
      <c r="CJ75" s="73"/>
      <c r="CK75" s="156" t="str">
        <f t="shared" ca="1" si="60"/>
        <v/>
      </c>
      <c r="CL75" s="156" t="str">
        <f t="shared" ca="1" si="61"/>
        <v/>
      </c>
      <c r="CM75" s="156" t="str">
        <f t="shared" ca="1" si="62"/>
        <v/>
      </c>
      <c r="CN75" s="156">
        <f t="shared" ca="1" si="63"/>
        <v>0.51292019926521293</v>
      </c>
      <c r="CO75" s="156">
        <f t="shared" ca="1" si="64"/>
        <v>0.57431408277641172</v>
      </c>
      <c r="CP75" s="156">
        <f t="shared" ca="1" si="65"/>
        <v>0.60809551859462485</v>
      </c>
      <c r="CQ75" s="156">
        <f t="shared" ca="1" si="66"/>
        <v>0.48927231775623764</v>
      </c>
      <c r="CR75" s="156">
        <f t="shared" ca="1" si="67"/>
        <v>0.54883897940092619</v>
      </c>
      <c r="CS75" s="156">
        <f t="shared" ca="1" si="68"/>
        <v>0.67843745959915391</v>
      </c>
      <c r="CT75" s="156">
        <f t="shared" ca="1" si="69"/>
        <v>0.579268141838444</v>
      </c>
      <c r="CU75" s="156">
        <f t="shared" ca="1" si="70"/>
        <v>0.55542511195823707</v>
      </c>
      <c r="CV75" s="156">
        <f t="shared" ca="1" si="71"/>
        <v>0.40564054525611726</v>
      </c>
      <c r="CW75" s="156">
        <f t="shared" ca="1" si="72"/>
        <v>0.47688281233201296</v>
      </c>
      <c r="CX75" s="156">
        <f t="shared" ca="1" si="73"/>
        <v>0.53227177529814818</v>
      </c>
      <c r="CY75" s="156">
        <f t="shared" ca="1" si="74"/>
        <v>0.53492552011586614</v>
      </c>
      <c r="CZ75" s="156">
        <f t="shared" ca="1" si="75"/>
        <v>0.52506240545236527</v>
      </c>
      <c r="DA75" s="156">
        <f t="shared" ca="1" si="76"/>
        <v>0.53170489342582339</v>
      </c>
      <c r="DB75" s="55"/>
      <c r="DC75" s="55"/>
      <c r="DD75" s="43"/>
      <c r="DE75" s="45"/>
      <c r="DF75" s="56"/>
      <c r="DK75" s="10"/>
      <c r="DL75" s="48"/>
      <c r="DM75" s="74">
        <f t="shared" ca="1" si="77"/>
        <v>5.2173285559602406E-2</v>
      </c>
      <c r="DN75" s="74">
        <f t="shared" ca="1" si="78"/>
        <v>5.2173285559602267E-2</v>
      </c>
      <c r="DO75" s="74">
        <f t="shared" ca="1" si="79"/>
        <v>0.33837914324601892</v>
      </c>
      <c r="DP75" s="74">
        <f t="shared" ca="1" si="80"/>
        <v>0.33837914324601892</v>
      </c>
      <c r="DQ75" s="74">
        <f t="shared" ca="1" si="81"/>
        <v>0.33837914324601892</v>
      </c>
      <c r="DR75" s="74">
        <f t="shared" ca="1" si="82"/>
        <v>0.33837914324601892</v>
      </c>
      <c r="DS75" s="74">
        <f t="shared" ca="1" si="83"/>
        <v>0.33837914324601892</v>
      </c>
      <c r="DT75" s="74">
        <f t="shared" ca="1" si="84"/>
        <v>0.33837914324601892</v>
      </c>
      <c r="DU75" s="74">
        <f t="shared" ca="1" si="85"/>
        <v>0.33837914324601892</v>
      </c>
      <c r="DV75" s="74">
        <f t="shared" ca="1" si="86"/>
        <v>0.33837914324601892</v>
      </c>
      <c r="DW75" s="74">
        <f t="shared" ca="1" si="87"/>
        <v>0.33837914324601892</v>
      </c>
      <c r="DX75" s="74">
        <f t="shared" ca="1" si="88"/>
        <v>0.33837914324601892</v>
      </c>
      <c r="DY75" s="74">
        <f t="shared" ca="1" si="89"/>
        <v>0.33837914324601892</v>
      </c>
      <c r="DZ75" s="74">
        <f t="shared" ca="1" si="90"/>
        <v>0.33837914324601892</v>
      </c>
      <c r="EA75" s="74">
        <f t="shared" ca="1" si="91"/>
        <v>0.33837914324601892</v>
      </c>
      <c r="EB75" s="74">
        <f t="shared" ca="1" si="92"/>
        <v>0.33837914324601892</v>
      </c>
      <c r="EC75" s="74">
        <f t="shared" ca="1" si="93"/>
        <v>0.33837914324601914</v>
      </c>
      <c r="ED75" s="55"/>
      <c r="EE75" s="55"/>
      <c r="EF75" s="43"/>
      <c r="EG75" s="45"/>
      <c r="EH75" s="56"/>
    </row>
    <row r="76" spans="1:138" x14ac:dyDescent="0.2">
      <c r="A76" s="7">
        <v>2</v>
      </c>
      <c r="B76">
        <v>8</v>
      </c>
      <c r="C76" s="5">
        <f t="shared" ca="1" si="13"/>
        <v>0.27731987950330456</v>
      </c>
      <c r="D76" s="5">
        <f t="shared" ca="1" si="14"/>
        <v>7.0559726485511398E-2</v>
      </c>
      <c r="E76" s="32">
        <f t="shared" ca="1" si="15"/>
        <v>39327414.506949715</v>
      </c>
      <c r="F76" s="31">
        <f t="shared" ca="1" si="94"/>
        <v>8890796.9106756374</v>
      </c>
      <c r="G76" s="31">
        <f t="shared" ca="1" si="94"/>
        <v>10598298.23576922</v>
      </c>
      <c r="H76" s="31">
        <f t="shared" ca="1" si="94"/>
        <v>6422152.3187690545</v>
      </c>
      <c r="I76" s="31">
        <f t="shared" ca="1" si="94"/>
        <v>3891455.4274222744</v>
      </c>
      <c r="J76" s="31">
        <f t="shared" ca="1" si="94"/>
        <v>6649051.692590001</v>
      </c>
      <c r="K76" s="31">
        <f t="shared" ca="1" si="94"/>
        <v>2975256.271671406</v>
      </c>
      <c r="L76" s="31">
        <f t="shared" ca="1" si="94"/>
        <v>2189641.1675986419</v>
      </c>
      <c r="M76" s="31">
        <f t="shared" ca="1" si="94"/>
        <v>2368773.7670233021</v>
      </c>
      <c r="N76" s="31">
        <f t="shared" ca="1" si="94"/>
        <v>1081066.4942002213</v>
      </c>
      <c r="O76" s="31">
        <f t="shared" ca="1" si="94"/>
        <v>496811.2300965102</v>
      </c>
      <c r="P76" s="31">
        <f t="shared" ca="1" si="95"/>
        <v>134839.24149112616</v>
      </c>
      <c r="Q76" s="31">
        <f t="shared" ca="1" si="95"/>
        <v>67915.716453017638</v>
      </c>
      <c r="R76" s="31">
        <f t="shared" ca="1" si="95"/>
        <v>12309.493506697963</v>
      </c>
      <c r="S76" s="31">
        <f t="shared" ca="1" si="95"/>
        <v>15703.494182717963</v>
      </c>
      <c r="T76" s="31">
        <f t="shared" ca="1" si="95"/>
        <v>9636.3530884275096</v>
      </c>
      <c r="U76" s="31">
        <f t="shared" ca="1" si="95"/>
        <v>6926.5384839100725</v>
      </c>
      <c r="V76" s="31">
        <f t="shared" ca="1" si="95"/>
        <v>7042.2434494201334</v>
      </c>
      <c r="W76" s="33">
        <f t="shared" ca="1" si="16"/>
        <v>26328581.450026732</v>
      </c>
      <c r="X76" s="33">
        <f t="shared" ca="1" si="17"/>
        <v>85145091.103421256</v>
      </c>
      <c r="Y76" s="40">
        <f t="array" aca="1" ref="Y76" ca="1">SUM($E$54:$V$54*E76:V76)/1000000</f>
        <v>957.57419201015728</v>
      </c>
      <c r="Z76" s="41">
        <f t="array" aca="1" ref="Z76" ca="1">SUM(($E$54:$V$54*E76:V76))/SUM(E76:V76)</f>
        <v>11.246381671575667</v>
      </c>
      <c r="AE76" s="10"/>
      <c r="AF76" s="48"/>
      <c r="AG76" s="55">
        <f t="shared" ca="1" si="26"/>
        <v>333938.3084041705</v>
      </c>
      <c r="AH76" s="55">
        <f t="shared" ca="1" si="27"/>
        <v>398072.0536497694</v>
      </c>
      <c r="AI76" s="55">
        <f t="shared" ca="1" si="28"/>
        <v>595272.09561531665</v>
      </c>
      <c r="AJ76" s="55">
        <f t="shared" ca="1" si="29"/>
        <v>360700.69850340422</v>
      </c>
      <c r="AK76" s="55">
        <f t="shared" ca="1" si="30"/>
        <v>616303.49740151502</v>
      </c>
      <c r="AL76" s="55">
        <f t="shared" ca="1" si="31"/>
        <v>275777.79970343632</v>
      </c>
      <c r="AM76" s="55">
        <f t="shared" ca="1" si="32"/>
        <v>202958.79352980587</v>
      </c>
      <c r="AN76" s="55">
        <f t="shared" ca="1" si="33"/>
        <v>219562.67219224392</v>
      </c>
      <c r="AO76" s="55">
        <f t="shared" ca="1" si="34"/>
        <v>100204.52420932543</v>
      </c>
      <c r="AP76" s="55">
        <f t="shared" ca="1" si="35"/>
        <v>46049.649305337174</v>
      </c>
      <c r="AQ76" s="55">
        <f t="shared" ca="1" si="36"/>
        <v>12498.308023467616</v>
      </c>
      <c r="AR76" s="55">
        <f t="shared" ca="1" si="37"/>
        <v>6295.137338933815</v>
      </c>
      <c r="AS76" s="55">
        <f t="shared" ca="1" si="38"/>
        <v>1140.9723145743924</v>
      </c>
      <c r="AT76" s="55">
        <f t="shared" ca="1" si="39"/>
        <v>1455.5637155023405</v>
      </c>
      <c r="AU76" s="55">
        <f t="shared" ca="1" si="40"/>
        <v>893.197764910199</v>
      </c>
      <c r="AV76" s="55">
        <f t="shared" ca="1" si="41"/>
        <v>642.02386894921585</v>
      </c>
      <c r="AW76" s="55">
        <f t="shared" ca="1" si="42"/>
        <v>652.74861259800468</v>
      </c>
      <c r="AX76" s="55">
        <f t="shared" ca="1" si="19"/>
        <v>2440407.6820993205</v>
      </c>
      <c r="AY76" s="55">
        <f t="shared" ca="1" si="20"/>
        <v>3172418.0441532596</v>
      </c>
      <c r="AZ76" s="43">
        <f t="array" aca="1" ref="AZ76" ca="1">SUM($E$54:$V$54*AF76:AW76)/1000000</f>
        <v>72.94116849701102</v>
      </c>
      <c r="BA76" s="45">
        <f t="array" aca="1" ref="BA76" ca="1">IF(AZ76=0,"",SUM(($E$54:$V$54*AF76:AW76))/SUM(AF76:AW76))</f>
        <v>22.99229404253358</v>
      </c>
      <c r="BB76" s="56">
        <f t="array" aca="1" ref="BB76" ca="1">SUM(AG76:AW76*AG$54:AW$54*AG$55:AW$55)/1000000</f>
        <v>163.6122443305452</v>
      </c>
      <c r="BG76" s="10"/>
      <c r="BH76" s="48"/>
      <c r="BI76" s="55">
        <f t="shared" si="43"/>
        <v>0</v>
      </c>
      <c r="BJ76" s="55">
        <f t="shared" si="44"/>
        <v>0</v>
      </c>
      <c r="BK76" s="55">
        <f t="shared" ca="1" si="45"/>
        <v>2339589.3670536913</v>
      </c>
      <c r="BL76" s="55">
        <f t="shared" ca="1" si="46"/>
        <v>1417656.7743110755</v>
      </c>
      <c r="BM76" s="55">
        <f t="shared" ca="1" si="47"/>
        <v>2422248.7834040616</v>
      </c>
      <c r="BN76" s="55">
        <f t="shared" ca="1" si="48"/>
        <v>1083885.5249693664</v>
      </c>
      <c r="BO76" s="55">
        <f t="shared" ca="1" si="49"/>
        <v>797686.03095958987</v>
      </c>
      <c r="BP76" s="55">
        <f t="shared" ca="1" si="50"/>
        <v>862944.01677250687</v>
      </c>
      <c r="BQ76" s="55">
        <f t="shared" ca="1" si="51"/>
        <v>393832.40218656708</v>
      </c>
      <c r="BR76" s="55">
        <f t="shared" ca="1" si="52"/>
        <v>180988.27521883612</v>
      </c>
      <c r="BS76" s="55">
        <f t="shared" ca="1" si="53"/>
        <v>49121.92050198681</v>
      </c>
      <c r="BT76" s="55">
        <f t="shared" ca="1" si="54"/>
        <v>24741.687861394294</v>
      </c>
      <c r="BU76" s="55">
        <f t="shared" ca="1" si="55"/>
        <v>4484.3470993237052</v>
      </c>
      <c r="BV76" s="55">
        <f t="shared" ca="1" si="56"/>
        <v>5720.7811636766683</v>
      </c>
      <c r="BW76" s="55">
        <f t="shared" ca="1" si="57"/>
        <v>3510.5223457517213</v>
      </c>
      <c r="BX76" s="55">
        <f t="shared" ca="1" si="58"/>
        <v>2523.337190256847</v>
      </c>
      <c r="BY76" s="55">
        <f t="shared" ca="1" si="59"/>
        <v>2565.48849617208</v>
      </c>
      <c r="BZ76" s="55">
        <f t="shared" ca="1" si="22"/>
        <v>9591499.2595342565</v>
      </c>
      <c r="CA76" s="55">
        <f t="shared" ca="1" si="23"/>
        <v>9591499.2595342565</v>
      </c>
      <c r="CB76" s="43">
        <f t="array" aca="1" ref="CB76" ca="1">SUM($E$54:$V$54*BH76:BY76)/1000000</f>
        <v>258.53895614876467</v>
      </c>
      <c r="CC76" s="45">
        <f t="array" aca="1" ref="CC76" ca="1">IF(CB76=0,"",SUM(($E$54:$V$54*BH76:BY76))/SUM(BH76:BY76))</f>
        <v>26.955009759477246</v>
      </c>
      <c r="CD76" s="56">
        <f t="array" aca="1" ref="CD76" ca="1">SUM(BI76:BY76*BI$54:BY$54*BI$55:BY$55)/1000000</f>
        <v>1269.7901548290095</v>
      </c>
      <c r="CI76" s="10"/>
      <c r="CJ76" s="73"/>
      <c r="CK76" s="156" t="str">
        <f t="shared" ca="1" si="60"/>
        <v/>
      </c>
      <c r="CL76" s="156" t="str">
        <f t="shared" ca="1" si="61"/>
        <v/>
      </c>
      <c r="CM76" s="156" t="str">
        <f t="shared" ca="1" si="62"/>
        <v/>
      </c>
      <c r="CN76" s="156">
        <f t="shared" ca="1" si="63"/>
        <v>0.36796807205737486</v>
      </c>
      <c r="CO76" s="156">
        <f t="shared" ca="1" si="64"/>
        <v>0.42531055809611767</v>
      </c>
      <c r="CP76" s="156">
        <f t="shared" ca="1" si="65"/>
        <v>0.3875080576858666</v>
      </c>
      <c r="CQ76" s="156">
        <f t="shared" ca="1" si="66"/>
        <v>0.43393859838250265</v>
      </c>
      <c r="CR76" s="156">
        <f t="shared" ca="1" si="67"/>
        <v>0.37922170979422187</v>
      </c>
      <c r="CS76" s="156">
        <f t="shared" ca="1" si="68"/>
        <v>0.36048696842511335</v>
      </c>
      <c r="CT76" s="156">
        <f t="shared" ca="1" si="69"/>
        <v>0.37870007486134988</v>
      </c>
      <c r="CU76" s="156">
        <f t="shared" ca="1" si="70"/>
        <v>0.33193859727968</v>
      </c>
      <c r="CV76" s="156">
        <f t="shared" ca="1" si="71"/>
        <v>0.34837566255242158</v>
      </c>
      <c r="CW76" s="156">
        <f t="shared" ca="1" si="72"/>
        <v>0.39949758053929796</v>
      </c>
      <c r="CX76" s="156">
        <f t="shared" ca="1" si="73"/>
        <v>0.35035487748897221</v>
      </c>
      <c r="CY76" s="156">
        <f t="shared" ca="1" si="74"/>
        <v>0.41912129653046715</v>
      </c>
      <c r="CZ76" s="156">
        <f t="shared" ca="1" si="75"/>
        <v>0.40102531606158115</v>
      </c>
      <c r="DA76" s="156">
        <f t="shared" ca="1" si="76"/>
        <v>0.3772141792235269</v>
      </c>
      <c r="DB76" s="55"/>
      <c r="DC76" s="55"/>
      <c r="DD76" s="43"/>
      <c r="DE76" s="45"/>
      <c r="DF76" s="56"/>
      <c r="DK76" s="10"/>
      <c r="DL76" s="48"/>
      <c r="DM76" s="74">
        <f t="shared" ca="1" si="77"/>
        <v>7.0559726485511592E-2</v>
      </c>
      <c r="DN76" s="74">
        <f t="shared" ca="1" si="78"/>
        <v>7.0559726485511454E-2</v>
      </c>
      <c r="DO76" s="74">
        <f t="shared" ca="1" si="79"/>
        <v>0.34787960598881584</v>
      </c>
      <c r="DP76" s="74">
        <f t="shared" ca="1" si="80"/>
        <v>0.34787960598881584</v>
      </c>
      <c r="DQ76" s="74">
        <f t="shared" ca="1" si="81"/>
        <v>0.34787960598881584</v>
      </c>
      <c r="DR76" s="74">
        <f t="shared" ca="1" si="82"/>
        <v>0.34787960598881584</v>
      </c>
      <c r="DS76" s="74">
        <f t="shared" ca="1" si="83"/>
        <v>0.34787960598881584</v>
      </c>
      <c r="DT76" s="74">
        <f t="shared" ca="1" si="84"/>
        <v>0.34787960598881584</v>
      </c>
      <c r="DU76" s="74">
        <f t="shared" ca="1" si="85"/>
        <v>0.34787960598881584</v>
      </c>
      <c r="DV76" s="74">
        <f t="shared" ca="1" si="86"/>
        <v>0.34787960598881584</v>
      </c>
      <c r="DW76" s="74">
        <f t="shared" ca="1" si="87"/>
        <v>0.34787960598881584</v>
      </c>
      <c r="DX76" s="74">
        <f t="shared" ca="1" si="88"/>
        <v>0.34787960598881584</v>
      </c>
      <c r="DY76" s="74">
        <f t="shared" ca="1" si="89"/>
        <v>0.34787960598881584</v>
      </c>
      <c r="DZ76" s="74">
        <f t="shared" ca="1" si="90"/>
        <v>0.34787960598881584</v>
      </c>
      <c r="EA76" s="74">
        <f t="shared" ca="1" si="91"/>
        <v>0.34787960598881584</v>
      </c>
      <c r="EB76" s="74">
        <f t="shared" ca="1" si="92"/>
        <v>0.34787960598881584</v>
      </c>
      <c r="EC76" s="74">
        <f t="shared" ca="1" si="93"/>
        <v>0.34787960598881584</v>
      </c>
      <c r="ED76" s="55"/>
      <c r="EE76" s="55"/>
      <c r="EF76" s="43"/>
      <c r="EG76" s="45"/>
      <c r="EH76" s="56"/>
    </row>
    <row r="77" spans="1:138" x14ac:dyDescent="0.2">
      <c r="A77" s="7">
        <v>2</v>
      </c>
      <c r="B77">
        <v>9</v>
      </c>
      <c r="C77" s="5">
        <f t="shared" ca="1" si="13"/>
        <v>0.33454591659119337</v>
      </c>
      <c r="D77" s="5">
        <f t="shared" ca="1" si="14"/>
        <v>5.6518651666212984E-2</v>
      </c>
      <c r="E77" s="32">
        <f t="shared" ca="1" si="15"/>
        <v>44749763.882789187</v>
      </c>
      <c r="F77" s="31">
        <f t="shared" ca="1" si="94"/>
        <v>31199535.103370454</v>
      </c>
      <c r="G77" s="31">
        <f t="shared" ca="1" si="94"/>
        <v>7053317.2289407328</v>
      </c>
      <c r="H77" s="31">
        <f t="shared" ca="1" si="94"/>
        <v>6017241.1658229325</v>
      </c>
      <c r="I77" s="31">
        <f t="shared" ca="1" si="94"/>
        <v>3646211.726261883</v>
      </c>
      <c r="J77" s="31">
        <f t="shared" ca="1" si="94"/>
        <v>2209394.8737753062</v>
      </c>
      <c r="K77" s="31">
        <f t="shared" ca="1" si="94"/>
        <v>3775035.0733957593</v>
      </c>
      <c r="L77" s="31">
        <f t="shared" ca="1" si="94"/>
        <v>1689217.8459700292</v>
      </c>
      <c r="M77" s="31">
        <f t="shared" ca="1" si="94"/>
        <v>1243180.6200345957</v>
      </c>
      <c r="N77" s="31">
        <f t="shared" ca="1" si="94"/>
        <v>1344884.1225611693</v>
      </c>
      <c r="O77" s="31">
        <f t="shared" ca="1" si="94"/>
        <v>613781.35123042401</v>
      </c>
      <c r="P77" s="31">
        <f t="shared" ca="1" si="95"/>
        <v>282067.26390190877</v>
      </c>
      <c r="Q77" s="31">
        <f t="shared" ca="1" si="95"/>
        <v>76555.708909040317</v>
      </c>
      <c r="R77" s="31">
        <f t="shared" ca="1" si="95"/>
        <v>38559.515476570741</v>
      </c>
      <c r="S77" s="31">
        <f t="shared" ca="1" si="95"/>
        <v>6988.7815393748606</v>
      </c>
      <c r="T77" s="31">
        <f t="shared" ca="1" si="95"/>
        <v>8915.7437865451157</v>
      </c>
      <c r="U77" s="31">
        <f t="shared" ca="1" si="95"/>
        <v>5471.0916037816605</v>
      </c>
      <c r="V77" s="31">
        <f t="shared" ca="1" si="95"/>
        <v>3932.5797005197633</v>
      </c>
      <c r="W77" s="33">
        <f t="shared" ca="1" si="16"/>
        <v>20961437.463969834</v>
      </c>
      <c r="X77" s="33">
        <f t="shared" ca="1" si="17"/>
        <v>103964053.67907022</v>
      </c>
      <c r="Y77" s="40">
        <f t="array" aca="1" ref="Y77" ca="1">SUM($E$54:$V$54*E77:V77)/1000000</f>
        <v>913.31037376262896</v>
      </c>
      <c r="Z77" s="41">
        <f t="array" aca="1" ref="Z77" ca="1">SUM(($E$54:$V$54*E77:V77))/SUM(E77:V77)</f>
        <v>8.784866898148799</v>
      </c>
      <c r="AE77" s="10"/>
      <c r="AF77" s="48"/>
      <c r="AG77" s="55">
        <f t="shared" ca="1" si="26"/>
        <v>811527.18356855528</v>
      </c>
      <c r="AH77" s="55">
        <f t="shared" ca="1" si="27"/>
        <v>183462.94733729819</v>
      </c>
      <c r="AI77" s="55">
        <f t="shared" ca="1" si="28"/>
        <v>457395.11589003057</v>
      </c>
      <c r="AJ77" s="55">
        <f t="shared" ca="1" si="29"/>
        <v>277163.46896078833</v>
      </c>
      <c r="AK77" s="55">
        <f t="shared" ca="1" si="30"/>
        <v>167945.14238139032</v>
      </c>
      <c r="AL77" s="55">
        <f t="shared" ca="1" si="31"/>
        <v>286955.85855725594</v>
      </c>
      <c r="AM77" s="55">
        <f t="shared" ca="1" si="32"/>
        <v>128404.35859700186</v>
      </c>
      <c r="AN77" s="55">
        <f t="shared" ca="1" si="33"/>
        <v>94499.24443824371</v>
      </c>
      <c r="AO77" s="55">
        <f t="shared" ca="1" si="34"/>
        <v>102230.14370629757</v>
      </c>
      <c r="AP77" s="55">
        <f t="shared" ca="1" si="35"/>
        <v>46656.031317432578</v>
      </c>
      <c r="AQ77" s="55">
        <f t="shared" ca="1" si="36"/>
        <v>21441.086588649767</v>
      </c>
      <c r="AR77" s="55">
        <f t="shared" ca="1" si="37"/>
        <v>5819.312602489822</v>
      </c>
      <c r="AS77" s="55">
        <f t="shared" ca="1" si="38"/>
        <v>2931.0665077286176</v>
      </c>
      <c r="AT77" s="55">
        <f t="shared" ca="1" si="39"/>
        <v>531.24587398771655</v>
      </c>
      <c r="AU77" s="55">
        <f t="shared" ca="1" si="40"/>
        <v>677.72215706679299</v>
      </c>
      <c r="AV77" s="55">
        <f t="shared" ca="1" si="41"/>
        <v>415.88005353188214</v>
      </c>
      <c r="AW77" s="55">
        <f t="shared" ca="1" si="42"/>
        <v>298.93147013661672</v>
      </c>
      <c r="AX77" s="55">
        <f t="shared" ca="1" si="19"/>
        <v>1593364.6091020317</v>
      </c>
      <c r="AY77" s="55">
        <f t="shared" ca="1" si="20"/>
        <v>2588354.7400078853</v>
      </c>
      <c r="AZ77" s="43">
        <f t="array" aca="1" ref="AZ77" ca="1">SUM($E$54:$V$54*AF77:AW77)/1000000</f>
        <v>50.144781856115166</v>
      </c>
      <c r="BA77" s="45">
        <f t="array" aca="1" ref="BA77" ca="1">IF(AZ77=0,"",SUM(($E$54:$V$54*AF77:AW77))/SUM(AF77:AW77))</f>
        <v>19.373226196947954</v>
      </c>
      <c r="BB77" s="56">
        <f t="array" aca="1" ref="BB77" ca="1">SUM(AG77:AW77*AG$54:AW$54*AG$55:AW$55)/1000000</f>
        <v>108.57719654861555</v>
      </c>
      <c r="BG77" s="10"/>
      <c r="BH77" s="48"/>
      <c r="BI77" s="55">
        <f t="shared" si="43"/>
        <v>0</v>
      </c>
      <c r="BJ77" s="55">
        <f t="shared" si="44"/>
        <v>0</v>
      </c>
      <c r="BK77" s="55">
        <f t="shared" ca="1" si="45"/>
        <v>2707418.945403487</v>
      </c>
      <c r="BL77" s="55">
        <f t="shared" ca="1" si="46"/>
        <v>1640589.5051546735</v>
      </c>
      <c r="BM77" s="55">
        <f t="shared" ca="1" si="47"/>
        <v>994103.00739018654</v>
      </c>
      <c r="BN77" s="55">
        <f t="shared" ca="1" si="48"/>
        <v>1698552.7413004274</v>
      </c>
      <c r="BO77" s="55">
        <f t="shared" ca="1" si="49"/>
        <v>760052.70074088091</v>
      </c>
      <c r="BP77" s="55">
        <f t="shared" ca="1" si="50"/>
        <v>559361.12089996331</v>
      </c>
      <c r="BQ77" s="55">
        <f t="shared" ca="1" si="51"/>
        <v>605121.95746378729</v>
      </c>
      <c r="BR77" s="55">
        <f t="shared" ca="1" si="52"/>
        <v>276166.96968956117</v>
      </c>
      <c r="BS77" s="55">
        <f t="shared" ca="1" si="53"/>
        <v>126914.35046740573</v>
      </c>
      <c r="BT77" s="55">
        <f t="shared" ca="1" si="54"/>
        <v>34445.748635834134</v>
      </c>
      <c r="BU77" s="55">
        <f t="shared" ca="1" si="55"/>
        <v>17349.605882477375</v>
      </c>
      <c r="BV77" s="55">
        <f t="shared" ca="1" si="56"/>
        <v>3144.5572852325395</v>
      </c>
      <c r="BW77" s="55">
        <f t="shared" ca="1" si="57"/>
        <v>4011.58154955792</v>
      </c>
      <c r="BX77" s="55">
        <f t="shared" ca="1" si="58"/>
        <v>2461.6824640916016</v>
      </c>
      <c r="BY77" s="55">
        <f t="shared" ca="1" si="59"/>
        <v>1769.438932574385</v>
      </c>
      <c r="BZ77" s="55">
        <f t="shared" ca="1" si="22"/>
        <v>9431463.9132601414</v>
      </c>
      <c r="CA77" s="55">
        <f t="shared" ca="1" si="23"/>
        <v>9431463.9132601414</v>
      </c>
      <c r="CB77" s="43">
        <f t="array" aca="1" ref="CB77" ca="1">SUM($E$54:$V$54*BH77:BY77)/1000000</f>
        <v>252.70364440618368</v>
      </c>
      <c r="CC77" s="45">
        <f t="array" aca="1" ref="CC77" ca="1">IF(CB77=0,"",SUM(($E$54:$V$54*BH77:BY77))/SUM(BH77:BY77))</f>
        <v>26.793681949086999</v>
      </c>
      <c r="CD77" s="56">
        <f t="array" aca="1" ref="CD77" ca="1">SUM(BI77:BY77*BI$54:BY$54*BI$55:BY$55)/1000000</f>
        <v>1241.8974412787329</v>
      </c>
      <c r="CI77" s="10"/>
      <c r="CJ77" s="73"/>
      <c r="CK77" s="156" t="str">
        <f t="shared" ca="1" si="60"/>
        <v/>
      </c>
      <c r="CL77" s="156" t="str">
        <f t="shared" ca="1" si="61"/>
        <v/>
      </c>
      <c r="CM77" s="156" t="str">
        <f t="shared" ca="1" si="62"/>
        <v/>
      </c>
      <c r="CN77" s="156">
        <f t="shared" ca="1" si="63"/>
        <v>0.17199713497398106</v>
      </c>
      <c r="CO77" s="156">
        <f t="shared" ca="1" si="64"/>
        <v>0.18859950503441028</v>
      </c>
      <c r="CP77" s="156">
        <f t="shared" ca="1" si="65"/>
        <v>0.20015316795751895</v>
      </c>
      <c r="CQ77" s="156">
        <f t="shared" ca="1" si="66"/>
        <v>0.17457119008184069</v>
      </c>
      <c r="CR77" s="156">
        <f t="shared" ca="1" si="67"/>
        <v>0.21266313063647457</v>
      </c>
      <c r="CS77" s="156">
        <f t="shared" ca="1" si="68"/>
        <v>0.20095563119484552</v>
      </c>
      <c r="CT77" s="156">
        <f t="shared" ca="1" si="69"/>
        <v>0.17823348380731471</v>
      </c>
      <c r="CU77" s="156">
        <f t="shared" ca="1" si="70"/>
        <v>0.17375689931173363</v>
      </c>
      <c r="CV77" s="156">
        <f t="shared" ca="1" si="71"/>
        <v>0.16448972566498879</v>
      </c>
      <c r="CW77" s="156">
        <f t="shared" ca="1" si="72"/>
        <v>0.22973427592540699</v>
      </c>
      <c r="CX77" s="156">
        <f t="shared" ca="1" si="73"/>
        <v>0.17230278211893002</v>
      </c>
      <c r="CY77" s="156">
        <f t="shared" ca="1" si="74"/>
        <v>0.18299212846131024</v>
      </c>
      <c r="CZ77" s="156">
        <f t="shared" ca="1" si="75"/>
        <v>0.17305950462142558</v>
      </c>
      <c r="DA77" s="156">
        <f t="shared" ca="1" si="76"/>
        <v>0.17598905155342906</v>
      </c>
      <c r="DB77" s="55"/>
      <c r="DC77" s="55"/>
      <c r="DD77" s="43"/>
      <c r="DE77" s="45"/>
      <c r="DF77" s="56"/>
      <c r="DK77" s="10"/>
      <c r="DL77" s="48"/>
      <c r="DM77" s="74">
        <f t="shared" ca="1" si="77"/>
        <v>5.6518651666213032E-2</v>
      </c>
      <c r="DN77" s="74">
        <f t="shared" ca="1" si="78"/>
        <v>5.6518651666213032E-2</v>
      </c>
      <c r="DO77" s="74">
        <f t="shared" ca="1" si="79"/>
        <v>0.39106456825740643</v>
      </c>
      <c r="DP77" s="74">
        <f t="shared" ca="1" si="80"/>
        <v>0.39106456825740643</v>
      </c>
      <c r="DQ77" s="74">
        <f t="shared" ca="1" si="81"/>
        <v>0.39106456825740643</v>
      </c>
      <c r="DR77" s="74">
        <f t="shared" ca="1" si="82"/>
        <v>0.39106456825740643</v>
      </c>
      <c r="DS77" s="74">
        <f t="shared" ca="1" si="83"/>
        <v>0.39106456825740643</v>
      </c>
      <c r="DT77" s="74">
        <f t="shared" ca="1" si="84"/>
        <v>0.39106456825740643</v>
      </c>
      <c r="DU77" s="74">
        <f t="shared" ca="1" si="85"/>
        <v>0.39106456825740643</v>
      </c>
      <c r="DV77" s="74">
        <f t="shared" ca="1" si="86"/>
        <v>0.39106456825740643</v>
      </c>
      <c r="DW77" s="74">
        <f t="shared" ca="1" si="87"/>
        <v>0.39106456825740643</v>
      </c>
      <c r="DX77" s="74">
        <f t="shared" ca="1" si="88"/>
        <v>0.39106456825740643</v>
      </c>
      <c r="DY77" s="74">
        <f t="shared" ca="1" si="89"/>
        <v>0.39106456825740643</v>
      </c>
      <c r="DZ77" s="74">
        <f t="shared" ca="1" si="90"/>
        <v>0.39106456825740643</v>
      </c>
      <c r="EA77" s="74">
        <f t="shared" ca="1" si="91"/>
        <v>0.39106456825740643</v>
      </c>
      <c r="EB77" s="74">
        <f t="shared" ca="1" si="92"/>
        <v>0.39106456825740643</v>
      </c>
      <c r="EC77" s="74">
        <f t="shared" ca="1" si="93"/>
        <v>0.39106456825740643</v>
      </c>
      <c r="ED77" s="55"/>
      <c r="EE77" s="55"/>
      <c r="EF77" s="43"/>
      <c r="EG77" s="45"/>
      <c r="EH77" s="56"/>
    </row>
    <row r="78" spans="1:138" x14ac:dyDescent="0.2">
      <c r="A78" s="7">
        <v>2</v>
      </c>
      <c r="B78">
        <v>10</v>
      </c>
      <c r="C78" s="5">
        <f t="shared" ca="1" si="13"/>
        <v>0.38605923277319948</v>
      </c>
      <c r="D78" s="5">
        <f t="shared" ca="1" si="14"/>
        <v>7.5835970083186821E-2</v>
      </c>
      <c r="E78" s="32">
        <f t="shared" ca="1" si="15"/>
        <v>83932163.898982808</v>
      </c>
      <c r="F78" s="31">
        <f t="shared" ref="F78:O87" ca="1" si="97">E77*EXP(-M-(F$52*$C78)-(F$51*$D78))</f>
        <v>34822028.808847904</v>
      </c>
      <c r="G78" s="31">
        <f t="shared" ca="1" si="97"/>
        <v>24277918.270984892</v>
      </c>
      <c r="H78" s="31">
        <f t="shared" ca="1" si="97"/>
        <v>3730725.9233172904</v>
      </c>
      <c r="I78" s="31">
        <f t="shared" ca="1" si="97"/>
        <v>3182712.0311670583</v>
      </c>
      <c r="J78" s="31">
        <f t="shared" ca="1" si="97"/>
        <v>1928598.4406391992</v>
      </c>
      <c r="K78" s="31">
        <f t="shared" ca="1" si="97"/>
        <v>1168619.8795393961</v>
      </c>
      <c r="L78" s="31">
        <f t="shared" ca="1" si="97"/>
        <v>1996737.2447055848</v>
      </c>
      <c r="M78" s="31">
        <f t="shared" ca="1" si="97"/>
        <v>893481.54967886186</v>
      </c>
      <c r="N78" s="31">
        <f t="shared" ca="1" si="97"/>
        <v>657558.14122446021</v>
      </c>
      <c r="O78" s="31">
        <f t="shared" ca="1" si="97"/>
        <v>711352.38881780661</v>
      </c>
      <c r="P78" s="31">
        <f t="shared" ref="P78:V87" ca="1" si="98">O77*EXP(-M-(P$52*$C78)-(P$51*$D78))</f>
        <v>324648.66160967317</v>
      </c>
      <c r="Q78" s="31">
        <f t="shared" ca="1" si="98"/>
        <v>149194.43141451717</v>
      </c>
      <c r="R78" s="31">
        <f t="shared" ca="1" si="98"/>
        <v>40492.772199866275</v>
      </c>
      <c r="S78" s="31">
        <f t="shared" ca="1" si="98"/>
        <v>20395.365656990431</v>
      </c>
      <c r="T78" s="31">
        <f t="shared" ca="1" si="98"/>
        <v>3696.5909252408301</v>
      </c>
      <c r="U78" s="31">
        <f t="shared" ca="1" si="98"/>
        <v>4715.8231213023491</v>
      </c>
      <c r="V78" s="31">
        <f t="shared" ca="1" si="98"/>
        <v>2893.8359941223225</v>
      </c>
      <c r="W78" s="33">
        <f t="shared" ca="1" si="16"/>
        <v>14815823.08001137</v>
      </c>
      <c r="X78" s="33">
        <f t="shared" ca="1" si="17"/>
        <v>157847934.05882704</v>
      </c>
      <c r="Y78" s="40">
        <f t="array" aca="1" ref="Y78" ca="1">SUM($E$54:$V$54*E78:V78)/1000000</f>
        <v>1051.4738315130232</v>
      </c>
      <c r="Z78" s="41">
        <f t="array" aca="1" ref="Z78" ca="1">SUM(($E$54:$V$54*E78:V78))/SUM(E78:V78)</f>
        <v>6.6613087955979076</v>
      </c>
      <c r="AE78" s="10"/>
      <c r="AF78" s="48"/>
      <c r="AG78" s="55">
        <f t="shared" ca="1" si="26"/>
        <v>1182108.7938559691</v>
      </c>
      <c r="AH78" s="55">
        <f t="shared" ca="1" si="27"/>
        <v>824166.24379322794</v>
      </c>
      <c r="AI78" s="55">
        <f t="shared" ca="1" si="28"/>
        <v>395625.42427993956</v>
      </c>
      <c r="AJ78" s="55">
        <f t="shared" ca="1" si="29"/>
        <v>337511.2038709381</v>
      </c>
      <c r="AK78" s="55">
        <f t="shared" ca="1" si="30"/>
        <v>204518.52857233363</v>
      </c>
      <c r="AL78" s="55">
        <f t="shared" ca="1" si="31"/>
        <v>123926.48111058382</v>
      </c>
      <c r="AM78" s="55">
        <f t="shared" ca="1" si="32"/>
        <v>211744.31889378437</v>
      </c>
      <c r="AN78" s="55">
        <f t="shared" ca="1" si="33"/>
        <v>94749.393132499637</v>
      </c>
      <c r="AO78" s="55">
        <f t="shared" ca="1" si="34"/>
        <v>69730.857735949146</v>
      </c>
      <c r="AP78" s="55">
        <f t="shared" ca="1" si="35"/>
        <v>75435.477283292872</v>
      </c>
      <c r="AQ78" s="55">
        <f t="shared" ca="1" si="36"/>
        <v>34427.418987947458</v>
      </c>
      <c r="AR78" s="55">
        <f t="shared" ca="1" si="37"/>
        <v>15821.347223515333</v>
      </c>
      <c r="AS78" s="55">
        <f t="shared" ca="1" si="38"/>
        <v>4294.062472323988</v>
      </c>
      <c r="AT78" s="55">
        <f t="shared" ca="1" si="39"/>
        <v>2162.8297970001004</v>
      </c>
      <c r="AU78" s="55">
        <f t="shared" ca="1" si="40"/>
        <v>392.0055729763663</v>
      </c>
      <c r="AV78" s="55">
        <f t="shared" ca="1" si="41"/>
        <v>500.09021341761985</v>
      </c>
      <c r="AW78" s="55">
        <f t="shared" ca="1" si="42"/>
        <v>306.87729854816121</v>
      </c>
      <c r="AX78" s="55">
        <f t="shared" ca="1" si="19"/>
        <v>1571146.3164450501</v>
      </c>
      <c r="AY78" s="55">
        <f t="shared" ca="1" si="20"/>
        <v>3577421.3540942469</v>
      </c>
      <c r="AZ78" s="43">
        <f t="array" aca="1" ref="AZ78" ca="1">SUM($E$54:$V$54*AF78:AW78)/1000000</f>
        <v>60.47963443346228</v>
      </c>
      <c r="BA78" s="45">
        <f t="array" aca="1" ref="BA78" ca="1">IF(AZ78=0,"",SUM(($E$54:$V$54*AF78:AW78))/SUM(AF78:AW78))</f>
        <v>16.905929843641491</v>
      </c>
      <c r="BB78" s="56">
        <f t="array" aca="1" ref="BB78" ca="1">SUM(AG78:AW78*AG$54:AW$54*AG$55:AW$55)/1000000</f>
        <v>122.22852897410198</v>
      </c>
      <c r="BG78" s="10"/>
      <c r="BH78" s="48"/>
      <c r="BI78" s="55">
        <f t="shared" si="43"/>
        <v>0</v>
      </c>
      <c r="BJ78" s="55">
        <f t="shared" si="44"/>
        <v>0</v>
      </c>
      <c r="BK78" s="55">
        <f t="shared" ca="1" si="45"/>
        <v>2014015.8765760551</v>
      </c>
      <c r="BL78" s="55">
        <f t="shared" ca="1" si="46"/>
        <v>1718173.002545414</v>
      </c>
      <c r="BM78" s="55">
        <f t="shared" ca="1" si="47"/>
        <v>1041145.331719621</v>
      </c>
      <c r="BN78" s="55">
        <f t="shared" ca="1" si="48"/>
        <v>630874.26936523605</v>
      </c>
      <c r="BO78" s="55">
        <f t="shared" ca="1" si="49"/>
        <v>1077929.7634954564</v>
      </c>
      <c r="BP78" s="55">
        <f t="shared" ca="1" si="50"/>
        <v>482342.05982114509</v>
      </c>
      <c r="BQ78" s="55">
        <f t="shared" ca="1" si="51"/>
        <v>354979.8520230967</v>
      </c>
      <c r="BR78" s="55">
        <f t="shared" ca="1" si="52"/>
        <v>384020.43847955955</v>
      </c>
      <c r="BS78" s="55">
        <f t="shared" ca="1" si="53"/>
        <v>175260.14299374216</v>
      </c>
      <c r="BT78" s="55">
        <f t="shared" ca="1" si="54"/>
        <v>80541.953427228407</v>
      </c>
      <c r="BU78" s="55">
        <f t="shared" ca="1" si="55"/>
        <v>21859.843840952206</v>
      </c>
      <c r="BV78" s="55">
        <f t="shared" ca="1" si="56"/>
        <v>11010.34787493267</v>
      </c>
      <c r="BW78" s="55">
        <f t="shared" ca="1" si="57"/>
        <v>1995.5882489545238</v>
      </c>
      <c r="BX78" s="55">
        <f t="shared" ca="1" si="58"/>
        <v>2545.8162386215085</v>
      </c>
      <c r="BY78" s="55">
        <f t="shared" ca="1" si="59"/>
        <v>1562.2245525844623</v>
      </c>
      <c r="BZ78" s="55">
        <f t="shared" ca="1" si="22"/>
        <v>7998256.5112025999</v>
      </c>
      <c r="CA78" s="55">
        <f t="shared" ca="1" si="23"/>
        <v>7998256.5112025999</v>
      </c>
      <c r="CB78" s="43">
        <f t="array" aca="1" ref="CB78" ca="1">SUM($E$54:$V$54*BH78:BY78)/1000000</f>
        <v>216.64466039746299</v>
      </c>
      <c r="CC78" s="45">
        <f t="array" aca="1" ref="CC78" ca="1">IF(CB78=0,"",SUM(($E$54:$V$54*BH78:BY78))/SUM(BH78:BY78))</f>
        <v>27.08648567272429</v>
      </c>
      <c r="CD78" s="56">
        <f t="array" aca="1" ref="CD78" ca="1">SUM(BI78:BY78*BI$54:BY$54*BI$55:BY$55)/1000000</f>
        <v>1068.0916268528517</v>
      </c>
      <c r="CI78" s="10"/>
      <c r="CJ78" s="73"/>
      <c r="CK78" s="156" t="str">
        <f t="shared" ca="1" si="60"/>
        <v/>
      </c>
      <c r="CL78" s="156" t="str">
        <f t="shared" ca="1" si="61"/>
        <v/>
      </c>
      <c r="CM78" s="156" t="str">
        <f t="shared" ca="1" si="62"/>
        <v/>
      </c>
      <c r="CN78" s="156">
        <f t="shared" ca="1" si="63"/>
        <v>0.26550967819931975</v>
      </c>
      <c r="CO78" s="156">
        <f t="shared" ca="1" si="64"/>
        <v>0.3091532735641237</v>
      </c>
      <c r="CP78" s="156">
        <f t="shared" ca="1" si="65"/>
        <v>0.26352890557611008</v>
      </c>
      <c r="CQ78" s="156">
        <f t="shared" ca="1" si="66"/>
        <v>0.27186001870459259</v>
      </c>
      <c r="CR78" s="156">
        <f t="shared" ca="1" si="67"/>
        <v>0.31381096884386606</v>
      </c>
      <c r="CS78" s="156">
        <f t="shared" ca="1" si="68"/>
        <v>0.32037882668462281</v>
      </c>
      <c r="CT78" s="156">
        <f t="shared" ca="1" si="69"/>
        <v>0.30430926489360477</v>
      </c>
      <c r="CU78" s="156">
        <f t="shared" ca="1" si="70"/>
        <v>0.30349307891568006</v>
      </c>
      <c r="CV78" s="156">
        <f t="shared" ca="1" si="71"/>
        <v>0.28750598000524902</v>
      </c>
      <c r="CW78" s="156">
        <f t="shared" ca="1" si="72"/>
        <v>0.28130314046092747</v>
      </c>
      <c r="CX78" s="156">
        <f t="shared" ca="1" si="73"/>
        <v>0.25693977467205459</v>
      </c>
      <c r="CY78" s="156">
        <f t="shared" ca="1" si="74"/>
        <v>0.2497511631780433</v>
      </c>
      <c r="CZ78" s="156">
        <f t="shared" ca="1" si="75"/>
        <v>0.247380643726403</v>
      </c>
      <c r="DA78" s="156">
        <f t="shared" ca="1" si="76"/>
        <v>0.26355226964395001</v>
      </c>
      <c r="DB78" s="55"/>
      <c r="DC78" s="55"/>
      <c r="DD78" s="43"/>
      <c r="DE78" s="45"/>
      <c r="DF78" s="56"/>
      <c r="DK78" s="10"/>
      <c r="DL78" s="48"/>
      <c r="DM78" s="74">
        <f t="shared" ca="1" si="77"/>
        <v>7.5835970083186793E-2</v>
      </c>
      <c r="DN78" s="74">
        <f t="shared" ca="1" si="78"/>
        <v>7.5835970083186793E-2</v>
      </c>
      <c r="DO78" s="74">
        <f t="shared" ca="1" si="79"/>
        <v>0.4618952028563863</v>
      </c>
      <c r="DP78" s="74">
        <f t="shared" ca="1" si="80"/>
        <v>0.4618952028563863</v>
      </c>
      <c r="DQ78" s="74">
        <f t="shared" ca="1" si="81"/>
        <v>0.4618952028563863</v>
      </c>
      <c r="DR78" s="74">
        <f t="shared" ca="1" si="82"/>
        <v>0.4618952028563863</v>
      </c>
      <c r="DS78" s="74">
        <f t="shared" ca="1" si="83"/>
        <v>0.4618952028563863</v>
      </c>
      <c r="DT78" s="74">
        <f t="shared" ca="1" si="84"/>
        <v>0.4618952028563863</v>
      </c>
      <c r="DU78" s="74">
        <f t="shared" ca="1" si="85"/>
        <v>0.4618952028563863</v>
      </c>
      <c r="DV78" s="74">
        <f t="shared" ca="1" si="86"/>
        <v>0.4618952028563863</v>
      </c>
      <c r="DW78" s="74">
        <f t="shared" ca="1" si="87"/>
        <v>0.4618952028563863</v>
      </c>
      <c r="DX78" s="74">
        <f t="shared" ca="1" si="88"/>
        <v>0.4618952028563863</v>
      </c>
      <c r="DY78" s="74">
        <f t="shared" ca="1" si="89"/>
        <v>0.4618952028563863</v>
      </c>
      <c r="DZ78" s="74">
        <f t="shared" ca="1" si="90"/>
        <v>0.4618952028563863</v>
      </c>
      <c r="EA78" s="74">
        <f t="shared" ca="1" si="91"/>
        <v>0.4618952028563863</v>
      </c>
      <c r="EB78" s="74">
        <f t="shared" ca="1" si="92"/>
        <v>0.4618952028563863</v>
      </c>
      <c r="EC78" s="74">
        <f t="shared" ca="1" si="93"/>
        <v>0.4618952028563863</v>
      </c>
      <c r="ED78" s="55"/>
      <c r="EE78" s="55"/>
      <c r="EF78" s="43"/>
      <c r="EG78" s="45"/>
      <c r="EH78" s="56"/>
    </row>
    <row r="79" spans="1:138" x14ac:dyDescent="0.2">
      <c r="A79" s="7">
        <v>2</v>
      </c>
      <c r="B79">
        <v>11</v>
      </c>
      <c r="C79" s="5">
        <f t="shared" ca="1" si="13"/>
        <v>0.23961473856198223</v>
      </c>
      <c r="D79" s="5">
        <f t="shared" ca="1" si="14"/>
        <v>6.4182984261507134E-2</v>
      </c>
      <c r="E79" s="32">
        <f t="shared" ca="1" si="15"/>
        <v>77373423.522962898</v>
      </c>
      <c r="F79" s="31">
        <f t="shared" ca="1" si="97"/>
        <v>66077342.743729159</v>
      </c>
      <c r="G79" s="31">
        <f t="shared" ca="1" si="97"/>
        <v>27414366.86183352</v>
      </c>
      <c r="H79" s="31">
        <f t="shared" ca="1" si="97"/>
        <v>15040845.012192868</v>
      </c>
      <c r="I79" s="31">
        <f t="shared" ca="1" si="97"/>
        <v>2311288.380217005</v>
      </c>
      <c r="J79" s="31">
        <f t="shared" ca="1" si="97"/>
        <v>1971778.5456274743</v>
      </c>
      <c r="K79" s="31">
        <f t="shared" ca="1" si="97"/>
        <v>1194820.3265466497</v>
      </c>
      <c r="L79" s="31">
        <f t="shared" ca="1" si="97"/>
        <v>723992.48939421121</v>
      </c>
      <c r="M79" s="31">
        <f t="shared" ca="1" si="97"/>
        <v>1237034.2091307889</v>
      </c>
      <c r="N79" s="31">
        <f t="shared" ca="1" si="97"/>
        <v>553536.64840508951</v>
      </c>
      <c r="O79" s="31">
        <f t="shared" ca="1" si="97"/>
        <v>407375.54094507272</v>
      </c>
      <c r="P79" s="31">
        <f t="shared" ca="1" si="98"/>
        <v>440702.572182592</v>
      </c>
      <c r="Q79" s="31">
        <f t="shared" ca="1" si="98"/>
        <v>201128.86731819666</v>
      </c>
      <c r="R79" s="31">
        <f t="shared" ca="1" si="98"/>
        <v>92430.096128540827</v>
      </c>
      <c r="S79" s="31">
        <f t="shared" ca="1" si="98"/>
        <v>25086.397605189453</v>
      </c>
      <c r="T79" s="31">
        <f t="shared" ca="1" si="98"/>
        <v>12635.495778087963</v>
      </c>
      <c r="U79" s="31">
        <f t="shared" ca="1" si="98"/>
        <v>2290.1408003533252</v>
      </c>
      <c r="V79" s="31">
        <f t="shared" ca="1" si="98"/>
        <v>2921.5834685955879</v>
      </c>
      <c r="W79" s="33">
        <f t="shared" ca="1" si="16"/>
        <v>24217866.305740718</v>
      </c>
      <c r="X79" s="33">
        <f t="shared" ca="1" si="17"/>
        <v>195082999.43426627</v>
      </c>
      <c r="Y79" s="40">
        <f t="array" aca="1" ref="Y79" ca="1">SUM($E$54:$V$54*E79:V79)/1000000</f>
        <v>1436.9935304243011</v>
      </c>
      <c r="Z79" s="41">
        <f t="array" aca="1" ref="Z79" ca="1">SUM(($E$54:$V$54*E79:V79))/SUM(E79:V79)</f>
        <v>7.3660623149712228</v>
      </c>
      <c r="AE79" s="10"/>
      <c r="AF79" s="48"/>
      <c r="AG79" s="55">
        <f t="shared" ca="1" si="26"/>
        <v>2393444.3514931621</v>
      </c>
      <c r="AH79" s="55">
        <f t="shared" ca="1" si="27"/>
        <v>992999.39723202144</v>
      </c>
      <c r="AI79" s="55">
        <f t="shared" ca="1" si="28"/>
        <v>1238232.554856987</v>
      </c>
      <c r="AJ79" s="55">
        <f t="shared" ca="1" si="29"/>
        <v>190276.04590881418</v>
      </c>
      <c r="AK79" s="55">
        <f t="shared" ca="1" si="30"/>
        <v>162326.01188199749</v>
      </c>
      <c r="AL79" s="55">
        <f t="shared" ca="1" si="31"/>
        <v>98363.185335371018</v>
      </c>
      <c r="AM79" s="55">
        <f t="shared" ca="1" si="32"/>
        <v>59602.440495406983</v>
      </c>
      <c r="AN79" s="55">
        <f t="shared" ca="1" si="33"/>
        <v>101838.42915579588</v>
      </c>
      <c r="AO79" s="55">
        <f t="shared" ca="1" si="34"/>
        <v>45569.72017236946</v>
      </c>
      <c r="AP79" s="55">
        <f t="shared" ca="1" si="35"/>
        <v>33537.055693463481</v>
      </c>
      <c r="AQ79" s="55">
        <f t="shared" ca="1" si="36"/>
        <v>36280.692437381738</v>
      </c>
      <c r="AR79" s="55">
        <f t="shared" ca="1" si="37"/>
        <v>16557.866997034726</v>
      </c>
      <c r="AS79" s="55">
        <f t="shared" ca="1" si="38"/>
        <v>7609.2768712224033</v>
      </c>
      <c r="AT79" s="55">
        <f t="shared" ca="1" si="39"/>
        <v>2065.229325456839</v>
      </c>
      <c r="AU79" s="55">
        <f t="shared" ca="1" si="40"/>
        <v>1040.212980487689</v>
      </c>
      <c r="AV79" s="55">
        <f t="shared" ca="1" si="41"/>
        <v>188.53507844173248</v>
      </c>
      <c r="AW79" s="55">
        <f t="shared" ca="1" si="42"/>
        <v>240.51838574325075</v>
      </c>
      <c r="AX79" s="55">
        <f t="shared" ca="1" si="19"/>
        <v>1993727.7755759733</v>
      </c>
      <c r="AY79" s="55">
        <f t="shared" ca="1" si="20"/>
        <v>5380171.5243011555</v>
      </c>
      <c r="AZ79" s="43">
        <f t="array" aca="1" ref="AZ79" ca="1">SUM($E$54:$V$54*AF79:AW79)/1000000</f>
        <v>73.750977411552611</v>
      </c>
      <c r="BA79" s="45">
        <f t="array" aca="1" ref="BA79" ca="1">IF(AZ79=0,"",SUM(($E$54:$V$54*AF79:AW79))/SUM(AF79:AW79))</f>
        <v>13.707923079856142</v>
      </c>
      <c r="BB79" s="56">
        <f t="array" aca="1" ref="BB79" ca="1">SUM(AG79:AW79*AG$54:AW$54*AG$55:AW$55)/1000000</f>
        <v>129.27920285267044</v>
      </c>
      <c r="BG79" s="10"/>
      <c r="BH79" s="48"/>
      <c r="BI79" s="55">
        <f t="shared" si="43"/>
        <v>0</v>
      </c>
      <c r="BJ79" s="55">
        <f t="shared" si="44"/>
        <v>0</v>
      </c>
      <c r="BK79" s="55">
        <f t="shared" ca="1" si="45"/>
        <v>4622701.3798878985</v>
      </c>
      <c r="BL79" s="55">
        <f t="shared" ca="1" si="46"/>
        <v>710358.75816064212</v>
      </c>
      <c r="BM79" s="55">
        <f t="shared" ca="1" si="47"/>
        <v>606012.7204499779</v>
      </c>
      <c r="BN79" s="55">
        <f t="shared" ca="1" si="48"/>
        <v>367219.89806874841</v>
      </c>
      <c r="BO79" s="55">
        <f t="shared" ca="1" si="49"/>
        <v>222514.1657292532</v>
      </c>
      <c r="BP79" s="55">
        <f t="shared" ca="1" si="50"/>
        <v>380194.04766698793</v>
      </c>
      <c r="BQ79" s="55">
        <f t="shared" ca="1" si="51"/>
        <v>170125.72274539163</v>
      </c>
      <c r="BR79" s="55">
        <f t="shared" ca="1" si="52"/>
        <v>125204.10081566362</v>
      </c>
      <c r="BS79" s="55">
        <f t="shared" ca="1" si="53"/>
        <v>135446.93711670637</v>
      </c>
      <c r="BT79" s="55">
        <f t="shared" ca="1" si="54"/>
        <v>61815.58893356115</v>
      </c>
      <c r="BU79" s="55">
        <f t="shared" ca="1" si="55"/>
        <v>28407.761171011654</v>
      </c>
      <c r="BV79" s="55">
        <f t="shared" ca="1" si="56"/>
        <v>7710.1336216094987</v>
      </c>
      <c r="BW79" s="55">
        <f t="shared" ca="1" si="57"/>
        <v>3883.4336582542242</v>
      </c>
      <c r="BX79" s="55">
        <f t="shared" ca="1" si="58"/>
        <v>703.85919337303392</v>
      </c>
      <c r="BY79" s="55">
        <f t="shared" ca="1" si="59"/>
        <v>897.92880125991394</v>
      </c>
      <c r="BZ79" s="55">
        <f t="shared" ca="1" si="22"/>
        <v>7443196.4360203408</v>
      </c>
      <c r="CA79" s="55">
        <f t="shared" ca="1" si="23"/>
        <v>7443196.4360203408</v>
      </c>
      <c r="CB79" s="43">
        <f t="array" aca="1" ref="CB79" ca="1">SUM($E$54:$V$54*BH79:BY79)/1000000</f>
        <v>171.86795946050546</v>
      </c>
      <c r="CC79" s="45">
        <f t="array" aca="1" ref="CC79" ca="1">IF(CB79=0,"",SUM(($E$54:$V$54*BH79:BY79))/SUM(BH79:BY79))</f>
        <v>23.090611800700806</v>
      </c>
      <c r="CD79" s="56">
        <f t="array" aca="1" ref="CD79" ca="1">SUM(BI79:BY79*BI$54:BY$54*BI$55:BY$55)/1000000</f>
        <v>811.77466265782118</v>
      </c>
      <c r="CI79" s="10"/>
      <c r="CJ79" s="73"/>
      <c r="CK79" s="156" t="str">
        <f t="shared" ca="1" si="60"/>
        <v/>
      </c>
      <c r="CL79" s="156" t="str">
        <f t="shared" ca="1" si="61"/>
        <v/>
      </c>
      <c r="CM79" s="156" t="str">
        <f t="shared" ca="1" si="62"/>
        <v/>
      </c>
      <c r="CN79" s="156">
        <f t="shared" ca="1" si="63"/>
        <v>0.81260663217117013</v>
      </c>
      <c r="CO79" s="156">
        <f t="shared" ca="1" si="64"/>
        <v>0.92525982282194974</v>
      </c>
      <c r="CP79" s="156">
        <f t="shared" ca="1" si="65"/>
        <v>0.8015347528750415</v>
      </c>
      <c r="CQ79" s="156">
        <f t="shared" ca="1" si="66"/>
        <v>0.752181849144409</v>
      </c>
      <c r="CR79" s="156">
        <f t="shared" ca="1" si="67"/>
        <v>0.99822156808974349</v>
      </c>
      <c r="CS79" s="156">
        <f t="shared" ca="1" si="68"/>
        <v>0.80468811209846858</v>
      </c>
      <c r="CT79" s="156">
        <f t="shared" ca="1" si="69"/>
        <v>1.0344486520650136</v>
      </c>
      <c r="CU79" s="156">
        <f t="shared" ca="1" si="70"/>
        <v>0.7846038708973947</v>
      </c>
      <c r="CV79" s="156">
        <f t="shared" ca="1" si="71"/>
        <v>0.88030124670834309</v>
      </c>
      <c r="CW79" s="156">
        <f t="shared" ca="1" si="72"/>
        <v>1.009925981877795</v>
      </c>
      <c r="CX79" s="156">
        <f t="shared" ca="1" si="73"/>
        <v>0.93829464664991391</v>
      </c>
      <c r="CY79" s="156">
        <f t="shared" ca="1" si="74"/>
        <v>0.89329078615794044</v>
      </c>
      <c r="CZ79" s="156" t="str">
        <f t="shared" ca="1" si="75"/>
        <v/>
      </c>
      <c r="DA79" s="156" t="str">
        <f t="shared" ca="1" si="76"/>
        <v/>
      </c>
      <c r="DB79" s="55"/>
      <c r="DC79" s="55"/>
      <c r="DD79" s="43"/>
      <c r="DE79" s="45"/>
      <c r="DF79" s="56"/>
      <c r="DK79" s="10"/>
      <c r="DL79" s="48"/>
      <c r="DM79" s="74">
        <f t="shared" ca="1" si="77"/>
        <v>6.4182984261507064E-2</v>
      </c>
      <c r="DN79" s="74">
        <f t="shared" ca="1" si="78"/>
        <v>6.4182984261507064E-2</v>
      </c>
      <c r="DO79" s="74">
        <f t="shared" ca="1" si="79"/>
        <v>0.30379772282348938</v>
      </c>
      <c r="DP79" s="74">
        <f t="shared" ca="1" si="80"/>
        <v>0.30379772282348916</v>
      </c>
      <c r="DQ79" s="74">
        <f t="shared" ca="1" si="81"/>
        <v>0.30379772282348938</v>
      </c>
      <c r="DR79" s="74">
        <f t="shared" ca="1" si="82"/>
        <v>0.30379772282348938</v>
      </c>
      <c r="DS79" s="74">
        <f t="shared" ca="1" si="83"/>
        <v>0.30379772282348938</v>
      </c>
      <c r="DT79" s="74">
        <f t="shared" ca="1" si="84"/>
        <v>0.30379772282348938</v>
      </c>
      <c r="DU79" s="74">
        <f t="shared" ca="1" si="85"/>
        <v>0.30379772282348938</v>
      </c>
      <c r="DV79" s="74">
        <f t="shared" ca="1" si="86"/>
        <v>0.30379772282348938</v>
      </c>
      <c r="DW79" s="74">
        <f t="shared" ca="1" si="87"/>
        <v>0.30379772282348938</v>
      </c>
      <c r="DX79" s="74">
        <f t="shared" ca="1" si="88"/>
        <v>0.30379772282348938</v>
      </c>
      <c r="DY79" s="74">
        <f t="shared" ca="1" si="89"/>
        <v>0.30379772282348938</v>
      </c>
      <c r="DZ79" s="74">
        <f t="shared" ca="1" si="90"/>
        <v>0.30379772282348938</v>
      </c>
      <c r="EA79" s="74">
        <f t="shared" ca="1" si="91"/>
        <v>0.30379772282348938</v>
      </c>
      <c r="EB79" s="74">
        <f t="shared" ca="1" si="92"/>
        <v>0.30379772282348938</v>
      </c>
      <c r="EC79" s="74">
        <f t="shared" ca="1" si="93"/>
        <v>0.30379772282348938</v>
      </c>
      <c r="ED79" s="55"/>
      <c r="EE79" s="55"/>
      <c r="EF79" s="43"/>
      <c r="EG79" s="45"/>
      <c r="EH79" s="56"/>
    </row>
    <row r="80" spans="1:138" s="58" customFormat="1" x14ac:dyDescent="0.2">
      <c r="A80" s="65">
        <v>2</v>
      </c>
      <c r="B80" s="58">
        <v>12</v>
      </c>
      <c r="C80" s="62">
        <f t="shared" ca="1" si="13"/>
        <v>0.38984903598508858</v>
      </c>
      <c r="D80" s="62">
        <f t="shared" ca="1" si="14"/>
        <v>7.4004510300788293E-2</v>
      </c>
      <c r="E80" s="63">
        <f t="shared" ca="1" si="15"/>
        <v>171825089.03742665</v>
      </c>
      <c r="F80" s="64">
        <f t="shared" ca="1" si="97"/>
        <v>60318499.395525664</v>
      </c>
      <c r="G80" s="64">
        <f t="shared" ca="1" si="97"/>
        <v>51512340.760813005</v>
      </c>
      <c r="H80" s="64">
        <f t="shared" ca="1" si="97"/>
        <v>14471969.892788267</v>
      </c>
      <c r="I80" s="64">
        <f t="shared" ca="1" si="97"/>
        <v>7940021.2770039346</v>
      </c>
      <c r="J80" s="64">
        <f t="shared" ca="1" si="97"/>
        <v>1220122.865526384</v>
      </c>
      <c r="K80" s="64">
        <f t="shared" ca="1" si="97"/>
        <v>1040896.5449168917</v>
      </c>
      <c r="L80" s="64">
        <f t="shared" ca="1" si="97"/>
        <v>630742.40890632337</v>
      </c>
      <c r="M80" s="64">
        <f t="shared" ca="1" si="97"/>
        <v>382193.67100193148</v>
      </c>
      <c r="N80" s="64">
        <f t="shared" ca="1" si="97"/>
        <v>653027.00299869641</v>
      </c>
      <c r="O80" s="64">
        <f t="shared" ca="1" si="97"/>
        <v>292210.49498049961</v>
      </c>
      <c r="P80" s="64">
        <f t="shared" ca="1" si="98"/>
        <v>215052.44287889139</v>
      </c>
      <c r="Q80" s="64">
        <f t="shared" ca="1" si="98"/>
        <v>232645.69225489159</v>
      </c>
      <c r="R80" s="64">
        <f t="shared" ca="1" si="98"/>
        <v>106175.38340642433</v>
      </c>
      <c r="S80" s="64">
        <f t="shared" ca="1" si="98"/>
        <v>48793.596988812751</v>
      </c>
      <c r="T80" s="64">
        <f t="shared" ca="1" si="98"/>
        <v>13243.041237850279</v>
      </c>
      <c r="U80" s="64">
        <f t="shared" ca="1" si="98"/>
        <v>6670.2439418917229</v>
      </c>
      <c r="V80" s="64">
        <f t="shared" ca="1" si="98"/>
        <v>1208.9591154884945</v>
      </c>
      <c r="W80" s="59">
        <f t="shared" ca="1" si="16"/>
        <v>27254973.517947171</v>
      </c>
      <c r="X80" s="59">
        <f t="shared" ca="1" si="17"/>
        <v>310910902.71171254</v>
      </c>
      <c r="Y80" s="44">
        <f t="array" aca="1" ref="Y80" ca="1">SUM($E$54:$V$54*E80:V80)/1000000</f>
        <v>1903.6816404353087</v>
      </c>
      <c r="Z80" s="46">
        <f t="array" aca="1" ref="Z80" ca="1">SUM(($E$54:$V$54*E80:V80))/SUM(E80:V80)</f>
        <v>6.1229169637723153</v>
      </c>
      <c r="AE80" s="11"/>
      <c r="AG80" s="59">
        <f t="shared" ca="1" si="26"/>
        <v>1975634.8158444804</v>
      </c>
      <c r="AH80" s="59">
        <f t="shared" ca="1" si="27"/>
        <v>1687203.3434614262</v>
      </c>
      <c r="AI80" s="59">
        <f t="shared" ca="1" si="28"/>
        <v>1499241.5012501194</v>
      </c>
      <c r="AJ80" s="59">
        <f t="shared" ca="1" si="29"/>
        <v>822556.25927091844</v>
      </c>
      <c r="AK80" s="59">
        <f t="shared" ca="1" si="30"/>
        <v>126400.12729247988</v>
      </c>
      <c r="AL80" s="59">
        <f t="shared" ca="1" si="31"/>
        <v>107832.95641216927</v>
      </c>
      <c r="AM80" s="59">
        <f t="shared" ca="1" si="32"/>
        <v>65342.534778355635</v>
      </c>
      <c r="AN80" s="59">
        <f t="shared" ca="1" si="33"/>
        <v>39593.822909123803</v>
      </c>
      <c r="AO80" s="59">
        <f t="shared" ca="1" si="34"/>
        <v>67651.134682121876</v>
      </c>
      <c r="AP80" s="59">
        <f t="shared" ca="1" si="35"/>
        <v>30271.905236198545</v>
      </c>
      <c r="AQ80" s="59">
        <f t="shared" ca="1" si="36"/>
        <v>22278.622032645475</v>
      </c>
      <c r="AR80" s="59">
        <f t="shared" ca="1" si="37"/>
        <v>24101.216316750942</v>
      </c>
      <c r="AS80" s="59">
        <f t="shared" ca="1" si="38"/>
        <v>10999.369290657465</v>
      </c>
      <c r="AT80" s="59">
        <f t="shared" ca="1" si="39"/>
        <v>5054.8326276822236</v>
      </c>
      <c r="AU80" s="59">
        <f t="shared" ca="1" si="40"/>
        <v>1371.9291273847853</v>
      </c>
      <c r="AV80" s="59">
        <f t="shared" ca="1" si="41"/>
        <v>691.01211619640378</v>
      </c>
      <c r="AW80" s="59">
        <f t="shared" ca="1" si="42"/>
        <v>125.24360489156423</v>
      </c>
      <c r="AX80" s="59">
        <f t="shared" ca="1" si="19"/>
        <v>2823512.4669476952</v>
      </c>
      <c r="AY80" s="59">
        <f t="shared" ca="1" si="20"/>
        <v>6486350.626253603</v>
      </c>
      <c r="AZ80" s="44">
        <f t="array" aca="1" ref="AZ80" ca="1">SUM($E$54:$V$54*AF80:AW80)/1000000</f>
        <v>98.006782060665714</v>
      </c>
      <c r="BA80" s="46">
        <f t="array" aca="1" ref="BA80" ca="1">IF(AZ80=0,"",SUM(($E$54:$V$54*AF80:AW80))/SUM(AF80:AW80))</f>
        <v>15.109695375390558</v>
      </c>
      <c r="BB80" s="57">
        <f t="array" aca="1" ref="BB80" ca="1">SUM(AG80:AW80*AG$54:AW$54*AG$55:AW$55)/1000000</f>
        <v>173.76526246043602</v>
      </c>
      <c r="BG80" s="11"/>
      <c r="BI80" s="59">
        <f t="shared" si="43"/>
        <v>0</v>
      </c>
      <c r="BJ80" s="59">
        <f t="shared" si="44"/>
        <v>0</v>
      </c>
      <c r="BK80" s="59">
        <f t="shared" ca="1" si="45"/>
        <v>7897868.002850228</v>
      </c>
      <c r="BL80" s="59">
        <f t="shared" ca="1" si="46"/>
        <v>4333151.6338248411</v>
      </c>
      <c r="BM80" s="59">
        <f t="shared" ca="1" si="47"/>
        <v>665864.38546896062</v>
      </c>
      <c r="BN80" s="59">
        <f t="shared" ca="1" si="48"/>
        <v>568054.21634225</v>
      </c>
      <c r="BO80" s="59">
        <f t="shared" ca="1" si="49"/>
        <v>344218.53598688997</v>
      </c>
      <c r="BP80" s="59">
        <f t="shared" ca="1" si="50"/>
        <v>208576.66146764311</v>
      </c>
      <c r="BQ80" s="59">
        <f t="shared" ca="1" si="51"/>
        <v>356380.03051337897</v>
      </c>
      <c r="BR80" s="59">
        <f t="shared" ca="1" si="52"/>
        <v>159469.64618504135</v>
      </c>
      <c r="BS80" s="59">
        <f t="shared" ca="1" si="53"/>
        <v>117361.75656324122</v>
      </c>
      <c r="BT80" s="59">
        <f t="shared" ca="1" si="54"/>
        <v>126963.01764533611</v>
      </c>
      <c r="BU80" s="59">
        <f t="shared" ca="1" si="55"/>
        <v>57943.677986355426</v>
      </c>
      <c r="BV80" s="59">
        <f t="shared" ca="1" si="56"/>
        <v>26628.398984850737</v>
      </c>
      <c r="BW80" s="59">
        <f t="shared" ca="1" si="57"/>
        <v>7227.1979853250259</v>
      </c>
      <c r="BX80" s="59">
        <f t="shared" ca="1" si="58"/>
        <v>3640.1890406173588</v>
      </c>
      <c r="BY80" s="59">
        <f t="shared" ca="1" si="59"/>
        <v>659.77193054615134</v>
      </c>
      <c r="BZ80" s="59">
        <f t="shared" ca="1" si="22"/>
        <v>14874007.122775504</v>
      </c>
      <c r="CA80" s="59">
        <f t="shared" ca="1" si="23"/>
        <v>14874007.122775504</v>
      </c>
      <c r="CB80" s="44">
        <f t="array" aca="1" ref="CB80" ca="1">SUM($E$54:$V$54*BH80:BY80)/1000000</f>
        <v>337.78779410762849</v>
      </c>
      <c r="CC80" s="46">
        <f t="array" aca="1" ref="CC80" ca="1">IF(CB80=0,"",SUM(($E$54:$V$54*BH80:BY80))/SUM(BH80:BY80))</f>
        <v>22.709938977398913</v>
      </c>
      <c r="CD80" s="57">
        <f t="array" aca="1" ref="CD80" ca="1">SUM(BI80:BY80*BI$54:BY$54*BI$55:BY$55)/1000000</f>
        <v>1580.0207551126748</v>
      </c>
      <c r="CI80" s="11"/>
      <c r="CJ80" s="74"/>
      <c r="CK80" s="156" t="str">
        <f t="shared" ca="1" si="60"/>
        <v/>
      </c>
      <c r="CL80" s="156" t="str">
        <f t="shared" ca="1" si="61"/>
        <v/>
      </c>
      <c r="CM80" s="156" t="str">
        <f t="shared" ca="1" si="62"/>
        <v/>
      </c>
      <c r="CN80" s="156">
        <f t="shared" ca="1" si="63"/>
        <v>-0.10043500044311028</v>
      </c>
      <c r="CO80" s="156">
        <f t="shared" ca="1" si="64"/>
        <v>-0.11012220034948642</v>
      </c>
      <c r="CP80" s="156">
        <f t="shared" ca="1" si="65"/>
        <v>-0.10686512584108647</v>
      </c>
      <c r="CQ80" s="156">
        <f t="shared" ca="1" si="66"/>
        <v>-0.11663875211078059</v>
      </c>
      <c r="CR80" s="156">
        <f t="shared" ca="1" si="67"/>
        <v>-0.1161753264842143</v>
      </c>
      <c r="CS80" s="156">
        <f t="shared" ca="1" si="68"/>
        <v>-0.11257951680883969</v>
      </c>
      <c r="CT80" s="156">
        <f t="shared" ca="1" si="69"/>
        <v>-0.10682273500854238</v>
      </c>
      <c r="CU80" s="156">
        <f t="shared" ca="1" si="70"/>
        <v>-0.12150271289831228</v>
      </c>
      <c r="CV80" s="156">
        <f t="shared" ca="1" si="71"/>
        <v>-0.11648066456285598</v>
      </c>
      <c r="CW80" s="156">
        <f t="shared" ca="1" si="72"/>
        <v>-9.7071669211800146E-2</v>
      </c>
      <c r="CX80" s="156">
        <f t="shared" ca="1" si="73"/>
        <v>-0.1253788077452824</v>
      </c>
      <c r="CY80" s="156">
        <f t="shared" ca="1" si="74"/>
        <v>-0.11124337112049076</v>
      </c>
      <c r="CZ80" s="156">
        <f t="shared" ca="1" si="75"/>
        <v>-0.10991683229671448</v>
      </c>
      <c r="DA80" s="156" t="str">
        <f t="shared" ca="1" si="76"/>
        <v/>
      </c>
      <c r="DB80" s="59"/>
      <c r="DC80" s="74">
        <f ca="1">AVERAGE(CJ69:DA80)</f>
        <v>0.39634519934213552</v>
      </c>
      <c r="DD80" s="76">
        <f ca="1">STDEV(CJ69:DA80)</f>
        <v>0.31356738335982404</v>
      </c>
      <c r="DE80" s="46"/>
      <c r="DF80" s="57"/>
      <c r="DK80" s="11"/>
      <c r="DM80" s="74">
        <f t="shared" ca="1" si="77"/>
        <v>7.4004510300788334E-2</v>
      </c>
      <c r="DN80" s="74">
        <f t="shared" ca="1" si="78"/>
        <v>7.4004510300788334E-2</v>
      </c>
      <c r="DO80" s="74">
        <f t="shared" ca="1" si="79"/>
        <v>0.46385354628587672</v>
      </c>
      <c r="DP80" s="74">
        <f t="shared" ca="1" si="80"/>
        <v>0.46385354628587672</v>
      </c>
      <c r="DQ80" s="74">
        <f t="shared" ca="1" si="81"/>
        <v>0.46385354628587672</v>
      </c>
      <c r="DR80" s="74">
        <f t="shared" ca="1" si="82"/>
        <v>0.46385354628587672</v>
      </c>
      <c r="DS80" s="74">
        <f t="shared" ca="1" si="83"/>
        <v>0.46385354628587672</v>
      </c>
      <c r="DT80" s="74">
        <f t="shared" ca="1" si="84"/>
        <v>0.46385354628587672</v>
      </c>
      <c r="DU80" s="74">
        <f t="shared" ca="1" si="85"/>
        <v>0.46385354628587672</v>
      </c>
      <c r="DV80" s="74">
        <f t="shared" ca="1" si="86"/>
        <v>0.46385354628587672</v>
      </c>
      <c r="DW80" s="74">
        <f t="shared" ca="1" si="87"/>
        <v>0.46385354628587672</v>
      </c>
      <c r="DX80" s="74">
        <f t="shared" ca="1" si="88"/>
        <v>0.46385354628587672</v>
      </c>
      <c r="DY80" s="74">
        <f t="shared" ca="1" si="89"/>
        <v>0.46385354628587672</v>
      </c>
      <c r="DZ80" s="74">
        <f t="shared" ca="1" si="90"/>
        <v>0.46385354628587672</v>
      </c>
      <c r="EA80" s="74">
        <f t="shared" ca="1" si="91"/>
        <v>0.46385354628587672</v>
      </c>
      <c r="EB80" s="74">
        <f t="shared" ca="1" si="92"/>
        <v>0.46385354628587672</v>
      </c>
      <c r="EC80" s="74">
        <f t="shared" ca="1" si="93"/>
        <v>0.46385354628587672</v>
      </c>
      <c r="ED80" s="59"/>
      <c r="EE80" s="74">
        <f ca="1">AVERAGE(DL69:EC80)</f>
        <v>0.36338298370102057</v>
      </c>
      <c r="EF80" s="76">
        <f ca="1">STDEV(DL69:EC80)</f>
        <v>0.12435138637149221</v>
      </c>
      <c r="EG80" s="46"/>
      <c r="EH80" s="57"/>
    </row>
    <row r="81" spans="1:138" x14ac:dyDescent="0.2">
      <c r="A81" s="6">
        <v>3</v>
      </c>
      <c r="B81">
        <v>1</v>
      </c>
      <c r="C81" s="5">
        <f t="shared" ca="1" si="13"/>
        <v>0.41061618219959051</v>
      </c>
      <c r="D81" s="5">
        <f t="shared" ca="1" si="14"/>
        <v>5.3824766595209184E-2</v>
      </c>
      <c r="E81" s="32">
        <f t="shared" ca="1" si="15"/>
        <v>188935541.18691671</v>
      </c>
      <c r="F81" s="31">
        <f t="shared" ca="1" si="97"/>
        <v>136681345.12259886</v>
      </c>
      <c r="G81" s="31">
        <f t="shared" ca="1" si="97"/>
        <v>47981430.880337439</v>
      </c>
      <c r="H81" s="31">
        <f t="shared" ca="1" si="97"/>
        <v>27177256.259591848</v>
      </c>
      <c r="I81" s="31">
        <f t="shared" ca="1" si="97"/>
        <v>7635227.3755846536</v>
      </c>
      <c r="J81" s="31">
        <f t="shared" ca="1" si="97"/>
        <v>4189054.3074661456</v>
      </c>
      <c r="K81" s="31">
        <f t="shared" ca="1" si="97"/>
        <v>643721.31599625468</v>
      </c>
      <c r="L81" s="31">
        <f t="shared" ca="1" si="97"/>
        <v>549163.7872230066</v>
      </c>
      <c r="M81" s="31">
        <f t="shared" ca="1" si="97"/>
        <v>332771.67815444601</v>
      </c>
      <c r="N81" s="31">
        <f t="shared" ca="1" si="97"/>
        <v>201640.52310966453</v>
      </c>
      <c r="O81" s="31">
        <f t="shared" ca="1" si="97"/>
        <v>344528.74675867712</v>
      </c>
      <c r="P81" s="31">
        <f t="shared" ca="1" si="98"/>
        <v>154166.54313384529</v>
      </c>
      <c r="Q81" s="31">
        <f t="shared" ca="1" si="98"/>
        <v>113458.93552981355</v>
      </c>
      <c r="R81" s="31">
        <f t="shared" ca="1" si="98"/>
        <v>122740.91028903851</v>
      </c>
      <c r="S81" s="31">
        <f t="shared" ca="1" si="98"/>
        <v>56016.782787939992</v>
      </c>
      <c r="T81" s="31">
        <f t="shared" ca="1" si="98"/>
        <v>25742.881600926965</v>
      </c>
      <c r="U81" s="31">
        <f t="shared" ca="1" si="98"/>
        <v>6986.8602370170975</v>
      </c>
      <c r="V81" s="31">
        <f t="shared" ca="1" si="98"/>
        <v>3519.1359244285359</v>
      </c>
      <c r="W81" s="33">
        <f t="shared" ca="1" si="16"/>
        <v>41555996.043387704</v>
      </c>
      <c r="X81" s="33">
        <f t="shared" ca="1" si="17"/>
        <v>415154313.23324072</v>
      </c>
      <c r="Y81" s="40">
        <f t="array" aca="1" ref="Y81" ca="1">SUM($E$54:$V$54*E81:V81)/1000000</f>
        <v>2644.845920108035</v>
      </c>
      <c r="Z81" s="41">
        <f t="array" aca="1" ref="Z81" ca="1">SUM(($E$54:$V$54*E81:V81))/SUM(E81:V81)</f>
        <v>6.3707538035913789</v>
      </c>
      <c r="AE81" s="10"/>
      <c r="AF81" s="48"/>
      <c r="AG81" s="55">
        <f t="shared" ca="1" si="26"/>
        <v>2958215.0111947795</v>
      </c>
      <c r="AH81" s="55">
        <f t="shared" ca="1" si="27"/>
        <v>1038469.3606980811</v>
      </c>
      <c r="AI81" s="55">
        <f t="shared" ca="1" si="28"/>
        <v>2048399.0676881929</v>
      </c>
      <c r="AJ81" s="55">
        <f t="shared" ca="1" si="29"/>
        <v>575480.92744700995</v>
      </c>
      <c r="AK81" s="55">
        <f t="shared" ca="1" si="30"/>
        <v>315736.61652766599</v>
      </c>
      <c r="AL81" s="55">
        <f t="shared" ca="1" si="31"/>
        <v>48518.442441089443</v>
      </c>
      <c r="AM81" s="55">
        <f t="shared" ca="1" si="32"/>
        <v>41391.470095834382</v>
      </c>
      <c r="AN81" s="55">
        <f t="shared" ca="1" si="33"/>
        <v>25081.604587807637</v>
      </c>
      <c r="AO81" s="55">
        <f t="shared" ca="1" si="34"/>
        <v>15198.011734544372</v>
      </c>
      <c r="AP81" s="55">
        <f t="shared" ca="1" si="35"/>
        <v>25967.756160196528</v>
      </c>
      <c r="AQ81" s="55">
        <f t="shared" ca="1" si="36"/>
        <v>11619.81180909772</v>
      </c>
      <c r="AR81" s="55">
        <f t="shared" ca="1" si="37"/>
        <v>8551.6056345143061</v>
      </c>
      <c r="AS81" s="55">
        <f t="shared" ca="1" si="38"/>
        <v>9251.2048972762095</v>
      </c>
      <c r="AT81" s="55">
        <f t="shared" ca="1" si="39"/>
        <v>4222.0864586803427</v>
      </c>
      <c r="AU81" s="55">
        <f t="shared" ca="1" si="40"/>
        <v>1940.2876496164099</v>
      </c>
      <c r="AV81" s="55">
        <f t="shared" ca="1" si="41"/>
        <v>526.61232093737738</v>
      </c>
      <c r="AW81" s="55">
        <f t="shared" ca="1" si="42"/>
        <v>265.24365365702664</v>
      </c>
      <c r="AX81" s="55">
        <f t="shared" ca="1" si="19"/>
        <v>3132150.7491061203</v>
      </c>
      <c r="AY81" s="55">
        <f t="shared" ca="1" si="20"/>
        <v>7128835.1209989805</v>
      </c>
      <c r="AZ81" s="43">
        <f t="array" aca="1" ref="AZ81" ca="1">SUM($E$54:$V$54*AF81:AW81)/1000000</f>
        <v>99.526251059223767</v>
      </c>
      <c r="BA81" s="45">
        <f t="array" aca="1" ref="BA81" ca="1">IF(AZ81=0,"",SUM(($E$54:$V$54*AF81:AW81))/SUM(AF81:AW81))</f>
        <v>13.961081911693439</v>
      </c>
      <c r="BB81" s="56">
        <f t="array" aca="1" ref="BB81" ca="1">SUM(AG81:AW81*AG$54:AW$54*AG$55:AW$55)/1000000</f>
        <v>169.8172958640684</v>
      </c>
      <c r="BG81" s="10"/>
      <c r="BH81" s="48"/>
      <c r="BI81" s="55">
        <f t="shared" si="43"/>
        <v>0</v>
      </c>
      <c r="BJ81" s="55">
        <f t="shared" si="44"/>
        <v>0</v>
      </c>
      <c r="BK81" s="55">
        <f t="shared" ca="1" si="45"/>
        <v>15626743.189076668</v>
      </c>
      <c r="BL81" s="55">
        <f t="shared" ca="1" si="46"/>
        <v>4390205.4073747434</v>
      </c>
      <c r="BM81" s="55">
        <f t="shared" ca="1" si="47"/>
        <v>2408678.6113578039</v>
      </c>
      <c r="BN81" s="55">
        <f t="shared" ca="1" si="48"/>
        <v>370135.51310418465</v>
      </c>
      <c r="BO81" s="55">
        <f t="shared" ca="1" si="49"/>
        <v>315765.55740964069</v>
      </c>
      <c r="BP81" s="55">
        <f t="shared" ca="1" si="50"/>
        <v>191341.52121343318</v>
      </c>
      <c r="BQ81" s="55">
        <f t="shared" ca="1" si="51"/>
        <v>115941.97151648482</v>
      </c>
      <c r="BR81" s="55">
        <f t="shared" ca="1" si="52"/>
        <v>198101.75815493209</v>
      </c>
      <c r="BS81" s="55">
        <f t="shared" ca="1" si="53"/>
        <v>88644.745992342199</v>
      </c>
      <c r="BT81" s="55">
        <f t="shared" ca="1" si="54"/>
        <v>65238.139976129794</v>
      </c>
      <c r="BU81" s="55">
        <f t="shared" ca="1" si="55"/>
        <v>70575.214273271471</v>
      </c>
      <c r="BV81" s="55">
        <f t="shared" ca="1" si="56"/>
        <v>32209.280824530695</v>
      </c>
      <c r="BW81" s="55">
        <f t="shared" ca="1" si="57"/>
        <v>14801.987216149317</v>
      </c>
      <c r="BX81" s="55">
        <f t="shared" ca="1" si="58"/>
        <v>4017.3985769186411</v>
      </c>
      <c r="BY81" s="55">
        <f t="shared" ca="1" si="59"/>
        <v>2023.4799574033427</v>
      </c>
      <c r="BZ81" s="55">
        <f t="shared" ca="1" si="22"/>
        <v>23894423.776024636</v>
      </c>
      <c r="CA81" s="55">
        <f t="shared" ca="1" si="23"/>
        <v>23894423.776024636</v>
      </c>
      <c r="CB81" s="43">
        <f t="array" aca="1" ref="CB81" ca="1">SUM($E$54:$V$54*BH81:BY81)/1000000</f>
        <v>516.22466901062239</v>
      </c>
      <c r="CC81" s="45">
        <f t="array" aca="1" ref="CC81" ca="1">IF(CB81=0,"",SUM(($E$54:$V$54*BH81:BY81))/SUM(BH81:BY81))</f>
        <v>21.604399162309814</v>
      </c>
      <c r="CD81" s="56">
        <f t="array" aca="1" ref="CD81" ca="1">SUM(BI81:BY81*BI$54:BY$54*BI$55:BY$55)/1000000</f>
        <v>2375.9632552383132</v>
      </c>
      <c r="CI81" s="10"/>
      <c r="CJ81" s="73"/>
      <c r="CK81" s="156" t="str">
        <f t="shared" ca="1" si="60"/>
        <v/>
      </c>
      <c r="CL81" s="156" t="str">
        <f t="shared" ca="1" si="61"/>
        <v/>
      </c>
      <c r="CM81" s="156" t="str">
        <f t="shared" ca="1" si="62"/>
        <v/>
      </c>
      <c r="CN81" s="156">
        <f t="shared" ca="1" si="63"/>
        <v>0.38236077650005029</v>
      </c>
      <c r="CO81" s="156">
        <f t="shared" ca="1" si="64"/>
        <v>0.4313102729487624</v>
      </c>
      <c r="CP81" s="156">
        <f t="shared" ca="1" si="65"/>
        <v>0.38494974157802031</v>
      </c>
      <c r="CQ81" s="156">
        <f t="shared" ca="1" si="66"/>
        <v>0.38082166260516587</v>
      </c>
      <c r="CR81" s="156">
        <f t="shared" ca="1" si="67"/>
        <v>0.45041216514041799</v>
      </c>
      <c r="CS81" s="156">
        <f t="shared" ca="1" si="68"/>
        <v>0.43606098165403034</v>
      </c>
      <c r="CT81" s="156">
        <f t="shared" ca="1" si="69"/>
        <v>0.41493081735803217</v>
      </c>
      <c r="CU81" s="156">
        <f t="shared" ca="1" si="70"/>
        <v>0.44480783602983293</v>
      </c>
      <c r="CV81" s="156">
        <f t="shared" ca="1" si="71"/>
        <v>0.4061096315536627</v>
      </c>
      <c r="CW81" s="156">
        <f t="shared" ca="1" si="72"/>
        <v>0.39861373302380743</v>
      </c>
      <c r="CX81" s="156">
        <f t="shared" ca="1" si="73"/>
        <v>0.42642694167640077</v>
      </c>
      <c r="CY81" s="156">
        <f t="shared" ca="1" si="74"/>
        <v>0.40136551946835808</v>
      </c>
      <c r="CZ81" s="156">
        <f t="shared" ca="1" si="75"/>
        <v>0.43483457089340544</v>
      </c>
      <c r="DA81" s="156">
        <f t="shared" ca="1" si="76"/>
        <v>0.44623221289600074</v>
      </c>
      <c r="DB81" s="55"/>
      <c r="DC81" s="55"/>
      <c r="DD81" s="43"/>
      <c r="DE81" s="45"/>
      <c r="DF81" s="56"/>
      <c r="DK81" s="10"/>
      <c r="DL81" s="48"/>
      <c r="DM81" s="74">
        <f t="shared" ca="1" si="77"/>
        <v>5.3824766595209156E-2</v>
      </c>
      <c r="DN81" s="74">
        <f t="shared" ca="1" si="78"/>
        <v>5.3824766595209156E-2</v>
      </c>
      <c r="DO81" s="74">
        <f t="shared" ca="1" si="79"/>
        <v>0.46444094879479958</v>
      </c>
      <c r="DP81" s="74">
        <f t="shared" ca="1" si="80"/>
        <v>0.46444094879479958</v>
      </c>
      <c r="DQ81" s="74">
        <f t="shared" ca="1" si="81"/>
        <v>0.46444094879479958</v>
      </c>
      <c r="DR81" s="74">
        <f t="shared" ca="1" si="82"/>
        <v>0.46444094879479958</v>
      </c>
      <c r="DS81" s="74">
        <f t="shared" ca="1" si="83"/>
        <v>0.46444094879479958</v>
      </c>
      <c r="DT81" s="74">
        <f t="shared" ca="1" si="84"/>
        <v>0.46444094879479958</v>
      </c>
      <c r="DU81" s="74">
        <f t="shared" ca="1" si="85"/>
        <v>0.46444094879479958</v>
      </c>
      <c r="DV81" s="74">
        <f t="shared" ca="1" si="86"/>
        <v>0.46444094879479958</v>
      </c>
      <c r="DW81" s="74">
        <f t="shared" ca="1" si="87"/>
        <v>0.46444094879479958</v>
      </c>
      <c r="DX81" s="74">
        <f t="shared" ca="1" si="88"/>
        <v>0.46444094879479958</v>
      </c>
      <c r="DY81" s="74">
        <f t="shared" ca="1" si="89"/>
        <v>0.46444094879479958</v>
      </c>
      <c r="DZ81" s="74">
        <f t="shared" ca="1" si="90"/>
        <v>0.46444094879479958</v>
      </c>
      <c r="EA81" s="74">
        <f t="shared" ca="1" si="91"/>
        <v>0.46444094879479958</v>
      </c>
      <c r="EB81" s="74">
        <f t="shared" ca="1" si="92"/>
        <v>0.46444094879479958</v>
      </c>
      <c r="EC81" s="74">
        <f t="shared" ca="1" si="93"/>
        <v>0.46444094879479958</v>
      </c>
      <c r="ED81" s="55"/>
      <c r="EE81" s="55"/>
      <c r="EF81" s="43"/>
      <c r="EG81" s="45"/>
      <c r="EH81" s="56"/>
    </row>
    <row r="82" spans="1:138" x14ac:dyDescent="0.2">
      <c r="A82" s="6">
        <v>3</v>
      </c>
      <c r="B82">
        <v>2</v>
      </c>
      <c r="C82" s="5">
        <f t="shared" ca="1" si="13"/>
        <v>0.26211691488925465</v>
      </c>
      <c r="D82" s="5">
        <f t="shared" ca="1" si="14"/>
        <v>7.6003592353973498E-2</v>
      </c>
      <c r="E82" s="32">
        <f t="shared" ca="1" si="15"/>
        <v>106396363.17215258</v>
      </c>
      <c r="F82" s="31">
        <f t="shared" ca="1" si="97"/>
        <v>146995549.76502421</v>
      </c>
      <c r="G82" s="31">
        <f t="shared" ca="1" si="97"/>
        <v>106340762.26580665</v>
      </c>
      <c r="H82" s="31">
        <f t="shared" ca="1" si="97"/>
        <v>28722867.202600837</v>
      </c>
      <c r="I82" s="31">
        <f t="shared" ca="1" si="97"/>
        <v>16268975.479745409</v>
      </c>
      <c r="J82" s="31">
        <f t="shared" ca="1" si="97"/>
        <v>4570635.3050936395</v>
      </c>
      <c r="K82" s="31">
        <f t="shared" ca="1" si="97"/>
        <v>2507671.1629944397</v>
      </c>
      <c r="L82" s="31">
        <f t="shared" ca="1" si="97"/>
        <v>385347.44661857904</v>
      </c>
      <c r="M82" s="31">
        <f t="shared" ca="1" si="97"/>
        <v>328742.97917921597</v>
      </c>
      <c r="N82" s="31">
        <f t="shared" ca="1" si="97"/>
        <v>199205.32891680946</v>
      </c>
      <c r="O82" s="31">
        <f t="shared" ca="1" si="97"/>
        <v>120706.98730069069</v>
      </c>
      <c r="P82" s="31">
        <f t="shared" ca="1" si="98"/>
        <v>206243.39997920423</v>
      </c>
      <c r="Q82" s="31">
        <f t="shared" ca="1" si="98"/>
        <v>92287.892717515599</v>
      </c>
      <c r="R82" s="31">
        <f t="shared" ca="1" si="98"/>
        <v>67919.315418055863</v>
      </c>
      <c r="S82" s="31">
        <f t="shared" ca="1" si="98"/>
        <v>73475.734297101109</v>
      </c>
      <c r="T82" s="31">
        <f t="shared" ca="1" si="98"/>
        <v>33533.026915091061</v>
      </c>
      <c r="U82" s="31">
        <f t="shared" ca="1" si="98"/>
        <v>15410.323453665656</v>
      </c>
      <c r="V82" s="31">
        <f t="shared" ca="1" si="98"/>
        <v>4182.5067545706124</v>
      </c>
      <c r="W82" s="33">
        <f t="shared" ca="1" si="16"/>
        <v>53597204.091984831</v>
      </c>
      <c r="X82" s="33">
        <f t="shared" ca="1" si="17"/>
        <v>413329879.29496825</v>
      </c>
      <c r="Y82" s="40">
        <f t="array" aca="1" ref="Y82" ca="1">SUM($E$54:$V$54*E82:V82)/1000000</f>
        <v>3620.8356083007748</v>
      </c>
      <c r="Z82" s="41">
        <f t="array" aca="1" ref="Z82" ca="1">SUM(($E$54:$V$54*E82:V82))/SUM(E82:V82)</f>
        <v>8.760159353775645</v>
      </c>
      <c r="AE82" s="10"/>
      <c r="AF82" s="48"/>
      <c r="AG82" s="55">
        <f t="shared" ca="1" si="26"/>
        <v>6212166.4723247718</v>
      </c>
      <c r="AH82" s="55">
        <f t="shared" ca="1" si="27"/>
        <v>4494057.9428771697</v>
      </c>
      <c r="AI82" s="55">
        <f t="shared" ca="1" si="28"/>
        <v>2852585.3136325814</v>
      </c>
      <c r="AJ82" s="55">
        <f t="shared" ca="1" si="29"/>
        <v>1615738.4356519973</v>
      </c>
      <c r="AK82" s="55">
        <f t="shared" ca="1" si="30"/>
        <v>453928.46937300527</v>
      </c>
      <c r="AL82" s="55">
        <f t="shared" ca="1" si="31"/>
        <v>249047.07042374043</v>
      </c>
      <c r="AM82" s="55">
        <f t="shared" ca="1" si="32"/>
        <v>38270.429588952691</v>
      </c>
      <c r="AN82" s="55">
        <f t="shared" ca="1" si="33"/>
        <v>32648.808621777796</v>
      </c>
      <c r="AO82" s="55">
        <f t="shared" ca="1" si="34"/>
        <v>19783.89523779798</v>
      </c>
      <c r="AP82" s="55">
        <f t="shared" ca="1" si="35"/>
        <v>11987.904160055657</v>
      </c>
      <c r="AQ82" s="55">
        <f t="shared" ca="1" si="36"/>
        <v>20482.8748350393</v>
      </c>
      <c r="AR82" s="55">
        <f t="shared" ca="1" si="37"/>
        <v>9165.4877465800637</v>
      </c>
      <c r="AS82" s="55">
        <f t="shared" ca="1" si="38"/>
        <v>6745.3447563891386</v>
      </c>
      <c r="AT82" s="55">
        <f t="shared" ca="1" si="39"/>
        <v>7297.1754207498343</v>
      </c>
      <c r="AU82" s="55">
        <f t="shared" ca="1" si="40"/>
        <v>3330.3019306851529</v>
      </c>
      <c r="AV82" s="55">
        <f t="shared" ca="1" si="41"/>
        <v>1530.462194187699</v>
      </c>
      <c r="AW82" s="55">
        <f t="shared" ca="1" si="42"/>
        <v>415.38183699073255</v>
      </c>
      <c r="AX82" s="55">
        <f t="shared" ca="1" si="19"/>
        <v>5322957.3554105312</v>
      </c>
      <c r="AY82" s="55">
        <f t="shared" ca="1" si="20"/>
        <v>16029181.770612469</v>
      </c>
      <c r="AZ82" s="43">
        <f t="array" aca="1" ref="AZ82" ca="1">SUM($E$54:$V$54*AF82:AW82)/1000000</f>
        <v>214.26927271320625</v>
      </c>
      <c r="BA82" s="45">
        <f t="array" aca="1" ref="BA82" ca="1">IF(AZ82=0,"",SUM(($E$54:$V$54*AF82:AW82))/SUM(AF82:AW82))</f>
        <v>13.367449179847881</v>
      </c>
      <c r="BB82" s="56">
        <f t="array" aca="1" ref="BB82" ca="1">SUM(AG82:AW82*AG$54:AW$54*AG$55:AW$55)/1000000</f>
        <v>351.97560969198133</v>
      </c>
      <c r="BG82" s="10"/>
      <c r="BH82" s="48"/>
      <c r="BI82" s="55">
        <f t="shared" si="43"/>
        <v>0</v>
      </c>
      <c r="BJ82" s="55">
        <f t="shared" si="44"/>
        <v>0</v>
      </c>
      <c r="BK82" s="55">
        <f t="shared" ca="1" si="45"/>
        <v>9837835.8010426145</v>
      </c>
      <c r="BL82" s="55">
        <f t="shared" ca="1" si="46"/>
        <v>5572267.8481913973</v>
      </c>
      <c r="BM82" s="55">
        <f t="shared" ca="1" si="47"/>
        <v>1565482.9763613564</v>
      </c>
      <c r="BN82" s="55">
        <f t="shared" ca="1" si="48"/>
        <v>858899.53013865591</v>
      </c>
      <c r="BO82" s="55">
        <f t="shared" ca="1" si="49"/>
        <v>131984.90524794627</v>
      </c>
      <c r="BP82" s="55">
        <f t="shared" ca="1" si="50"/>
        <v>112597.37501477047</v>
      </c>
      <c r="BQ82" s="55">
        <f t="shared" ca="1" si="51"/>
        <v>68229.58525529108</v>
      </c>
      <c r="BR82" s="55">
        <f t="shared" ca="1" si="52"/>
        <v>41343.209670767275</v>
      </c>
      <c r="BS82" s="55">
        <f t="shared" ca="1" si="53"/>
        <v>70640.186779836644</v>
      </c>
      <c r="BT82" s="55">
        <f t="shared" ca="1" si="54"/>
        <v>31609.418675895427</v>
      </c>
      <c r="BU82" s="55">
        <f t="shared" ca="1" si="55"/>
        <v>23262.965639501075</v>
      </c>
      <c r="BV82" s="55">
        <f t="shared" ca="1" si="56"/>
        <v>25166.08819994346</v>
      </c>
      <c r="BW82" s="55">
        <f t="shared" ca="1" si="57"/>
        <v>11485.358003282376</v>
      </c>
      <c r="BX82" s="55">
        <f t="shared" ca="1" si="58"/>
        <v>5278.1719425416904</v>
      </c>
      <c r="BY82" s="55">
        <f t="shared" ca="1" si="59"/>
        <v>1432.5455184533773</v>
      </c>
      <c r="BZ82" s="55">
        <f t="shared" ca="1" si="22"/>
        <v>18357515.965682257</v>
      </c>
      <c r="CA82" s="55">
        <f t="shared" ca="1" si="23"/>
        <v>18357515.965682257</v>
      </c>
      <c r="CB82" s="43">
        <f t="array" aca="1" ref="CB82" ca="1">SUM($E$54:$V$54*BH82:BY82)/1000000</f>
        <v>407.00225733328057</v>
      </c>
      <c r="CC82" s="45">
        <f t="array" aca="1" ref="CC82" ca="1">IF(CB82=0,"",SUM(($E$54:$V$54*BH82:BY82))/SUM(BH82:BY82))</f>
        <v>22.170878570615713</v>
      </c>
      <c r="CD82" s="56">
        <f t="array" aca="1" ref="CD82" ca="1">SUM(BI82:BY82*BI$54:BY$54*BI$55:BY$55)/1000000</f>
        <v>1883.6880520656262</v>
      </c>
      <c r="CI82" s="10"/>
      <c r="CJ82" s="73"/>
      <c r="CK82" s="156" t="str">
        <f t="shared" ca="1" si="60"/>
        <v/>
      </c>
      <c r="CL82" s="156" t="str">
        <f t="shared" ca="1" si="61"/>
        <v/>
      </c>
      <c r="CM82" s="156" t="str">
        <f t="shared" ca="1" si="62"/>
        <v/>
      </c>
      <c r="CN82" s="156">
        <f t="shared" ca="1" si="63"/>
        <v>0.73311596641550159</v>
      </c>
      <c r="CO82" s="156">
        <f t="shared" ca="1" si="64"/>
        <v>0.95131379286278839</v>
      </c>
      <c r="CP82" s="156">
        <f t="shared" ca="1" si="65"/>
        <v>0.91423924932821776</v>
      </c>
      <c r="CQ82" s="156">
        <f t="shared" ca="1" si="66"/>
        <v>0.81572064588682436</v>
      </c>
      <c r="CR82" s="156">
        <f t="shared" ca="1" si="67"/>
        <v>0.99462386884038279</v>
      </c>
      <c r="CS82" s="156">
        <f t="shared" ca="1" si="68"/>
        <v>0.8763454395157253</v>
      </c>
      <c r="CT82" s="156">
        <f t="shared" ca="1" si="69"/>
        <v>0.71495971391794222</v>
      </c>
      <c r="CU82" s="156">
        <f t="shared" ca="1" si="70"/>
        <v>0.94987837267952557</v>
      </c>
      <c r="CV82" s="156">
        <f t="shared" ca="1" si="71"/>
        <v>0.78204367281806975</v>
      </c>
      <c r="CW82" s="156">
        <f t="shared" ca="1" si="72"/>
        <v>0.91347210251306044</v>
      </c>
      <c r="CX82" s="156">
        <f t="shared" ca="1" si="73"/>
        <v>0.86082966019165275</v>
      </c>
      <c r="CY82" s="156">
        <f t="shared" ca="1" si="74"/>
        <v>0.86720551214137809</v>
      </c>
      <c r="CZ82" s="156">
        <f t="shared" ca="1" si="75"/>
        <v>0.79663699495169116</v>
      </c>
      <c r="DA82" s="156">
        <f t="shared" ca="1" si="76"/>
        <v>0.75868069706608798</v>
      </c>
      <c r="DB82" s="55"/>
      <c r="DC82" s="55"/>
      <c r="DD82" s="43"/>
      <c r="DE82" s="45"/>
      <c r="DF82" s="56"/>
      <c r="DK82" s="10"/>
      <c r="DL82" s="48"/>
      <c r="DM82" s="74">
        <f t="shared" ca="1" si="77"/>
        <v>7.6003592353973498E-2</v>
      </c>
      <c r="DN82" s="74">
        <f t="shared" ca="1" si="78"/>
        <v>7.6003592353973498E-2</v>
      </c>
      <c r="DO82" s="74">
        <f t="shared" ca="1" si="79"/>
        <v>0.33812050724322806</v>
      </c>
      <c r="DP82" s="74">
        <f t="shared" ca="1" si="80"/>
        <v>0.33812050724322806</v>
      </c>
      <c r="DQ82" s="74">
        <f t="shared" ca="1" si="81"/>
        <v>0.33812050724322806</v>
      </c>
      <c r="DR82" s="74">
        <f t="shared" ca="1" si="82"/>
        <v>0.33812050724322806</v>
      </c>
      <c r="DS82" s="74">
        <f t="shared" ca="1" si="83"/>
        <v>0.33812050724322806</v>
      </c>
      <c r="DT82" s="74">
        <f t="shared" ca="1" si="84"/>
        <v>0.33812050724322806</v>
      </c>
      <c r="DU82" s="74">
        <f t="shared" ca="1" si="85"/>
        <v>0.33812050724322806</v>
      </c>
      <c r="DV82" s="74">
        <f t="shared" ca="1" si="86"/>
        <v>0.33812050724322806</v>
      </c>
      <c r="DW82" s="74">
        <f t="shared" ca="1" si="87"/>
        <v>0.33812050724322806</v>
      </c>
      <c r="DX82" s="74">
        <f t="shared" ca="1" si="88"/>
        <v>0.33812050724322806</v>
      </c>
      <c r="DY82" s="74">
        <f t="shared" ca="1" si="89"/>
        <v>0.33812050724322806</v>
      </c>
      <c r="DZ82" s="74">
        <f t="shared" ca="1" si="90"/>
        <v>0.33812050724322806</v>
      </c>
      <c r="EA82" s="74">
        <f t="shared" ca="1" si="91"/>
        <v>0.33812050724322784</v>
      </c>
      <c r="EB82" s="74">
        <f t="shared" ca="1" si="92"/>
        <v>0.33812050724322806</v>
      </c>
      <c r="EC82" s="74">
        <f t="shared" ca="1" si="93"/>
        <v>0.33812050724322784</v>
      </c>
      <c r="ED82" s="55"/>
      <c r="EE82" s="55"/>
      <c r="EF82" s="43"/>
      <c r="EG82" s="45"/>
      <c r="EH82" s="56"/>
    </row>
    <row r="83" spans="1:138" x14ac:dyDescent="0.2">
      <c r="A83" s="6">
        <v>3</v>
      </c>
      <c r="B83">
        <v>3</v>
      </c>
      <c r="C83" s="5">
        <f t="shared" ca="1" si="13"/>
        <v>0.48323293015921648</v>
      </c>
      <c r="D83" s="5">
        <f t="shared" ca="1" si="14"/>
        <v>7.0660779673820923E-2</v>
      </c>
      <c r="E83" s="32">
        <f t="shared" ca="1" si="15"/>
        <v>50140005.462276638</v>
      </c>
      <c r="F83" s="31">
        <f t="shared" ca="1" si="97"/>
        <v>83221906.79026638</v>
      </c>
      <c r="G83" s="31">
        <f t="shared" ca="1" si="97"/>
        <v>114978083.61489795</v>
      </c>
      <c r="H83" s="31">
        <f t="shared" ca="1" si="97"/>
        <v>51303294.296038717</v>
      </c>
      <c r="I83" s="31">
        <f t="shared" ca="1" si="97"/>
        <v>13857129.455568053</v>
      </c>
      <c r="J83" s="31">
        <f t="shared" ca="1" si="97"/>
        <v>7848843.8407667372</v>
      </c>
      <c r="K83" s="31">
        <f t="shared" ca="1" si="97"/>
        <v>2205068.3405010947</v>
      </c>
      <c r="L83" s="31">
        <f t="shared" ca="1" si="97"/>
        <v>1209806.9350981207</v>
      </c>
      <c r="M83" s="31">
        <f t="shared" ca="1" si="97"/>
        <v>185907.95325206022</v>
      </c>
      <c r="N83" s="31">
        <f t="shared" ca="1" si="97"/>
        <v>158599.55720865561</v>
      </c>
      <c r="O83" s="31">
        <f t="shared" ca="1" si="97"/>
        <v>96105.100217477215</v>
      </c>
      <c r="P83" s="31">
        <f t="shared" ca="1" si="98"/>
        <v>58234.170614618248</v>
      </c>
      <c r="Q83" s="31">
        <f t="shared" ca="1" si="98"/>
        <v>99500.564226733957</v>
      </c>
      <c r="R83" s="31">
        <f t="shared" ca="1" si="98"/>
        <v>44523.593955564131</v>
      </c>
      <c r="S83" s="31">
        <f t="shared" ca="1" si="98"/>
        <v>32767.158642029211</v>
      </c>
      <c r="T83" s="31">
        <f t="shared" ca="1" si="98"/>
        <v>35447.8107918717</v>
      </c>
      <c r="U83" s="31">
        <f t="shared" ca="1" si="98"/>
        <v>16177.754529930389</v>
      </c>
      <c r="V83" s="31">
        <f t="shared" ca="1" si="98"/>
        <v>7434.5936825654171</v>
      </c>
      <c r="W83" s="33">
        <f t="shared" ca="1" si="16"/>
        <v>77158841.12509422</v>
      </c>
      <c r="X83" s="33">
        <f t="shared" ca="1" si="17"/>
        <v>325498836.99253523</v>
      </c>
      <c r="Y83" s="40">
        <f t="array" aca="1" ref="Y83" ca="1">SUM($E$54:$V$54*E83:V83)/1000000</f>
        <v>3707.8029319750863</v>
      </c>
      <c r="Z83" s="41">
        <f t="array" aca="1" ref="Z83" ca="1">SUM(($E$54:$V$54*E83:V83))/SUM(E83:V83)</f>
        <v>11.391140337807469</v>
      </c>
      <c r="AE83" s="10"/>
      <c r="AF83" s="48"/>
      <c r="AG83" s="55">
        <f t="shared" ca="1" si="26"/>
        <v>2246589.7762187165</v>
      </c>
      <c r="AH83" s="55">
        <f t="shared" ca="1" si="27"/>
        <v>3103853.2653359273</v>
      </c>
      <c r="AI83" s="55">
        <f t="shared" ca="1" si="28"/>
        <v>5335469.8298982047</v>
      </c>
      <c r="AJ83" s="55">
        <f t="shared" ca="1" si="29"/>
        <v>1441121.8061855685</v>
      </c>
      <c r="AK83" s="55">
        <f t="shared" ca="1" si="30"/>
        <v>816268.62537025707</v>
      </c>
      <c r="AL83" s="55">
        <f t="shared" ca="1" si="31"/>
        <v>229323.97938655782</v>
      </c>
      <c r="AM83" s="55">
        <f t="shared" ca="1" si="32"/>
        <v>125818.20506438782</v>
      </c>
      <c r="AN83" s="55">
        <f t="shared" ca="1" si="33"/>
        <v>19334.163416306797</v>
      </c>
      <c r="AO83" s="55">
        <f t="shared" ca="1" si="34"/>
        <v>16494.128966438206</v>
      </c>
      <c r="AP83" s="55">
        <f t="shared" ca="1" si="35"/>
        <v>9994.7940916005718</v>
      </c>
      <c r="AQ83" s="55">
        <f t="shared" ca="1" si="36"/>
        <v>6056.2711351545868</v>
      </c>
      <c r="AR83" s="55">
        <f t="shared" ca="1" si="37"/>
        <v>10347.917531887977</v>
      </c>
      <c r="AS83" s="55">
        <f t="shared" ca="1" si="38"/>
        <v>4630.3906119122794</v>
      </c>
      <c r="AT83" s="55">
        <f t="shared" ca="1" si="39"/>
        <v>3407.7380165338436</v>
      </c>
      <c r="AU83" s="55">
        <f t="shared" ca="1" si="40"/>
        <v>3686.5220374469168</v>
      </c>
      <c r="AV83" s="55">
        <f t="shared" ca="1" si="41"/>
        <v>1682.463521969335</v>
      </c>
      <c r="AW83" s="55">
        <f t="shared" ca="1" si="42"/>
        <v>773.18719655673999</v>
      </c>
      <c r="AX83" s="55">
        <f t="shared" ca="1" si="19"/>
        <v>8024410.0224307831</v>
      </c>
      <c r="AY83" s="55">
        <f t="shared" ca="1" si="20"/>
        <v>13374853.063985428</v>
      </c>
      <c r="AZ83" s="43">
        <f t="array" aca="1" ref="AZ83" ca="1">SUM($E$54:$V$54*AF83:AW83)/1000000</f>
        <v>225.20045191525972</v>
      </c>
      <c r="BA83" s="45">
        <f t="array" aca="1" ref="BA83" ca="1">IF(AZ83=0,"",SUM(($E$54:$V$54*AF83:AW83))/SUM(AF83:AW83))</f>
        <v>16.837601941337116</v>
      </c>
      <c r="BB83" s="56">
        <f t="array" aca="1" ref="BB83" ca="1">SUM(AG83:AW83*AG$54:AW$54*AG$55:AW$55)/1000000</f>
        <v>403.65242818944949</v>
      </c>
      <c r="BG83" s="10"/>
      <c r="BH83" s="48"/>
      <c r="BI83" s="55">
        <f t="shared" si="43"/>
        <v>0</v>
      </c>
      <c r="BJ83" s="55">
        <f t="shared" si="44"/>
        <v>0</v>
      </c>
      <c r="BK83" s="55">
        <f t="shared" ca="1" si="45"/>
        <v>36488059.310687587</v>
      </c>
      <c r="BL83" s="55">
        <f t="shared" ca="1" si="46"/>
        <v>9855502.8168957867</v>
      </c>
      <c r="BM83" s="55">
        <f t="shared" ca="1" si="47"/>
        <v>5582274.6572501222</v>
      </c>
      <c r="BN83" s="55">
        <f t="shared" ca="1" si="48"/>
        <v>1568294.3073411149</v>
      </c>
      <c r="BO83" s="55">
        <f t="shared" ca="1" si="49"/>
        <v>860441.96202328173</v>
      </c>
      <c r="BP83" s="55">
        <f t="shared" ca="1" si="50"/>
        <v>132221.9268307976</v>
      </c>
      <c r="BQ83" s="55">
        <f t="shared" ca="1" si="51"/>
        <v>112799.58001693168</v>
      </c>
      <c r="BR83" s="55">
        <f t="shared" ca="1" si="52"/>
        <v>68352.11354187144</v>
      </c>
      <c r="BS83" s="55">
        <f t="shared" ca="1" si="53"/>
        <v>41417.4547746139</v>
      </c>
      <c r="BT83" s="55">
        <f t="shared" ca="1" si="54"/>
        <v>70767.044081071333</v>
      </c>
      <c r="BU83" s="55">
        <f t="shared" ca="1" si="55"/>
        <v>31666.183609987678</v>
      </c>
      <c r="BV83" s="55">
        <f t="shared" ca="1" si="56"/>
        <v>23304.741817824895</v>
      </c>
      <c r="BW83" s="55">
        <f t="shared" ca="1" si="57"/>
        <v>25211.282050316899</v>
      </c>
      <c r="BX83" s="55">
        <f t="shared" ca="1" si="58"/>
        <v>11505.983678077828</v>
      </c>
      <c r="BY83" s="55">
        <f t="shared" ca="1" si="59"/>
        <v>5287.6506072877282</v>
      </c>
      <c r="BZ83" s="55">
        <f t="shared" ca="1" si="22"/>
        <v>54877107.015206665</v>
      </c>
      <c r="CA83" s="55">
        <f t="shared" ca="1" si="23"/>
        <v>54877107.015206665</v>
      </c>
      <c r="CB83" s="43">
        <f t="array" aca="1" ref="CB83" ca="1">SUM($E$54:$V$54*BH83:BY83)/1000000</f>
        <v>1173.7274867602353</v>
      </c>
      <c r="CC83" s="45">
        <f t="array" aca="1" ref="CC83" ca="1">IF(CB83=0,"",SUM(($E$54:$V$54*BH83:BY83))/SUM(BH83:BY83))</f>
        <v>21.388290137725203</v>
      </c>
      <c r="CD83" s="56">
        <f t="array" aca="1" ref="CD83" ca="1">SUM(BI83:BY83*BI$54:BY$54*BI$55:BY$55)/1000000</f>
        <v>5379.1780136306861</v>
      </c>
      <c r="CI83" s="10"/>
      <c r="CJ83" s="73"/>
      <c r="CK83" s="156" t="str">
        <f t="shared" ca="1" si="60"/>
        <v/>
      </c>
      <c r="CL83" s="156" t="str">
        <f t="shared" ca="1" si="61"/>
        <v/>
      </c>
      <c r="CM83" s="156" t="str">
        <f t="shared" ca="1" si="62"/>
        <v/>
      </c>
      <c r="CN83" s="156">
        <f t="shared" ca="1" si="63"/>
        <v>-0.18675614672390004</v>
      </c>
      <c r="CO83" s="156">
        <f t="shared" ca="1" si="64"/>
        <v>-0.18114307509802371</v>
      </c>
      <c r="CP83" s="156">
        <f t="shared" ca="1" si="65"/>
        <v>-0.18301505023782852</v>
      </c>
      <c r="CQ83" s="156">
        <f t="shared" ca="1" si="66"/>
        <v>-0.2047017084681273</v>
      </c>
      <c r="CR83" s="156">
        <f t="shared" ca="1" si="67"/>
        <v>-0.1852920565632929</v>
      </c>
      <c r="CS83" s="156">
        <f t="shared" ca="1" si="68"/>
        <v>-0.20893384293796796</v>
      </c>
      <c r="CT83" s="156">
        <f t="shared" ca="1" si="69"/>
        <v>-0.18607639895785397</v>
      </c>
      <c r="CU83" s="156">
        <f t="shared" ca="1" si="70"/>
        <v>-0.16041816662382591</v>
      </c>
      <c r="CV83" s="156">
        <f t="shared" ca="1" si="71"/>
        <v>-0.18463022182034533</v>
      </c>
      <c r="CW83" s="156">
        <f t="shared" ca="1" si="72"/>
        <v>-0.16063937657520752</v>
      </c>
      <c r="CX83" s="156">
        <f t="shared" ca="1" si="73"/>
        <v>-0.16428974732997387</v>
      </c>
      <c r="CY83" s="156">
        <f t="shared" ca="1" si="74"/>
        <v>-0.18063019572381689</v>
      </c>
      <c r="CZ83" s="156">
        <f t="shared" ca="1" si="75"/>
        <v>-0.18905092139038399</v>
      </c>
      <c r="DA83" s="156">
        <f t="shared" ca="1" si="76"/>
        <v>-0.15049537546603567</v>
      </c>
      <c r="DB83" s="55"/>
      <c r="DC83" s="55"/>
      <c r="DD83" s="43"/>
      <c r="DE83" s="45"/>
      <c r="DF83" s="56"/>
      <c r="DK83" s="10"/>
      <c r="DL83" s="48"/>
      <c r="DM83" s="74">
        <f t="shared" ca="1" si="77"/>
        <v>7.0660779673820895E-2</v>
      </c>
      <c r="DN83" s="74">
        <f t="shared" ca="1" si="78"/>
        <v>7.0660779673820895E-2</v>
      </c>
      <c r="DO83" s="74">
        <f t="shared" ca="1" si="79"/>
        <v>0.55389370983303732</v>
      </c>
      <c r="DP83" s="74">
        <f t="shared" ca="1" si="80"/>
        <v>0.55389370983303743</v>
      </c>
      <c r="DQ83" s="74">
        <f t="shared" ca="1" si="81"/>
        <v>0.55389370983303732</v>
      </c>
      <c r="DR83" s="74">
        <f t="shared" ca="1" si="82"/>
        <v>0.55389370983303732</v>
      </c>
      <c r="DS83" s="74">
        <f t="shared" ca="1" si="83"/>
        <v>0.55389370983303732</v>
      </c>
      <c r="DT83" s="74">
        <f t="shared" ca="1" si="84"/>
        <v>0.55389370983303721</v>
      </c>
      <c r="DU83" s="74">
        <f t="shared" ca="1" si="85"/>
        <v>0.55389370983303732</v>
      </c>
      <c r="DV83" s="74">
        <f t="shared" ca="1" si="86"/>
        <v>0.55389370983303732</v>
      </c>
      <c r="DW83" s="74">
        <f t="shared" ca="1" si="87"/>
        <v>0.55389370983303732</v>
      </c>
      <c r="DX83" s="74">
        <f t="shared" ca="1" si="88"/>
        <v>0.55389370983303721</v>
      </c>
      <c r="DY83" s="74">
        <f t="shared" ca="1" si="89"/>
        <v>0.55389370983303732</v>
      </c>
      <c r="DZ83" s="74">
        <f t="shared" ca="1" si="90"/>
        <v>0.55389370983303732</v>
      </c>
      <c r="EA83" s="74">
        <f t="shared" ca="1" si="91"/>
        <v>0.55389370983303732</v>
      </c>
      <c r="EB83" s="74">
        <f t="shared" ca="1" si="92"/>
        <v>0.55389370983303732</v>
      </c>
      <c r="EC83" s="74">
        <f t="shared" ca="1" si="93"/>
        <v>0.55389370983303732</v>
      </c>
      <c r="ED83" s="55"/>
      <c r="EE83" s="55"/>
      <c r="EF83" s="43"/>
      <c r="EG83" s="45"/>
      <c r="EH83" s="56"/>
    </row>
    <row r="84" spans="1:138" x14ac:dyDescent="0.2">
      <c r="A84" s="6">
        <v>3</v>
      </c>
      <c r="B84">
        <v>4</v>
      </c>
      <c r="C84" s="5">
        <f t="shared" ca="1" si="13"/>
        <v>0.39799395186095116</v>
      </c>
      <c r="D84" s="5">
        <f t="shared" ca="1" si="14"/>
        <v>6.8286443016422185E-2</v>
      </c>
      <c r="E84" s="32">
        <f t="shared" ca="1" si="15"/>
        <v>27628992.159487005</v>
      </c>
      <c r="F84" s="31">
        <f t="shared" ca="1" si="97"/>
        <v>39312115.690487772</v>
      </c>
      <c r="G84" s="31">
        <f t="shared" ca="1" si="97"/>
        <v>65249877.76842957</v>
      </c>
      <c r="H84" s="31">
        <f t="shared" ca="1" si="97"/>
        <v>60549495.50330817</v>
      </c>
      <c r="I84" s="31">
        <f t="shared" ca="1" si="97"/>
        <v>27017223.540507775</v>
      </c>
      <c r="J84" s="31">
        <f t="shared" ca="1" si="97"/>
        <v>7297409.8304588599</v>
      </c>
      <c r="K84" s="31">
        <f t="shared" ca="1" si="97"/>
        <v>4133340.1975495727</v>
      </c>
      <c r="L84" s="31">
        <f t="shared" ca="1" si="97"/>
        <v>1161228.0477282049</v>
      </c>
      <c r="M84" s="31">
        <f t="shared" ca="1" si="97"/>
        <v>637105.76201587636</v>
      </c>
      <c r="N84" s="31">
        <f t="shared" ca="1" si="97"/>
        <v>97902.421275060289</v>
      </c>
      <c r="O84" s="31">
        <f t="shared" ca="1" si="97"/>
        <v>83521.336189568072</v>
      </c>
      <c r="P84" s="31">
        <f t="shared" ca="1" si="98"/>
        <v>50610.648138417251</v>
      </c>
      <c r="Q84" s="31">
        <f t="shared" ca="1" si="98"/>
        <v>30667.14578039663</v>
      </c>
      <c r="R84" s="31">
        <f t="shared" ca="1" si="98"/>
        <v>52398.759631462664</v>
      </c>
      <c r="S84" s="31">
        <f t="shared" ca="1" si="98"/>
        <v>23446.913248554425</v>
      </c>
      <c r="T84" s="31">
        <f t="shared" ca="1" si="98"/>
        <v>17255.766164071443</v>
      </c>
      <c r="U84" s="31">
        <f t="shared" ca="1" si="98"/>
        <v>18667.445070083319</v>
      </c>
      <c r="V84" s="31">
        <f t="shared" ca="1" si="98"/>
        <v>8519.4921011600563</v>
      </c>
      <c r="W84" s="33">
        <f t="shared" ca="1" si="16"/>
        <v>101178792.80916725</v>
      </c>
      <c r="X84" s="33">
        <f t="shared" ca="1" si="17"/>
        <v>233369778.42757156</v>
      </c>
      <c r="Y84" s="40">
        <f t="array" aca="1" ref="Y84" ca="1">SUM($E$54:$V$54*E84:V84)/1000000</f>
        <v>3307.7048078094454</v>
      </c>
      <c r="Z84" s="41">
        <f t="array" aca="1" ref="Z84" ca="1">SUM(($E$54:$V$54*E84:V84))/SUM(E84:V84)</f>
        <v>14.173663916966959</v>
      </c>
      <c r="AE84" s="10"/>
      <c r="AF84" s="48"/>
      <c r="AG84" s="55">
        <f t="shared" ca="1" si="26"/>
        <v>1153002.7797446542</v>
      </c>
      <c r="AH84" s="55">
        <f t="shared" ca="1" si="27"/>
        <v>1913743.1075275908</v>
      </c>
      <c r="AI84" s="55">
        <f t="shared" ca="1" si="28"/>
        <v>5795802.7568535125</v>
      </c>
      <c r="AJ84" s="55">
        <f t="shared" ca="1" si="29"/>
        <v>2586090.8893955578</v>
      </c>
      <c r="AK84" s="55">
        <f t="shared" ca="1" si="30"/>
        <v>698508.67726804747</v>
      </c>
      <c r="AL84" s="55">
        <f t="shared" ca="1" si="31"/>
        <v>395643.66825587174</v>
      </c>
      <c r="AM84" s="55">
        <f t="shared" ca="1" si="32"/>
        <v>111152.8455260381</v>
      </c>
      <c r="AN84" s="55">
        <f t="shared" ca="1" si="33"/>
        <v>60983.816647937689</v>
      </c>
      <c r="AO84" s="55">
        <f t="shared" ca="1" si="34"/>
        <v>9371.2279253858815</v>
      </c>
      <c r="AP84" s="55">
        <f t="shared" ca="1" si="35"/>
        <v>7994.6692622259734</v>
      </c>
      <c r="AQ84" s="55">
        <f t="shared" ca="1" si="36"/>
        <v>4844.4554586050263</v>
      </c>
      <c r="AR84" s="55">
        <f t="shared" ca="1" si="37"/>
        <v>2935.4617504474554</v>
      </c>
      <c r="AS84" s="55">
        <f t="shared" ca="1" si="38"/>
        <v>5015.6136397724958</v>
      </c>
      <c r="AT84" s="55">
        <f t="shared" ca="1" si="39"/>
        <v>2244.3404906363294</v>
      </c>
      <c r="AU84" s="55">
        <f t="shared" ca="1" si="40"/>
        <v>1651.7233756287967</v>
      </c>
      <c r="AV84" s="55">
        <f t="shared" ca="1" si="41"/>
        <v>1786.8493981867975</v>
      </c>
      <c r="AW84" s="55">
        <f t="shared" ca="1" si="42"/>
        <v>815.48649408973847</v>
      </c>
      <c r="AX84" s="55">
        <f t="shared" ca="1" si="19"/>
        <v>9684842.4817419443</v>
      </c>
      <c r="AY84" s="55">
        <f t="shared" ca="1" si="20"/>
        <v>12751588.369014189</v>
      </c>
      <c r="AZ84" s="43">
        <f t="array" aca="1" ref="AZ84" ca="1">SUM($E$54:$V$54*AF84:AW84)/1000000</f>
        <v>241.31274294278111</v>
      </c>
      <c r="BA84" s="45">
        <f t="array" aca="1" ref="BA84" ca="1">IF(AZ84=0,"",SUM(($E$54:$V$54*AF84:AW84))/SUM(AF84:AW84))</f>
        <v>18.924132112761789</v>
      </c>
      <c r="BB84" s="56">
        <f t="array" aca="1" ref="BB84" ca="1">SUM(AG84:AW84*AG$54:AW$54*AG$55:AW$55)/1000000</f>
        <v>454.71275640339144</v>
      </c>
      <c r="BG84" s="10"/>
      <c r="BH84" s="48"/>
      <c r="BI84" s="55">
        <f t="shared" si="43"/>
        <v>0</v>
      </c>
      <c r="BJ84" s="55">
        <f t="shared" si="44"/>
        <v>0</v>
      </c>
      <c r="BK84" s="55">
        <f t="shared" ca="1" si="45"/>
        <v>33779683.660664372</v>
      </c>
      <c r="BL84" s="55">
        <f t="shared" ca="1" si="46"/>
        <v>15072516.409950016</v>
      </c>
      <c r="BM84" s="55">
        <f t="shared" ca="1" si="47"/>
        <v>4071118.9014226338</v>
      </c>
      <c r="BN84" s="55">
        <f t="shared" ca="1" si="48"/>
        <v>2305930.4321949985</v>
      </c>
      <c r="BO84" s="55">
        <f t="shared" ca="1" si="49"/>
        <v>647832.25333407579</v>
      </c>
      <c r="BP84" s="55">
        <f t="shared" ca="1" si="50"/>
        <v>355432.04646695999</v>
      </c>
      <c r="BQ84" s="55">
        <f t="shared" ca="1" si="51"/>
        <v>54618.33815120635</v>
      </c>
      <c r="BR84" s="55">
        <f t="shared" ca="1" si="52"/>
        <v>46595.339762087082</v>
      </c>
      <c r="BS84" s="55">
        <f t="shared" ca="1" si="53"/>
        <v>28234.945143077544</v>
      </c>
      <c r="BT84" s="55">
        <f t="shared" ca="1" si="54"/>
        <v>17108.75498839916</v>
      </c>
      <c r="BU84" s="55">
        <f t="shared" ca="1" si="55"/>
        <v>29232.506560938942</v>
      </c>
      <c r="BV84" s="55">
        <f t="shared" ca="1" si="56"/>
        <v>13080.692180365659</v>
      </c>
      <c r="BW84" s="55">
        <f t="shared" ca="1" si="57"/>
        <v>9626.7411891628763</v>
      </c>
      <c r="BX84" s="55">
        <f t="shared" ca="1" si="58"/>
        <v>10414.296336883448</v>
      </c>
      <c r="BY84" s="55">
        <f t="shared" ca="1" si="59"/>
        <v>4752.9008414445343</v>
      </c>
      <c r="BZ84" s="55">
        <f t="shared" ca="1" si="22"/>
        <v>56446178.219186626</v>
      </c>
      <c r="CA84" s="55">
        <f t="shared" ca="1" si="23"/>
        <v>56446178.219186626</v>
      </c>
      <c r="CB84" s="43">
        <f t="array" aca="1" ref="CB84" ca="1">SUM($E$54:$V$54*BH84:BY84)/1000000</f>
        <v>1222.4744781167026</v>
      </c>
      <c r="CC84" s="45">
        <f t="array" aca="1" ref="CC84" ca="1">IF(CB84=0,"",SUM(($E$54:$V$54*BH84:BY84))/SUM(BH84:BY84))</f>
        <v>21.657347170072377</v>
      </c>
      <c r="CD84" s="56">
        <f t="array" aca="1" ref="CD84" ca="1">SUM(BI84:BY84*BI$54:BY$54*BI$55:BY$55)/1000000</f>
        <v>5617.631424416265</v>
      </c>
      <c r="CI84" s="10"/>
      <c r="CJ84" s="73"/>
      <c r="CK84" s="156" t="str">
        <f t="shared" ca="1" si="60"/>
        <v/>
      </c>
      <c r="CL84" s="156" t="str">
        <f t="shared" ca="1" si="61"/>
        <v/>
      </c>
      <c r="CM84" s="156" t="str">
        <f t="shared" ca="1" si="62"/>
        <v/>
      </c>
      <c r="CN84" s="156">
        <f t="shared" ca="1" si="63"/>
        <v>0.81578706731630946</v>
      </c>
      <c r="CO84" s="156">
        <f t="shared" ca="1" si="64"/>
        <v>0.87909339744865811</v>
      </c>
      <c r="CP84" s="156">
        <f t="shared" ca="1" si="65"/>
        <v>0.7495156971596022</v>
      </c>
      <c r="CQ84" s="156">
        <f t="shared" ca="1" si="66"/>
        <v>0.65141608168391074</v>
      </c>
      <c r="CR84" s="156">
        <f t="shared" ca="1" si="67"/>
        <v>0.77204411248766081</v>
      </c>
      <c r="CS84" s="156">
        <f t="shared" ca="1" si="68"/>
        <v>0.83991535531789285</v>
      </c>
      <c r="CT84" s="156">
        <f t="shared" ca="1" si="69"/>
        <v>0.730327354972788</v>
      </c>
      <c r="CU84" s="156">
        <f t="shared" ca="1" si="70"/>
        <v>0.66601843860755294</v>
      </c>
      <c r="CV84" s="156">
        <f t="shared" ca="1" si="71"/>
        <v>0.71430950450826158</v>
      </c>
      <c r="CW84" s="156">
        <f t="shared" ca="1" si="72"/>
        <v>0.73283173939759738</v>
      </c>
      <c r="CX84" s="156">
        <f t="shared" ca="1" si="73"/>
        <v>0.72742190713466082</v>
      </c>
      <c r="CY84" s="156">
        <f t="shared" ca="1" si="74"/>
        <v>0.77933255017564684</v>
      </c>
      <c r="CZ84" s="156">
        <f t="shared" ca="1" si="75"/>
        <v>0.82694330579547204</v>
      </c>
      <c r="DA84" s="156">
        <f t="shared" ca="1" si="76"/>
        <v>0.71975907471296818</v>
      </c>
      <c r="DB84" s="55"/>
      <c r="DC84" s="55"/>
      <c r="DD84" s="43"/>
      <c r="DE84" s="45"/>
      <c r="DF84" s="56"/>
      <c r="DK84" s="10"/>
      <c r="DL84" s="48"/>
      <c r="DM84" s="74">
        <f t="shared" ca="1" si="77"/>
        <v>6.8286443016422171E-2</v>
      </c>
      <c r="DN84" s="74">
        <f t="shared" ca="1" si="78"/>
        <v>6.8286443016422171E-2</v>
      </c>
      <c r="DO84" s="74">
        <f t="shared" ca="1" si="79"/>
        <v>0.46628039487737327</v>
      </c>
      <c r="DP84" s="74">
        <f t="shared" ca="1" si="80"/>
        <v>0.46628039487737327</v>
      </c>
      <c r="DQ84" s="74">
        <f t="shared" ca="1" si="81"/>
        <v>0.46628039487737327</v>
      </c>
      <c r="DR84" s="74">
        <f t="shared" ca="1" si="82"/>
        <v>0.46628039487737327</v>
      </c>
      <c r="DS84" s="74">
        <f t="shared" ca="1" si="83"/>
        <v>0.46628039487737327</v>
      </c>
      <c r="DT84" s="74">
        <f t="shared" ca="1" si="84"/>
        <v>0.46628039487737327</v>
      </c>
      <c r="DU84" s="74">
        <f t="shared" ca="1" si="85"/>
        <v>0.46628039487737327</v>
      </c>
      <c r="DV84" s="74">
        <f t="shared" ca="1" si="86"/>
        <v>0.46628039487737327</v>
      </c>
      <c r="DW84" s="74">
        <f t="shared" ca="1" si="87"/>
        <v>0.46628039487737327</v>
      </c>
      <c r="DX84" s="74">
        <f t="shared" ca="1" si="88"/>
        <v>0.46628039487737327</v>
      </c>
      <c r="DY84" s="74">
        <f t="shared" ca="1" si="89"/>
        <v>0.46628039487737327</v>
      </c>
      <c r="DZ84" s="74">
        <f t="shared" ca="1" si="90"/>
        <v>0.46628039487737327</v>
      </c>
      <c r="EA84" s="74">
        <f t="shared" ca="1" si="91"/>
        <v>0.46628039487737327</v>
      </c>
      <c r="EB84" s="74">
        <f t="shared" ca="1" si="92"/>
        <v>0.46628039487737327</v>
      </c>
      <c r="EC84" s="74">
        <f t="shared" ca="1" si="93"/>
        <v>0.46628039487737327</v>
      </c>
      <c r="ED84" s="55"/>
      <c r="EE84" s="55"/>
      <c r="EF84" s="43"/>
      <c r="EG84" s="45"/>
      <c r="EH84" s="56"/>
    </row>
    <row r="85" spans="1:138" x14ac:dyDescent="0.2">
      <c r="A85" s="6">
        <v>3</v>
      </c>
      <c r="B85">
        <v>5</v>
      </c>
      <c r="C85" s="5">
        <f t="shared" ca="1" si="13"/>
        <v>0.34893995778397957</v>
      </c>
      <c r="D85" s="5">
        <f t="shared" ca="1" si="14"/>
        <v>7.876882644679177E-2</v>
      </c>
      <c r="E85" s="32">
        <f t="shared" ca="1" si="15"/>
        <v>28460027.114642803</v>
      </c>
      <c r="F85" s="31">
        <f t="shared" ca="1" si="97"/>
        <v>21436537.704756986</v>
      </c>
      <c r="G85" s="31">
        <f t="shared" ca="1" si="97"/>
        <v>30501136.103277851</v>
      </c>
      <c r="H85" s="31">
        <f t="shared" ca="1" si="97"/>
        <v>35713022.161015704</v>
      </c>
      <c r="I85" s="31">
        <f t="shared" ca="1" si="97"/>
        <v>33140375.870469775</v>
      </c>
      <c r="J85" s="31">
        <f t="shared" ca="1" si="97"/>
        <v>14787256.865914153</v>
      </c>
      <c r="K85" s="31">
        <f t="shared" ca="1" si="97"/>
        <v>3994069.6888061552</v>
      </c>
      <c r="L85" s="31">
        <f t="shared" ca="1" si="97"/>
        <v>2262288.8367390377</v>
      </c>
      <c r="M85" s="31">
        <f t="shared" ca="1" si="97"/>
        <v>635571.50481859839</v>
      </c>
      <c r="N85" s="31">
        <f t="shared" ca="1" si="97"/>
        <v>348705.20797806868</v>
      </c>
      <c r="O85" s="31">
        <f t="shared" ca="1" si="97"/>
        <v>53584.641997674575</v>
      </c>
      <c r="P85" s="31">
        <f t="shared" ca="1" si="98"/>
        <v>45713.485331598313</v>
      </c>
      <c r="Q85" s="31">
        <f t="shared" ca="1" si="98"/>
        <v>27700.576006675416</v>
      </c>
      <c r="R85" s="31">
        <f t="shared" ca="1" si="98"/>
        <v>16784.957985014225</v>
      </c>
      <c r="S85" s="31">
        <f t="shared" ca="1" si="98"/>
        <v>28679.257769178195</v>
      </c>
      <c r="T85" s="31">
        <f t="shared" ca="1" si="98"/>
        <v>12833.129518262245</v>
      </c>
      <c r="U85" s="31">
        <f t="shared" ca="1" si="98"/>
        <v>9444.5473386151971</v>
      </c>
      <c r="V85" s="31">
        <f t="shared" ca="1" si="98"/>
        <v>10217.197369218526</v>
      </c>
      <c r="W85" s="33">
        <f t="shared" ca="1" si="16"/>
        <v>91086247.929057747</v>
      </c>
      <c r="X85" s="33">
        <f t="shared" ca="1" si="17"/>
        <v>171483948.85173532</v>
      </c>
      <c r="Y85" s="40">
        <f t="array" aca="1" ref="Y85" ca="1">SUM($E$54:$V$54*E85:V85)/1000000</f>
        <v>2680.737427892183</v>
      </c>
      <c r="Z85" s="41">
        <f t="array" aca="1" ref="Z85" ca="1">SUM(($E$54:$V$54*E85:V85))/SUM(E85:V85)</f>
        <v>15.632585124395188</v>
      </c>
      <c r="AE85" s="10"/>
      <c r="AF85" s="48"/>
      <c r="AG85" s="55">
        <f t="shared" ca="1" si="26"/>
        <v>809300.25077837287</v>
      </c>
      <c r="AH85" s="55">
        <f t="shared" ca="1" si="27"/>
        <v>1151518.8430793234</v>
      </c>
      <c r="AI85" s="55">
        <f t="shared" ca="1" si="28"/>
        <v>3860211.6212620274</v>
      </c>
      <c r="AJ85" s="55">
        <f t="shared" ca="1" si="29"/>
        <v>3582134.9280214682</v>
      </c>
      <c r="AK85" s="55">
        <f t="shared" ca="1" si="30"/>
        <v>1598350.8912527456</v>
      </c>
      <c r="AL85" s="55">
        <f t="shared" ca="1" si="31"/>
        <v>431717.9923711454</v>
      </c>
      <c r="AM85" s="55">
        <f t="shared" ca="1" si="32"/>
        <v>244530.23378582127</v>
      </c>
      <c r="AN85" s="55">
        <f t="shared" ca="1" si="33"/>
        <v>68698.764780593672</v>
      </c>
      <c r="AO85" s="55">
        <f t="shared" ca="1" si="34"/>
        <v>37691.458599124315</v>
      </c>
      <c r="AP85" s="55">
        <f t="shared" ca="1" si="35"/>
        <v>5791.9505335615022</v>
      </c>
      <c r="AQ85" s="55">
        <f t="shared" ca="1" si="36"/>
        <v>4941.1591808114908</v>
      </c>
      <c r="AR85" s="55">
        <f t="shared" ca="1" si="37"/>
        <v>2994.1483231107013</v>
      </c>
      <c r="AS85" s="55">
        <f t="shared" ca="1" si="38"/>
        <v>1814.2819049034522</v>
      </c>
      <c r="AT85" s="55">
        <f t="shared" ca="1" si="39"/>
        <v>3099.9337897143769</v>
      </c>
      <c r="AU85" s="55">
        <f t="shared" ca="1" si="40"/>
        <v>1387.1297556450697</v>
      </c>
      <c r="AV85" s="55">
        <f t="shared" ca="1" si="41"/>
        <v>1020.8587564980484</v>
      </c>
      <c r="AW85" s="55">
        <f t="shared" ca="1" si="42"/>
        <v>1104.3743048001804</v>
      </c>
      <c r="AX85" s="55">
        <f t="shared" ca="1" si="19"/>
        <v>9845489.7266219705</v>
      </c>
      <c r="AY85" s="55">
        <f t="shared" ca="1" si="20"/>
        <v>11806308.820479667</v>
      </c>
      <c r="AZ85" s="43">
        <f t="array" aca="1" ref="AZ85" ca="1">SUM($E$54:$V$54*AF85:AW85)/1000000</f>
        <v>248.53747206413857</v>
      </c>
      <c r="BA85" s="45">
        <f t="array" aca="1" ref="BA85" ca="1">IF(AZ85=0,"",SUM(($E$54:$V$54*AF85:AW85))/SUM(AF85:AW85))</f>
        <v>21.051242674002914</v>
      </c>
      <c r="BB85" s="56">
        <f t="array" aca="1" ref="BB85" ca="1">SUM(AG85:AW85*AG$54:AW$54*AG$55:AW$55)/1000000</f>
        <v>501.54269575790056</v>
      </c>
      <c r="BG85" s="10"/>
      <c r="BH85" s="48"/>
      <c r="BI85" s="55">
        <f t="shared" si="43"/>
        <v>0</v>
      </c>
      <c r="BJ85" s="55">
        <f t="shared" si="44"/>
        <v>0</v>
      </c>
      <c r="BK85" s="55">
        <f t="shared" ca="1" si="45"/>
        <v>17100446.216121849</v>
      </c>
      <c r="BL85" s="55">
        <f t="shared" ca="1" si="46"/>
        <v>15868587.44689651</v>
      </c>
      <c r="BM85" s="55">
        <f t="shared" ca="1" si="47"/>
        <v>7080573.8472498879</v>
      </c>
      <c r="BN85" s="55">
        <f t="shared" ca="1" si="48"/>
        <v>1912478.1316163375</v>
      </c>
      <c r="BO85" s="55">
        <f t="shared" ca="1" si="49"/>
        <v>1083250.4850350786</v>
      </c>
      <c r="BP85" s="55">
        <f t="shared" ca="1" si="50"/>
        <v>304330.3444230539</v>
      </c>
      <c r="BQ85" s="55">
        <f t="shared" ca="1" si="51"/>
        <v>166970.31764563924</v>
      </c>
      <c r="BR85" s="55">
        <f t="shared" ca="1" si="52"/>
        <v>25657.903841350995</v>
      </c>
      <c r="BS85" s="55">
        <f t="shared" ca="1" si="53"/>
        <v>21888.962343763713</v>
      </c>
      <c r="BT85" s="55">
        <f t="shared" ca="1" si="54"/>
        <v>13263.851152726864</v>
      </c>
      <c r="BU85" s="55">
        <f t="shared" ca="1" si="55"/>
        <v>8037.1319449946377</v>
      </c>
      <c r="BV85" s="55">
        <f t="shared" ca="1" si="56"/>
        <v>13732.47278790864</v>
      </c>
      <c r="BW85" s="55">
        <f t="shared" ca="1" si="57"/>
        <v>6144.8801538594798</v>
      </c>
      <c r="BX85" s="55">
        <f t="shared" ca="1" si="58"/>
        <v>4522.3272640282366</v>
      </c>
      <c r="BY85" s="55">
        <f t="shared" ca="1" si="59"/>
        <v>4892.294841475099</v>
      </c>
      <c r="BZ85" s="55">
        <f t="shared" ca="1" si="22"/>
        <v>43614776.613318466</v>
      </c>
      <c r="CA85" s="55">
        <f t="shared" ca="1" si="23"/>
        <v>43614776.613318466</v>
      </c>
      <c r="CB85" s="43">
        <f t="array" aca="1" ref="CB85" ca="1">SUM($E$54:$V$54*BH85:BY85)/1000000</f>
        <v>1013.6336415889494</v>
      </c>
      <c r="CC85" s="45">
        <f t="array" aca="1" ref="CC85" ca="1">IF(CB85=0,"",SUM(($E$54:$V$54*BH85:BY85))/SUM(BH85:BY85))</f>
        <v>23.240601472653658</v>
      </c>
      <c r="CD85" s="56">
        <f t="array" aca="1" ref="CD85" ca="1">SUM(BI85:BY85*BI$54:BY$54*BI$55:BY$55)/1000000</f>
        <v>4748.4386101255295</v>
      </c>
      <c r="CI85" s="10"/>
      <c r="CJ85" s="73"/>
      <c r="CK85" s="156" t="str">
        <f t="shared" ca="1" si="60"/>
        <v/>
      </c>
      <c r="CL85" s="156" t="str">
        <f t="shared" ca="1" si="61"/>
        <v/>
      </c>
      <c r="CM85" s="156" t="str">
        <f t="shared" ca="1" si="62"/>
        <v/>
      </c>
      <c r="CN85" s="156">
        <f t="shared" ca="1" si="63"/>
        <v>0.67402015298182127</v>
      </c>
      <c r="CO85" s="156">
        <f t="shared" ca="1" si="64"/>
        <v>0.63587088125624069</v>
      </c>
      <c r="CP85" s="156">
        <f t="shared" ca="1" si="65"/>
        <v>0.48654541475758534</v>
      </c>
      <c r="CQ85" s="156">
        <f t="shared" ca="1" si="66"/>
        <v>0.56228840819142067</v>
      </c>
      <c r="CR85" s="156">
        <f t="shared" ca="1" si="67"/>
        <v>0.66080687269881644</v>
      </c>
      <c r="CS85" s="156">
        <f t="shared" ca="1" si="68"/>
        <v>0.50025635925788725</v>
      </c>
      <c r="CT85" s="156">
        <f t="shared" ca="1" si="69"/>
        <v>0.5670589215305033</v>
      </c>
      <c r="CU85" s="156">
        <f t="shared" ca="1" si="70"/>
        <v>0.54640745986613282</v>
      </c>
      <c r="CV85" s="156">
        <f t="shared" ca="1" si="71"/>
        <v>0.59639774801677758</v>
      </c>
      <c r="CW85" s="156">
        <f t="shared" ca="1" si="72"/>
        <v>0.48056588695953029</v>
      </c>
      <c r="CX85" s="156">
        <f t="shared" ca="1" si="73"/>
        <v>0.47257560434499696</v>
      </c>
      <c r="CY85" s="156">
        <f t="shared" ca="1" si="74"/>
        <v>0.64563035338044805</v>
      </c>
      <c r="CZ85" s="156">
        <f t="shared" ca="1" si="75"/>
        <v>0.55745686079754686</v>
      </c>
      <c r="DA85" s="156">
        <f t="shared" ca="1" si="76"/>
        <v>0.6216607576125206</v>
      </c>
      <c r="DB85" s="55"/>
      <c r="DC85" s="55"/>
      <c r="DD85" s="43"/>
      <c r="DE85" s="45"/>
      <c r="DF85" s="56"/>
      <c r="DK85" s="10"/>
      <c r="DL85" s="48"/>
      <c r="DM85" s="74">
        <f t="shared" ca="1" si="77"/>
        <v>7.876882644679159E-2</v>
      </c>
      <c r="DN85" s="74">
        <f t="shared" ca="1" si="78"/>
        <v>7.8768826446791756E-2</v>
      </c>
      <c r="DO85" s="74">
        <f t="shared" ca="1" si="79"/>
        <v>0.42770878423077152</v>
      </c>
      <c r="DP85" s="74">
        <f t="shared" ca="1" si="80"/>
        <v>0.4277087842307713</v>
      </c>
      <c r="DQ85" s="74">
        <f t="shared" ca="1" si="81"/>
        <v>0.4277087842307713</v>
      </c>
      <c r="DR85" s="74">
        <f t="shared" ca="1" si="82"/>
        <v>0.4277087842307713</v>
      </c>
      <c r="DS85" s="74">
        <f t="shared" ca="1" si="83"/>
        <v>0.4277087842307713</v>
      </c>
      <c r="DT85" s="74">
        <f t="shared" ca="1" si="84"/>
        <v>0.4277087842307713</v>
      </c>
      <c r="DU85" s="74">
        <f t="shared" ca="1" si="85"/>
        <v>0.4277087842307713</v>
      </c>
      <c r="DV85" s="74">
        <f t="shared" ca="1" si="86"/>
        <v>0.4277087842307713</v>
      </c>
      <c r="DW85" s="74">
        <f t="shared" ca="1" si="87"/>
        <v>0.4277087842307713</v>
      </c>
      <c r="DX85" s="74">
        <f t="shared" ca="1" si="88"/>
        <v>0.4277087842307713</v>
      </c>
      <c r="DY85" s="74">
        <f t="shared" ca="1" si="89"/>
        <v>0.4277087842307713</v>
      </c>
      <c r="DZ85" s="74">
        <f t="shared" ca="1" si="90"/>
        <v>0.4277087842307713</v>
      </c>
      <c r="EA85" s="74">
        <f t="shared" ca="1" si="91"/>
        <v>0.4277087842307713</v>
      </c>
      <c r="EB85" s="74">
        <f t="shared" ca="1" si="92"/>
        <v>0.4277087842307713</v>
      </c>
      <c r="EC85" s="74">
        <f t="shared" ca="1" si="93"/>
        <v>0.4277087842307713</v>
      </c>
      <c r="ED85" s="55"/>
      <c r="EE85" s="55"/>
      <c r="EF85" s="43"/>
      <c r="EG85" s="45"/>
      <c r="EH85" s="56"/>
    </row>
    <row r="86" spans="1:138" x14ac:dyDescent="0.2">
      <c r="A86" s="6">
        <v>3</v>
      </c>
      <c r="B86">
        <v>6</v>
      </c>
      <c r="C86" s="5">
        <f t="shared" ca="1" si="13"/>
        <v>0.37100026744560494</v>
      </c>
      <c r="D86" s="5">
        <f t="shared" ca="1" si="14"/>
        <v>7.9694561924298815E-2</v>
      </c>
      <c r="E86" s="32">
        <f t="shared" ca="1" si="15"/>
        <v>17929666.666673876</v>
      </c>
      <c r="F86" s="31">
        <f t="shared" ca="1" si="97"/>
        <v>22060881.74787401</v>
      </c>
      <c r="G86" s="31">
        <f t="shared" ca="1" si="97"/>
        <v>16616601.294282423</v>
      </c>
      <c r="H86" s="31">
        <f t="shared" ca="1" si="97"/>
        <v>16314741.781148829</v>
      </c>
      <c r="I86" s="31">
        <f t="shared" ca="1" si="97"/>
        <v>19102525.650472466</v>
      </c>
      <c r="J86" s="31">
        <f t="shared" ca="1" si="97"/>
        <v>17726443.796263218</v>
      </c>
      <c r="K86" s="31">
        <f t="shared" ca="1" si="97"/>
        <v>7909550.5361514445</v>
      </c>
      <c r="L86" s="31">
        <f t="shared" ca="1" si="97"/>
        <v>2136386.5073138415</v>
      </c>
      <c r="M86" s="31">
        <f t="shared" ca="1" si="97"/>
        <v>1210074.8667459148</v>
      </c>
      <c r="N86" s="31">
        <f t="shared" ca="1" si="97"/>
        <v>339960.61489189189</v>
      </c>
      <c r="O86" s="31">
        <f t="shared" ca="1" si="97"/>
        <v>186518.80397637413</v>
      </c>
      <c r="P86" s="31">
        <f t="shared" ca="1" si="98"/>
        <v>28661.869992882472</v>
      </c>
      <c r="Q86" s="31">
        <f t="shared" ca="1" si="98"/>
        <v>24451.669818987895</v>
      </c>
      <c r="R86" s="31">
        <f t="shared" ca="1" si="98"/>
        <v>14816.751192734395</v>
      </c>
      <c r="S86" s="31">
        <f t="shared" ca="1" si="98"/>
        <v>8978.1001732427394</v>
      </c>
      <c r="T86" s="31">
        <f t="shared" ca="1" si="98"/>
        <v>15340.237930641071</v>
      </c>
      <c r="U86" s="31">
        <f t="shared" ca="1" si="98"/>
        <v>6864.3080580853257</v>
      </c>
      <c r="V86" s="31">
        <f t="shared" ca="1" si="98"/>
        <v>5051.7905479850078</v>
      </c>
      <c r="W86" s="33">
        <f t="shared" ca="1" si="16"/>
        <v>65030367.284678534</v>
      </c>
      <c r="X86" s="33">
        <f t="shared" ca="1" si="17"/>
        <v>121637516.99350885</v>
      </c>
      <c r="Y86" s="40">
        <f t="array" aca="1" ref="Y86" ca="1">SUM($E$54:$V$54*E86:V86)/1000000</f>
        <v>2012.7257646452038</v>
      </c>
      <c r="Z86" s="41">
        <f t="array" aca="1" ref="Z86" ca="1">SUM(($E$54:$V$54*E86:V86))/SUM(E86:V86)</f>
        <v>16.546915905498238</v>
      </c>
      <c r="AE86" s="10"/>
      <c r="AF86" s="48"/>
      <c r="AG86" s="55">
        <f t="shared" ca="1" si="26"/>
        <v>815057.21760256495</v>
      </c>
      <c r="AH86" s="55">
        <f t="shared" ca="1" si="27"/>
        <v>613913.84858106053</v>
      </c>
      <c r="AI86" s="55">
        <f t="shared" ca="1" si="28"/>
        <v>1806916.771113426</v>
      </c>
      <c r="AJ86" s="55">
        <f t="shared" ca="1" si="29"/>
        <v>2115673.9365832955</v>
      </c>
      <c r="AK86" s="55">
        <f t="shared" ca="1" si="30"/>
        <v>1963267.8847959123</v>
      </c>
      <c r="AL86" s="55">
        <f t="shared" ca="1" si="31"/>
        <v>876011.38329109666</v>
      </c>
      <c r="AM86" s="55">
        <f t="shared" ca="1" si="32"/>
        <v>236612.54719374349</v>
      </c>
      <c r="AN86" s="55">
        <f t="shared" ca="1" si="33"/>
        <v>134020.17637523846</v>
      </c>
      <c r="AO86" s="55">
        <f t="shared" ca="1" si="34"/>
        <v>37651.869996249283</v>
      </c>
      <c r="AP86" s="55">
        <f t="shared" ca="1" si="35"/>
        <v>20657.633418528789</v>
      </c>
      <c r="AQ86" s="55">
        <f t="shared" ca="1" si="36"/>
        <v>3174.4059621864967</v>
      </c>
      <c r="AR86" s="55">
        <f t="shared" ca="1" si="37"/>
        <v>2708.1110366520347</v>
      </c>
      <c r="AS86" s="55">
        <f t="shared" ca="1" si="38"/>
        <v>1641.0088852587035</v>
      </c>
      <c r="AT86" s="55">
        <f t="shared" ca="1" si="39"/>
        <v>994.35712764473271</v>
      </c>
      <c r="AU86" s="55">
        <f t="shared" ca="1" si="40"/>
        <v>1698.9869384125686</v>
      </c>
      <c r="AV86" s="55">
        <f t="shared" ca="1" si="41"/>
        <v>760.24699125639575</v>
      </c>
      <c r="AW86" s="55">
        <f t="shared" ca="1" si="42"/>
        <v>559.50410909069399</v>
      </c>
      <c r="AX86" s="55">
        <f t="shared" ca="1" si="19"/>
        <v>7202348.8238179917</v>
      </c>
      <c r="AY86" s="55">
        <f t="shared" ca="1" si="20"/>
        <v>8631319.8900016174</v>
      </c>
      <c r="AZ86" s="43">
        <f t="array" aca="1" ref="AZ86" ca="1">SUM($E$54:$V$54*AF86:AW86)/1000000</f>
        <v>194.18077088726869</v>
      </c>
      <c r="BA86" s="45">
        <f t="array" aca="1" ref="BA86" ca="1">IF(AZ86=0,"",SUM(($E$54:$V$54*AF86:AW86))/SUM(AF86:AW86))</f>
        <v>22.497227928280655</v>
      </c>
      <c r="BB86" s="56">
        <f t="array" aca="1" ref="BB86" ca="1">SUM(AG86:AW86*AG$54:AW$54*AG$55:AW$55)/1000000</f>
        <v>416.51273942520356</v>
      </c>
      <c r="BG86" s="10"/>
      <c r="BH86" s="48"/>
      <c r="BI86" s="55">
        <f t="shared" si="43"/>
        <v>0</v>
      </c>
      <c r="BJ86" s="55">
        <f t="shared" si="44"/>
        <v>0</v>
      </c>
      <c r="BK86" s="55">
        <f t="shared" ca="1" si="45"/>
        <v>8411698.2281903438</v>
      </c>
      <c r="BL86" s="55">
        <f t="shared" ca="1" si="46"/>
        <v>9849048.3835733123</v>
      </c>
      <c r="BM86" s="55">
        <f t="shared" ca="1" si="47"/>
        <v>9139555.9839895461</v>
      </c>
      <c r="BN86" s="55">
        <f t="shared" ca="1" si="48"/>
        <v>4078075.7135613142</v>
      </c>
      <c r="BO86" s="55">
        <f t="shared" ca="1" si="49"/>
        <v>1101496.9675502989</v>
      </c>
      <c r="BP86" s="55">
        <f t="shared" ca="1" si="50"/>
        <v>623901.05520061287</v>
      </c>
      <c r="BQ86" s="55">
        <f t="shared" ca="1" si="51"/>
        <v>175279.8873743045</v>
      </c>
      <c r="BR86" s="55">
        <f t="shared" ca="1" si="52"/>
        <v>96167.00735926503</v>
      </c>
      <c r="BS86" s="55">
        <f t="shared" ca="1" si="53"/>
        <v>14777.739315146819</v>
      </c>
      <c r="BT86" s="55">
        <f t="shared" ca="1" si="54"/>
        <v>12607.007236261174</v>
      </c>
      <c r="BU86" s="55">
        <f t="shared" ca="1" si="55"/>
        <v>7639.3510499486893</v>
      </c>
      <c r="BV86" s="55">
        <f t="shared" ca="1" si="56"/>
        <v>4629.0079446457185</v>
      </c>
      <c r="BW86" s="55">
        <f t="shared" ca="1" si="57"/>
        <v>7909.2549518798087</v>
      </c>
      <c r="BX86" s="55">
        <f t="shared" ca="1" si="58"/>
        <v>3539.1603927600222</v>
      </c>
      <c r="BY86" s="55">
        <f t="shared" ca="1" si="59"/>
        <v>2604.6466546454853</v>
      </c>
      <c r="BZ86" s="55">
        <f t="shared" ca="1" si="22"/>
        <v>33528929.394344293</v>
      </c>
      <c r="CA86" s="55">
        <f t="shared" ca="1" si="23"/>
        <v>33528929.394344293</v>
      </c>
      <c r="CB86" s="43">
        <f t="array" aca="1" ref="CB86" ca="1">SUM($E$54:$V$54*BH86:BY86)/1000000</f>
        <v>843.73996297879216</v>
      </c>
      <c r="CC86" s="45">
        <f t="array" aca="1" ref="CC86" ca="1">IF(CB86=0,"",SUM(($E$54:$V$54*BH86:BY86))/SUM(BH86:BY86))</f>
        <v>25.164536363666759</v>
      </c>
      <c r="CD86" s="56">
        <f t="array" aca="1" ref="CD86" ca="1">SUM(BI86:BY86*BI$54:BY$54*BI$55:BY$55)/1000000</f>
        <v>4044.2136050541076</v>
      </c>
      <c r="CI86" s="10"/>
      <c r="CJ86" s="73"/>
      <c r="CK86" s="156" t="str">
        <f t="shared" ca="1" si="60"/>
        <v/>
      </c>
      <c r="CL86" s="156" t="str">
        <f t="shared" ca="1" si="61"/>
        <v/>
      </c>
      <c r="CM86" s="156" t="str">
        <f t="shared" ca="1" si="62"/>
        <v/>
      </c>
      <c r="CN86" s="156">
        <f t="shared" ca="1" si="63"/>
        <v>0.4243581390569503</v>
      </c>
      <c r="CO86" s="156">
        <f t="shared" ca="1" si="64"/>
        <v>0.37740591163074277</v>
      </c>
      <c r="CP86" s="156">
        <f t="shared" ca="1" si="65"/>
        <v>0.40976703247546131</v>
      </c>
      <c r="CQ86" s="156">
        <f t="shared" ca="1" si="66"/>
        <v>0.37424606082285639</v>
      </c>
      <c r="CR86" s="156">
        <f t="shared" ca="1" si="67"/>
        <v>0.34615562416510853</v>
      </c>
      <c r="CS86" s="156">
        <f t="shared" ca="1" si="68"/>
        <v>0.3318276808577999</v>
      </c>
      <c r="CT86" s="156">
        <f t="shared" ca="1" si="69"/>
        <v>0.35700545846127651</v>
      </c>
      <c r="CU86" s="156">
        <f t="shared" ca="1" si="70"/>
        <v>0.34518445066625453</v>
      </c>
      <c r="CV86" s="156">
        <f t="shared" ca="1" si="71"/>
        <v>0.34402216127946511</v>
      </c>
      <c r="CW86" s="156">
        <f t="shared" ca="1" si="72"/>
        <v>0.44431841742368372</v>
      </c>
      <c r="CX86" s="156">
        <f t="shared" ca="1" si="73"/>
        <v>0.34083887592936446</v>
      </c>
      <c r="CY86" s="156">
        <f t="shared" ca="1" si="74"/>
        <v>0.29665833695312183</v>
      </c>
      <c r="CZ86" s="156">
        <f t="shared" ca="1" si="75"/>
        <v>0.4056194112398066</v>
      </c>
      <c r="DA86" s="156">
        <f t="shared" ca="1" si="76"/>
        <v>0.36067254839347018</v>
      </c>
      <c r="DB86" s="55"/>
      <c r="DC86" s="55"/>
      <c r="DD86" s="43"/>
      <c r="DE86" s="45"/>
      <c r="DF86" s="56"/>
      <c r="DK86" s="10"/>
      <c r="DL86" s="48"/>
      <c r="DM86" s="74">
        <f t="shared" ca="1" si="77"/>
        <v>7.9694561924298774E-2</v>
      </c>
      <c r="DN86" s="74">
        <f t="shared" ca="1" si="78"/>
        <v>7.9694561924298774E-2</v>
      </c>
      <c r="DO86" s="74">
        <f t="shared" ca="1" si="79"/>
        <v>0.45069482936990368</v>
      </c>
      <c r="DP86" s="74">
        <f t="shared" ca="1" si="80"/>
        <v>0.45069482936990368</v>
      </c>
      <c r="DQ86" s="74">
        <f t="shared" ca="1" si="81"/>
        <v>0.45069482936990368</v>
      </c>
      <c r="DR86" s="74">
        <f t="shared" ca="1" si="82"/>
        <v>0.45069482936990368</v>
      </c>
      <c r="DS86" s="74">
        <f t="shared" ca="1" si="83"/>
        <v>0.45069482936990368</v>
      </c>
      <c r="DT86" s="74">
        <f t="shared" ca="1" si="84"/>
        <v>0.45069482936990368</v>
      </c>
      <c r="DU86" s="74">
        <f t="shared" ca="1" si="85"/>
        <v>0.45069482936990368</v>
      </c>
      <c r="DV86" s="74">
        <f t="shared" ca="1" si="86"/>
        <v>0.45069482936990368</v>
      </c>
      <c r="DW86" s="74">
        <f t="shared" ca="1" si="87"/>
        <v>0.45069482936990368</v>
      </c>
      <c r="DX86" s="74">
        <f t="shared" ca="1" si="88"/>
        <v>0.45069482936990368</v>
      </c>
      <c r="DY86" s="74">
        <f t="shared" ca="1" si="89"/>
        <v>0.45069482936990368</v>
      </c>
      <c r="DZ86" s="74">
        <f t="shared" ca="1" si="90"/>
        <v>0.45069482936990368</v>
      </c>
      <c r="EA86" s="74">
        <f t="shared" ca="1" si="91"/>
        <v>0.45069482936990368</v>
      </c>
      <c r="EB86" s="74">
        <f t="shared" ca="1" si="92"/>
        <v>0.45069482936990368</v>
      </c>
      <c r="EC86" s="74">
        <f t="shared" ca="1" si="93"/>
        <v>0.45069482936990368</v>
      </c>
      <c r="ED86" s="55"/>
      <c r="EE86" s="55"/>
      <c r="EF86" s="43"/>
      <c r="EG86" s="45"/>
      <c r="EH86" s="56"/>
    </row>
    <row r="87" spans="1:138" x14ac:dyDescent="0.2">
      <c r="A87" s="6">
        <v>3</v>
      </c>
      <c r="B87">
        <v>7</v>
      </c>
      <c r="C87" s="5">
        <f t="shared" ca="1" si="13"/>
        <v>0.24957029479061019</v>
      </c>
      <c r="D87" s="5">
        <f t="shared" ca="1" si="14"/>
        <v>9.5581154423453232E-2</v>
      </c>
      <c r="E87" s="32">
        <f t="shared" ca="1" si="15"/>
        <v>8890754.0779806506</v>
      </c>
      <c r="F87" s="31">
        <f t="shared" ca="1" si="97"/>
        <v>13679187.842654649</v>
      </c>
      <c r="G87" s="31">
        <f t="shared" ca="1" si="97"/>
        <v>16831040.476880331</v>
      </c>
      <c r="H87" s="31">
        <f t="shared" ca="1" si="97"/>
        <v>9877414.8668762781</v>
      </c>
      <c r="I87" s="31">
        <f t="shared" ca="1" si="97"/>
        <v>9697980.3609909061</v>
      </c>
      <c r="J87" s="31">
        <f t="shared" ca="1" si="97"/>
        <v>11355124.162471538</v>
      </c>
      <c r="K87" s="31">
        <f t="shared" ca="1" si="97"/>
        <v>10537139.117028942</v>
      </c>
      <c r="L87" s="31">
        <f t="shared" ca="1" si="97"/>
        <v>4701678.1995589994</v>
      </c>
      <c r="M87" s="31">
        <f t="shared" ca="1" si="97"/>
        <v>1269933.3320344256</v>
      </c>
      <c r="N87" s="31">
        <f t="shared" ca="1" si="97"/>
        <v>719305.42637152364</v>
      </c>
      <c r="O87" s="31">
        <f t="shared" ca="1" si="97"/>
        <v>202082.96343013289</v>
      </c>
      <c r="P87" s="31">
        <f t="shared" ca="1" si="98"/>
        <v>110872.46872693165</v>
      </c>
      <c r="Q87" s="31">
        <f t="shared" ca="1" si="98"/>
        <v>17037.490144123851</v>
      </c>
      <c r="R87" s="31">
        <f t="shared" ca="1" si="98"/>
        <v>14534.818686004399</v>
      </c>
      <c r="S87" s="31">
        <f t="shared" ca="1" si="98"/>
        <v>8807.5290438772972</v>
      </c>
      <c r="T87" s="31">
        <f t="shared" ca="1" si="98"/>
        <v>5336.8567107646859</v>
      </c>
      <c r="U87" s="31">
        <f t="shared" ca="1" si="98"/>
        <v>9118.7055351487797</v>
      </c>
      <c r="V87" s="31">
        <f t="shared" ca="1" si="98"/>
        <v>4080.3541748985917</v>
      </c>
      <c r="W87" s="33">
        <f t="shared" ca="1" si="16"/>
        <v>48530446.651784502</v>
      </c>
      <c r="X87" s="33">
        <f t="shared" ca="1" si="17"/>
        <v>87931429.049300119</v>
      </c>
      <c r="Y87" s="40">
        <f t="array" aca="1" ref="Y87" ca="1">SUM($E$54:$V$54*E87:V87)/1000000</f>
        <v>1608.9608123890441</v>
      </c>
      <c r="Z87" s="41">
        <f t="array" aca="1" ref="Z87" ca="1">SUM(($E$54:$V$54*E87:V87))/SUM(E87:V87)</f>
        <v>18.297903602669248</v>
      </c>
      <c r="AE87" s="10"/>
      <c r="AF87" s="48"/>
      <c r="AG87" s="55">
        <f t="shared" ca="1" si="26"/>
        <v>781052.65969374403</v>
      </c>
      <c r="AH87" s="55">
        <f t="shared" ca="1" si="27"/>
        <v>961016.77095833153</v>
      </c>
      <c r="AI87" s="55">
        <f t="shared" ca="1" si="28"/>
        <v>1238368.5935694806</v>
      </c>
      <c r="AJ87" s="55">
        <f t="shared" ca="1" si="29"/>
        <v>1215872.2157534321</v>
      </c>
      <c r="AK87" s="55">
        <f t="shared" ca="1" si="30"/>
        <v>1423634.5570583229</v>
      </c>
      <c r="AL87" s="55">
        <f t="shared" ca="1" si="31"/>
        <v>1321080.7002103557</v>
      </c>
      <c r="AM87" s="55">
        <f t="shared" ca="1" si="32"/>
        <v>589467.051640152</v>
      </c>
      <c r="AN87" s="55">
        <f t="shared" ca="1" si="33"/>
        <v>159216.31069606202</v>
      </c>
      <c r="AO87" s="55">
        <f t="shared" ca="1" si="34"/>
        <v>90182.022442913032</v>
      </c>
      <c r="AP87" s="55">
        <f t="shared" ca="1" si="35"/>
        <v>25335.899988016681</v>
      </c>
      <c r="AQ87" s="55">
        <f t="shared" ca="1" si="36"/>
        <v>13900.49775304901</v>
      </c>
      <c r="AR87" s="55">
        <f t="shared" ca="1" si="37"/>
        <v>2136.0541186223336</v>
      </c>
      <c r="AS87" s="55">
        <f t="shared" ca="1" si="38"/>
        <v>1822.2847998756765</v>
      </c>
      <c r="AT87" s="55">
        <f t="shared" ca="1" si="39"/>
        <v>1104.2329903004265</v>
      </c>
      <c r="AU87" s="55">
        <f t="shared" ca="1" si="40"/>
        <v>669.10176681498422</v>
      </c>
      <c r="AV87" s="55">
        <f t="shared" ca="1" si="41"/>
        <v>1143.2463555423806</v>
      </c>
      <c r="AW87" s="55">
        <f t="shared" ca="1" si="42"/>
        <v>511.56932546992715</v>
      </c>
      <c r="AX87" s="55">
        <f t="shared" ca="1" si="19"/>
        <v>6084444.3384684091</v>
      </c>
      <c r="AY87" s="55">
        <f t="shared" ca="1" si="20"/>
        <v>7826513.7691204855</v>
      </c>
      <c r="AZ87" s="43">
        <f t="array" aca="1" ref="AZ87" ca="1">SUM($E$54:$V$54*AF87:AW87)/1000000</f>
        <v>179.61896466445808</v>
      </c>
      <c r="BA87" s="45">
        <f t="array" aca="1" ref="BA87" ca="1">IF(AZ87=0,"",SUM(($E$54:$V$54*AF87:AW87))/SUM(AF87:AW87))</f>
        <v>22.950060520323213</v>
      </c>
      <c r="BB87" s="56">
        <f t="array" aca="1" ref="BB87" ca="1">SUM(AG87:AW87*AG$54:AW$54*AG$55:AW$55)/1000000</f>
        <v>398.10723080642344</v>
      </c>
      <c r="BG87" s="10"/>
      <c r="BH87" s="48"/>
      <c r="BI87" s="55">
        <f t="shared" si="43"/>
        <v>0</v>
      </c>
      <c r="BJ87" s="55">
        <f t="shared" si="44"/>
        <v>0</v>
      </c>
      <c r="BK87" s="55">
        <f t="shared" ca="1" si="45"/>
        <v>3233482.7594500468</v>
      </c>
      <c r="BL87" s="55">
        <f t="shared" ca="1" si="46"/>
        <v>3174742.8574564112</v>
      </c>
      <c r="BM87" s="55">
        <f t="shared" ca="1" si="47"/>
        <v>3717227.5039185383</v>
      </c>
      <c r="BN87" s="55">
        <f t="shared" ca="1" si="48"/>
        <v>3449450.9067446818</v>
      </c>
      <c r="BO87" s="55">
        <f t="shared" ca="1" si="49"/>
        <v>1539147.1962708016</v>
      </c>
      <c r="BP87" s="55">
        <f t="shared" ca="1" si="50"/>
        <v>415726.94780237385</v>
      </c>
      <c r="BQ87" s="55">
        <f t="shared" ca="1" si="51"/>
        <v>235472.71490548801</v>
      </c>
      <c r="BR87" s="55">
        <f t="shared" ca="1" si="52"/>
        <v>66154.129095172466</v>
      </c>
      <c r="BS87" s="55">
        <f t="shared" ca="1" si="53"/>
        <v>36295.348626940337</v>
      </c>
      <c r="BT87" s="55">
        <f t="shared" ca="1" si="54"/>
        <v>5577.4138666655854</v>
      </c>
      <c r="BU87" s="55">
        <f t="shared" ca="1" si="55"/>
        <v>4758.1362397295652</v>
      </c>
      <c r="BV87" s="55">
        <f t="shared" ca="1" si="56"/>
        <v>2883.2436118722276</v>
      </c>
      <c r="BW87" s="55">
        <f t="shared" ca="1" si="57"/>
        <v>1747.0800200751607</v>
      </c>
      <c r="BX87" s="55">
        <f t="shared" ca="1" si="58"/>
        <v>2985.1107333036366</v>
      </c>
      <c r="BY87" s="55">
        <f t="shared" ca="1" si="59"/>
        <v>1335.7497943343074</v>
      </c>
      <c r="BZ87" s="55">
        <f t="shared" ca="1" si="22"/>
        <v>15886987.098536434</v>
      </c>
      <c r="CA87" s="55">
        <f t="shared" ca="1" si="23"/>
        <v>15886987.098536434</v>
      </c>
      <c r="CB87" s="43">
        <f t="array" aca="1" ref="CB87" ca="1">SUM($E$54:$V$54*BH87:BY87)/1000000</f>
        <v>424.2807613633359</v>
      </c>
      <c r="CC87" s="45">
        <f t="array" aca="1" ref="CC87" ca="1">IF(CB87=0,"",SUM(($E$54:$V$54*BH87:BY87))/SUM(BH87:BY87))</f>
        <v>26.706181526541442</v>
      </c>
      <c r="CD87" s="56">
        <f t="array" aca="1" ref="CD87" ca="1">SUM(BI87:BY87*BI$54:BY$54*BI$55:BY$55)/1000000</f>
        <v>2071.9032364958193</v>
      </c>
      <c r="CI87" s="10"/>
      <c r="CJ87" s="73"/>
      <c r="CK87" s="156" t="str">
        <f t="shared" ca="1" si="60"/>
        <v/>
      </c>
      <c r="CL87" s="156" t="str">
        <f t="shared" ca="1" si="61"/>
        <v/>
      </c>
      <c r="CM87" s="156" t="str">
        <f t="shared" ca="1" si="62"/>
        <v/>
      </c>
      <c r="CN87" s="156">
        <f t="shared" ca="1" si="63"/>
        <v>0.77903164319396256</v>
      </c>
      <c r="CO87" s="156">
        <f t="shared" ca="1" si="64"/>
        <v>0.73088545604906519</v>
      </c>
      <c r="CP87" s="156">
        <f t="shared" ca="1" si="65"/>
        <v>0.73663406911191509</v>
      </c>
      <c r="CQ87" s="156">
        <f t="shared" ca="1" si="66"/>
        <v>0.72323041535359722</v>
      </c>
      <c r="CR87" s="156">
        <f t="shared" ca="1" si="67"/>
        <v>0.88428446955773898</v>
      </c>
      <c r="CS87" s="156">
        <f t="shared" ca="1" si="68"/>
        <v>0.85603281469812564</v>
      </c>
      <c r="CT87" s="156">
        <f t="shared" ca="1" si="69"/>
        <v>0.85623706582414094</v>
      </c>
      <c r="CU87" s="156">
        <f t="shared" ca="1" si="70"/>
        <v>0.80487583273266927</v>
      </c>
      <c r="CV87" s="156">
        <f t="shared" ca="1" si="71"/>
        <v>0.67783384107086997</v>
      </c>
      <c r="CW87" s="156">
        <f t="shared" ca="1" si="72"/>
        <v>0.74352103866589681</v>
      </c>
      <c r="CX87" s="156">
        <f t="shared" ca="1" si="73"/>
        <v>0.91208610601003959</v>
      </c>
      <c r="CY87" s="156">
        <f t="shared" ca="1" si="74"/>
        <v>0.86228920628437578</v>
      </c>
      <c r="CZ87" s="156">
        <f t="shared" ca="1" si="75"/>
        <v>0.87323242624904718</v>
      </c>
      <c r="DA87" s="156">
        <f t="shared" ca="1" si="76"/>
        <v>0.70944663123274632</v>
      </c>
      <c r="DB87" s="55"/>
      <c r="DC87" s="55"/>
      <c r="DD87" s="43"/>
      <c r="DE87" s="45"/>
      <c r="DF87" s="56"/>
      <c r="DK87" s="10"/>
      <c r="DL87" s="48"/>
      <c r="DM87" s="74">
        <f t="shared" ca="1" si="77"/>
        <v>9.5581154423453246E-2</v>
      </c>
      <c r="DN87" s="74">
        <f t="shared" ca="1" si="78"/>
        <v>9.5581154423453135E-2</v>
      </c>
      <c r="DO87" s="74">
        <f t="shared" ca="1" si="79"/>
        <v>0.34515144921406338</v>
      </c>
      <c r="DP87" s="74">
        <f t="shared" ca="1" si="80"/>
        <v>0.34515144921406338</v>
      </c>
      <c r="DQ87" s="74">
        <f t="shared" ca="1" si="81"/>
        <v>0.34515144921406338</v>
      </c>
      <c r="DR87" s="74">
        <f t="shared" ca="1" si="82"/>
        <v>0.34515144921406338</v>
      </c>
      <c r="DS87" s="74">
        <f t="shared" ca="1" si="83"/>
        <v>0.34515144921406316</v>
      </c>
      <c r="DT87" s="74">
        <f t="shared" ca="1" si="84"/>
        <v>0.34515144921406338</v>
      </c>
      <c r="DU87" s="74">
        <f t="shared" ca="1" si="85"/>
        <v>0.34515144921406338</v>
      </c>
      <c r="DV87" s="74">
        <f t="shared" ca="1" si="86"/>
        <v>0.34515144921406338</v>
      </c>
      <c r="DW87" s="74">
        <f t="shared" ca="1" si="87"/>
        <v>0.34515144921406338</v>
      </c>
      <c r="DX87" s="74">
        <f t="shared" ca="1" si="88"/>
        <v>0.34515144921406338</v>
      </c>
      <c r="DY87" s="74">
        <f t="shared" ca="1" si="89"/>
        <v>0.34515144921406338</v>
      </c>
      <c r="DZ87" s="74">
        <f t="shared" ca="1" si="90"/>
        <v>0.34515144921406338</v>
      </c>
      <c r="EA87" s="74">
        <f t="shared" ca="1" si="91"/>
        <v>0.34515144921406338</v>
      </c>
      <c r="EB87" s="74">
        <f t="shared" ca="1" si="92"/>
        <v>0.34515144921406338</v>
      </c>
      <c r="EC87" s="74">
        <f t="shared" ca="1" si="93"/>
        <v>0.34515144921406338</v>
      </c>
      <c r="ED87" s="55"/>
      <c r="EE87" s="55"/>
      <c r="EF87" s="43"/>
      <c r="EG87" s="45"/>
      <c r="EH87" s="56"/>
    </row>
    <row r="88" spans="1:138" x14ac:dyDescent="0.2">
      <c r="A88" s="6">
        <v>3</v>
      </c>
      <c r="B88">
        <v>8</v>
      </c>
      <c r="C88" s="5">
        <f t="shared" ca="1" si="13"/>
        <v>0.26179751575217802</v>
      </c>
      <c r="D88" s="5">
        <f t="shared" ca="1" si="14"/>
        <v>6.4869885483508111E-2</v>
      </c>
      <c r="E88" s="32">
        <f t="shared" ca="1" si="15"/>
        <v>32773267.944583271</v>
      </c>
      <c r="F88" s="31">
        <f t="shared" ref="F88:O97" ca="1" si="99">E87*EXP(-M-(F$52*$C88)-(F$51*$D88))</f>
        <v>6994624.9066622406</v>
      </c>
      <c r="G88" s="31">
        <f t="shared" ca="1" si="99"/>
        <v>10761830.453067197</v>
      </c>
      <c r="H88" s="31">
        <f t="shared" ca="1" si="99"/>
        <v>10191534.531554157</v>
      </c>
      <c r="I88" s="31">
        <f t="shared" ca="1" si="99"/>
        <v>5980973.9532463327</v>
      </c>
      <c r="J88" s="31">
        <f t="shared" ca="1" si="99"/>
        <v>5872322.7403046787</v>
      </c>
      <c r="K88" s="31">
        <f t="shared" ca="1" si="99"/>
        <v>6875756.7407005457</v>
      </c>
      <c r="L88" s="31">
        <f t="shared" ca="1" si="99"/>
        <v>6380450.2949478636</v>
      </c>
      <c r="M88" s="31">
        <f t="shared" ca="1" si="99"/>
        <v>2846960.9940562923</v>
      </c>
      <c r="N88" s="31">
        <f t="shared" ca="1" si="99"/>
        <v>768970.25017430249</v>
      </c>
      <c r="O88" s="31">
        <f t="shared" ca="1" si="99"/>
        <v>435553.94579851034</v>
      </c>
      <c r="P88" s="31">
        <f t="shared" ref="P88:V97" ca="1" si="100">O87*EXP(-M-(P$52*$C88)-(P$51*$D88))</f>
        <v>122365.31085918548</v>
      </c>
      <c r="Q88" s="31">
        <f t="shared" ca="1" si="100"/>
        <v>67135.516380067726</v>
      </c>
      <c r="R88" s="31">
        <f t="shared" ca="1" si="100"/>
        <v>10316.543969659328</v>
      </c>
      <c r="S88" s="31">
        <f t="shared" ca="1" si="100"/>
        <v>8801.1259168303695</v>
      </c>
      <c r="T88" s="31">
        <f t="shared" ca="1" si="100"/>
        <v>5333.136505235193</v>
      </c>
      <c r="U88" s="31">
        <f t="shared" ca="1" si="100"/>
        <v>3231.5743956784941</v>
      </c>
      <c r="V88" s="31">
        <f t="shared" ca="1" si="100"/>
        <v>5521.5601478826848</v>
      </c>
      <c r="W88" s="33">
        <f t="shared" ca="1" si="16"/>
        <v>39575228.218957223</v>
      </c>
      <c r="X88" s="33">
        <f t="shared" ca="1" si="17"/>
        <v>90104951.523269922</v>
      </c>
      <c r="Y88" s="40">
        <f t="array" aca="1" ref="Y88" ca="1">SUM($E$54:$V$54*E88:V88)/1000000</f>
        <v>1297.2345616382693</v>
      </c>
      <c r="Z88" s="41">
        <f t="array" aca="1" ref="Z88" ca="1">SUM(($E$54:$V$54*E88:V88))/SUM(E88:V88)</f>
        <v>14.396928689354588</v>
      </c>
      <c r="AE88" s="10"/>
      <c r="AF88" s="48"/>
      <c r="AG88" s="55">
        <f t="shared" ca="1" si="26"/>
        <v>245185.71847082704</v>
      </c>
      <c r="AH88" s="55">
        <f t="shared" ca="1" si="27"/>
        <v>377239.26113368111</v>
      </c>
      <c r="AI88" s="55">
        <f t="shared" ca="1" si="28"/>
        <v>858544.90301639703</v>
      </c>
      <c r="AJ88" s="55">
        <f t="shared" ca="1" si="29"/>
        <v>503843.13439110905</v>
      </c>
      <c r="AK88" s="55">
        <f t="shared" ca="1" si="30"/>
        <v>494690.24924032093</v>
      </c>
      <c r="AL88" s="55">
        <f t="shared" ca="1" si="31"/>
        <v>579220.5173649044</v>
      </c>
      <c r="AM88" s="55">
        <f t="shared" ca="1" si="32"/>
        <v>537495.41472059407</v>
      </c>
      <c r="AN88" s="55">
        <f t="shared" ca="1" si="33"/>
        <v>239830.79711557334</v>
      </c>
      <c r="AO88" s="55">
        <f t="shared" ca="1" si="34"/>
        <v>64778.810964565768</v>
      </c>
      <c r="AP88" s="55">
        <f t="shared" ca="1" si="35"/>
        <v>36691.493218830001</v>
      </c>
      <c r="AQ88" s="55">
        <f t="shared" ca="1" si="36"/>
        <v>10308.174261580034</v>
      </c>
      <c r="AR88" s="55">
        <f t="shared" ca="1" si="37"/>
        <v>5655.5619981490008</v>
      </c>
      <c r="AS88" s="55">
        <f t="shared" ca="1" si="38"/>
        <v>869.07582116045523</v>
      </c>
      <c r="AT88" s="55">
        <f t="shared" ca="1" si="39"/>
        <v>741.41551238486068</v>
      </c>
      <c r="AU88" s="55">
        <f t="shared" ca="1" si="40"/>
        <v>449.26866994210354</v>
      </c>
      <c r="AV88" s="55">
        <f t="shared" ca="1" si="41"/>
        <v>272.23100873946362</v>
      </c>
      <c r="AW88" s="55">
        <f t="shared" ca="1" si="42"/>
        <v>465.14166311128025</v>
      </c>
      <c r="AX88" s="55">
        <f t="shared" ca="1" si="19"/>
        <v>3333856.1889673611</v>
      </c>
      <c r="AY88" s="55">
        <f t="shared" ca="1" si="20"/>
        <v>3956281.1685718694</v>
      </c>
      <c r="AZ88" s="43">
        <f t="array" aca="1" ref="AZ88" ca="1">SUM($E$54:$V$54*AF88:AW88)/1000000</f>
        <v>96.371003792336822</v>
      </c>
      <c r="BA88" s="45">
        <f t="array" aca="1" ref="BA88" ca="1">IF(AZ88=0,"",SUM(($E$54:$V$54*AF88:AW88))/SUM(AF88:AW88))</f>
        <v>24.35898756587228</v>
      </c>
      <c r="BB88" s="56">
        <f t="array" aca="1" ref="BB88" ca="1">SUM(AG88:AW88*AG$54:AW$54*AG$55:AW$55)/1000000</f>
        <v>220.29667769138774</v>
      </c>
      <c r="BG88" s="10"/>
      <c r="BH88" s="48"/>
      <c r="BI88" s="55">
        <f t="shared" si="43"/>
        <v>0</v>
      </c>
      <c r="BJ88" s="55">
        <f t="shared" si="44"/>
        <v>0</v>
      </c>
      <c r="BK88" s="55">
        <f t="shared" ca="1" si="45"/>
        <v>3464857.7085669348</v>
      </c>
      <c r="BL88" s="55">
        <f t="shared" ca="1" si="46"/>
        <v>2033376.1949667283</v>
      </c>
      <c r="BM88" s="55">
        <f t="shared" ca="1" si="47"/>
        <v>1996437.5973943537</v>
      </c>
      <c r="BN88" s="55">
        <f t="shared" ca="1" si="48"/>
        <v>2337579.1615567808</v>
      </c>
      <c r="BO88" s="55">
        <f t="shared" ca="1" si="49"/>
        <v>2169187.8019086714</v>
      </c>
      <c r="BP88" s="55">
        <f t="shared" ca="1" si="50"/>
        <v>967892.98173933278</v>
      </c>
      <c r="BQ88" s="55">
        <f t="shared" ca="1" si="51"/>
        <v>261429.96334122933</v>
      </c>
      <c r="BR88" s="55">
        <f t="shared" ca="1" si="52"/>
        <v>148077.05767215593</v>
      </c>
      <c r="BS88" s="55">
        <f t="shared" ca="1" si="53"/>
        <v>41601.035573097703</v>
      </c>
      <c r="BT88" s="55">
        <f t="shared" ca="1" si="54"/>
        <v>22824.336288897088</v>
      </c>
      <c r="BU88" s="55">
        <f t="shared" ca="1" si="55"/>
        <v>3507.3576789022432</v>
      </c>
      <c r="BV88" s="55">
        <f t="shared" ca="1" si="56"/>
        <v>2992.1548008872469</v>
      </c>
      <c r="BW88" s="55">
        <f t="shared" ca="1" si="57"/>
        <v>1813.1282461725609</v>
      </c>
      <c r="BX88" s="55">
        <f t="shared" ca="1" si="58"/>
        <v>1098.6515741086037</v>
      </c>
      <c r="BY88" s="55">
        <f t="shared" ca="1" si="59"/>
        <v>1877.1874031799864</v>
      </c>
      <c r="BZ88" s="55">
        <f t="shared" ca="1" si="22"/>
        <v>13454552.318711434</v>
      </c>
      <c r="CA88" s="55">
        <f t="shared" ca="1" si="23"/>
        <v>13454552.318711434</v>
      </c>
      <c r="CB88" s="43">
        <f t="array" aca="1" ref="CB88" ca="1">SUM($E$54:$V$54*BH88:BY88)/1000000</f>
        <v>363.36065956847352</v>
      </c>
      <c r="CC88" s="45">
        <f t="array" aca="1" ref="CC88" ca="1">IF(CB88=0,"",SUM(($E$54:$V$54*BH88:BY88))/SUM(BH88:BY88))</f>
        <v>27.006521730428947</v>
      </c>
      <c r="CD88" s="56">
        <f t="array" aca="1" ref="CD88" ca="1">SUM(BI88:BY88*BI$54:BY$54*BI$55:BY$55)/1000000</f>
        <v>1786.2677796795122</v>
      </c>
      <c r="CI88" s="10"/>
      <c r="CJ88" s="73"/>
      <c r="CK88" s="156" t="str">
        <f t="shared" ca="1" si="60"/>
        <v/>
      </c>
      <c r="CL88" s="156" t="str">
        <f t="shared" ca="1" si="61"/>
        <v/>
      </c>
      <c r="CM88" s="156" t="str">
        <f t="shared" ca="1" si="62"/>
        <v/>
      </c>
      <c r="CN88" s="156">
        <f t="shared" ca="1" si="63"/>
        <v>0.26293855049751752</v>
      </c>
      <c r="CO88" s="156">
        <f t="shared" ca="1" si="64"/>
        <v>0.27743092184671675</v>
      </c>
      <c r="CP88" s="156">
        <f t="shared" ca="1" si="65"/>
        <v>0.23766935804924363</v>
      </c>
      <c r="CQ88" s="156">
        <f t="shared" ca="1" si="66"/>
        <v>0.314128342186138</v>
      </c>
      <c r="CR88" s="156">
        <f t="shared" ca="1" si="67"/>
        <v>0.28983736474059435</v>
      </c>
      <c r="CS88" s="156">
        <f t="shared" ca="1" si="68"/>
        <v>0.29189506066717852</v>
      </c>
      <c r="CT88" s="156">
        <f t="shared" ca="1" si="69"/>
        <v>0.28382008330456615</v>
      </c>
      <c r="CU88" s="156">
        <f t="shared" ca="1" si="70"/>
        <v>0.29833846776207984</v>
      </c>
      <c r="CV88" s="156">
        <f t="shared" ca="1" si="71"/>
        <v>0.30579214189012816</v>
      </c>
      <c r="CW88" s="156">
        <f t="shared" ca="1" si="72"/>
        <v>0.27813659494886012</v>
      </c>
      <c r="CX88" s="156">
        <f t="shared" ca="1" si="73"/>
        <v>0.29363818802212976</v>
      </c>
      <c r="CY88" s="156">
        <f t="shared" ca="1" si="74"/>
        <v>0.28500352421409614</v>
      </c>
      <c r="CZ88" s="156">
        <f t="shared" ca="1" si="75"/>
        <v>0.32803937009967044</v>
      </c>
      <c r="DA88" s="156">
        <f t="shared" ca="1" si="76"/>
        <v>0.26374193693096437</v>
      </c>
      <c r="DB88" s="55"/>
      <c r="DC88" s="55"/>
      <c r="DD88" s="43"/>
      <c r="DE88" s="45"/>
      <c r="DF88" s="56"/>
      <c r="DK88" s="10"/>
      <c r="DL88" s="48"/>
      <c r="DM88" s="74">
        <f t="shared" ca="1" si="77"/>
        <v>6.4869885483508111E-2</v>
      </c>
      <c r="DN88" s="74">
        <f t="shared" ca="1" si="78"/>
        <v>6.4869885483508111E-2</v>
      </c>
      <c r="DO88" s="74">
        <f t="shared" ca="1" si="79"/>
        <v>0.32666740123568616</v>
      </c>
      <c r="DP88" s="74">
        <f t="shared" ca="1" si="80"/>
        <v>0.32666740123568616</v>
      </c>
      <c r="DQ88" s="74">
        <f t="shared" ca="1" si="81"/>
        <v>0.32666740123568616</v>
      </c>
      <c r="DR88" s="74">
        <f t="shared" ca="1" si="82"/>
        <v>0.32666740123568616</v>
      </c>
      <c r="DS88" s="74">
        <f t="shared" ca="1" si="83"/>
        <v>0.32666740123568616</v>
      </c>
      <c r="DT88" s="74">
        <f t="shared" ca="1" si="84"/>
        <v>0.32666740123568616</v>
      </c>
      <c r="DU88" s="74">
        <f t="shared" ca="1" si="85"/>
        <v>0.32666740123568616</v>
      </c>
      <c r="DV88" s="74">
        <f t="shared" ca="1" si="86"/>
        <v>0.32666740123568616</v>
      </c>
      <c r="DW88" s="74">
        <f t="shared" ca="1" si="87"/>
        <v>0.32666740123568616</v>
      </c>
      <c r="DX88" s="74">
        <f t="shared" ca="1" si="88"/>
        <v>0.32666740123568594</v>
      </c>
      <c r="DY88" s="74">
        <f t="shared" ca="1" si="89"/>
        <v>0.32666740123568616</v>
      </c>
      <c r="DZ88" s="74">
        <f t="shared" ca="1" si="90"/>
        <v>0.32666740123568594</v>
      </c>
      <c r="EA88" s="74">
        <f t="shared" ca="1" si="91"/>
        <v>0.32666740123568616</v>
      </c>
      <c r="EB88" s="74">
        <f t="shared" ca="1" si="92"/>
        <v>0.32666740123568616</v>
      </c>
      <c r="EC88" s="74">
        <f t="shared" ca="1" si="93"/>
        <v>0.32666740123568616</v>
      </c>
      <c r="ED88" s="55"/>
      <c r="EE88" s="55"/>
      <c r="EF88" s="43"/>
      <c r="EG88" s="45"/>
      <c r="EH88" s="56"/>
    </row>
    <row r="89" spans="1:138" x14ac:dyDescent="0.2">
      <c r="A89" s="6">
        <v>3</v>
      </c>
      <c r="B89">
        <v>9</v>
      </c>
      <c r="C89" s="5">
        <f t="shared" ca="1" si="13"/>
        <v>0.41683382041050882</v>
      </c>
      <c r="D89" s="5">
        <f t="shared" ca="1" si="14"/>
        <v>6.4758601875561581E-2</v>
      </c>
      <c r="E89" s="32">
        <f t="shared" ca="1" si="15"/>
        <v>47353873.472967543</v>
      </c>
      <c r="F89" s="31">
        <f t="shared" ca="1" si="99"/>
        <v>25786589.746537834</v>
      </c>
      <c r="G89" s="31">
        <f t="shared" ca="1" si="99"/>
        <v>5503495.2023704313</v>
      </c>
      <c r="H89" s="31">
        <f t="shared" ca="1" si="99"/>
        <v>5581252.6164503815</v>
      </c>
      <c r="I89" s="31">
        <f t="shared" ca="1" si="99"/>
        <v>5285488.2836097293</v>
      </c>
      <c r="J89" s="31">
        <f t="shared" ca="1" si="99"/>
        <v>3101826.094645801</v>
      </c>
      <c r="K89" s="31">
        <f t="shared" ca="1" si="99"/>
        <v>3045477.8861179217</v>
      </c>
      <c r="L89" s="31">
        <f t="shared" ca="1" si="99"/>
        <v>3565874.3618446458</v>
      </c>
      <c r="M89" s="31">
        <f t="shared" ca="1" si="99"/>
        <v>3309000.7371989414</v>
      </c>
      <c r="N89" s="31">
        <f t="shared" ca="1" si="99"/>
        <v>1476478.2409743513</v>
      </c>
      <c r="O89" s="31">
        <f t="shared" ca="1" si="99"/>
        <v>398799.92901529424</v>
      </c>
      <c r="P89" s="31">
        <f t="shared" ca="1" si="100"/>
        <v>225885.04903460818</v>
      </c>
      <c r="Q89" s="31">
        <f t="shared" ca="1" si="100"/>
        <v>63460.552958344299</v>
      </c>
      <c r="R89" s="31">
        <f t="shared" ca="1" si="100"/>
        <v>34817.522733431302</v>
      </c>
      <c r="S89" s="31">
        <f t="shared" ca="1" si="100"/>
        <v>5350.320122073289</v>
      </c>
      <c r="T89" s="31">
        <f t="shared" ca="1" si="100"/>
        <v>4564.4007555442249</v>
      </c>
      <c r="U89" s="31">
        <f t="shared" ca="1" si="100"/>
        <v>2765.847520413924</v>
      </c>
      <c r="V89" s="31">
        <f t="shared" ca="1" si="100"/>
        <v>1675.9447316877402</v>
      </c>
      <c r="W89" s="33">
        <f t="shared" ca="1" si="16"/>
        <v>26102717.787713166</v>
      </c>
      <c r="X89" s="33">
        <f t="shared" ca="1" si="17"/>
        <v>104746676.20958897</v>
      </c>
      <c r="Y89" s="40">
        <f t="array" aca="1" ref="Y89" ca="1">SUM($E$54:$V$54*E89:V89)/1000000</f>
        <v>1023.088711352746</v>
      </c>
      <c r="Z89" s="41">
        <f t="array" aca="1" ref="Z89" ca="1">SUM(($E$54:$V$54*E89:V89))/SUM(E89:V89)</f>
        <v>9.7672665937927672</v>
      </c>
      <c r="AE89" s="10"/>
      <c r="AF89" s="48"/>
      <c r="AG89" s="55">
        <f t="shared" ca="1" si="26"/>
        <v>689084.27283488167</v>
      </c>
      <c r="AH89" s="55">
        <f t="shared" ca="1" si="27"/>
        <v>147067.60478418294</v>
      </c>
      <c r="AI89" s="55">
        <f t="shared" ca="1" si="28"/>
        <v>510951.64400276658</v>
      </c>
      <c r="AJ89" s="55">
        <f t="shared" ca="1" si="29"/>
        <v>483875.0569912967</v>
      </c>
      <c r="AK89" s="55">
        <f t="shared" ca="1" si="30"/>
        <v>283965.49150966806</v>
      </c>
      <c r="AL89" s="55">
        <f t="shared" ca="1" si="31"/>
        <v>278806.93450419034</v>
      </c>
      <c r="AM89" s="55">
        <f t="shared" ca="1" si="32"/>
        <v>326448.10989591159</v>
      </c>
      <c r="AN89" s="55">
        <f t="shared" ca="1" si="33"/>
        <v>302931.8833723492</v>
      </c>
      <c r="AO89" s="55">
        <f t="shared" ca="1" si="34"/>
        <v>135168.39971310133</v>
      </c>
      <c r="AP89" s="55">
        <f t="shared" ca="1" si="35"/>
        <v>36509.273699233709</v>
      </c>
      <c r="AQ89" s="55">
        <f t="shared" ca="1" si="36"/>
        <v>20679.289236917251</v>
      </c>
      <c r="AR89" s="55">
        <f t="shared" ca="1" si="37"/>
        <v>5809.6768040599445</v>
      </c>
      <c r="AS89" s="55">
        <f t="shared" ca="1" si="38"/>
        <v>3187.469140585994</v>
      </c>
      <c r="AT89" s="55">
        <f t="shared" ca="1" si="39"/>
        <v>489.81027202690387</v>
      </c>
      <c r="AU89" s="55">
        <f t="shared" ca="1" si="40"/>
        <v>417.86104844256971</v>
      </c>
      <c r="AV89" s="55">
        <f t="shared" ca="1" si="41"/>
        <v>253.2073773996741</v>
      </c>
      <c r="AW89" s="55">
        <f t="shared" ca="1" si="42"/>
        <v>153.42912689342512</v>
      </c>
      <c r="AX89" s="55">
        <f t="shared" ca="1" si="19"/>
        <v>2389647.5366948438</v>
      </c>
      <c r="AY89" s="55">
        <f t="shared" ca="1" si="20"/>
        <v>3225799.4143139087</v>
      </c>
      <c r="AZ89" s="43">
        <f t="array" aca="1" ref="AZ89" ca="1">SUM($E$54:$V$54*AF89:AW89)/1000000</f>
        <v>72.266558563059164</v>
      </c>
      <c r="BA89" s="45">
        <f t="array" aca="1" ref="BA89" ca="1">IF(AZ89=0,"",SUM(($E$54:$V$54*AF89:AW89))/SUM(AF89:AW89))</f>
        <v>22.402682027403571</v>
      </c>
      <c r="BB89" s="56">
        <f t="array" aca="1" ref="BB89" ca="1">SUM(AG89:AW89*AG$54:AW$54*AG$55:AW$55)/1000000</f>
        <v>165.29703739223257</v>
      </c>
      <c r="BG89" s="10"/>
      <c r="BH89" s="48"/>
      <c r="BI89" s="55">
        <f t="shared" si="43"/>
        <v>0</v>
      </c>
      <c r="BJ89" s="55">
        <f t="shared" si="44"/>
        <v>0</v>
      </c>
      <c r="BK89" s="55">
        <f t="shared" ca="1" si="45"/>
        <v>3288859.2348544504</v>
      </c>
      <c r="BL89" s="55">
        <f t="shared" ca="1" si="46"/>
        <v>3114574.4776054244</v>
      </c>
      <c r="BM89" s="55">
        <f t="shared" ca="1" si="47"/>
        <v>1827810.009211944</v>
      </c>
      <c r="BN89" s="55">
        <f t="shared" ca="1" si="48"/>
        <v>1794605.7558444834</v>
      </c>
      <c r="BO89" s="55">
        <f t="shared" ca="1" si="49"/>
        <v>2101259.2747937925</v>
      </c>
      <c r="BP89" s="55">
        <f t="shared" ca="1" si="50"/>
        <v>1949891.606877005</v>
      </c>
      <c r="BQ89" s="55">
        <f t="shared" ca="1" si="51"/>
        <v>870042.87954600237</v>
      </c>
      <c r="BR89" s="55">
        <f t="shared" ca="1" si="52"/>
        <v>235000.44157388667</v>
      </c>
      <c r="BS89" s="55">
        <f t="shared" ca="1" si="53"/>
        <v>133107.06047301274</v>
      </c>
      <c r="BT89" s="55">
        <f t="shared" ca="1" si="54"/>
        <v>37395.337568282252</v>
      </c>
      <c r="BU89" s="55">
        <f t="shared" ca="1" si="55"/>
        <v>20516.887345161496</v>
      </c>
      <c r="BV89" s="55">
        <f t="shared" ca="1" si="56"/>
        <v>3152.7778712334093</v>
      </c>
      <c r="BW89" s="55">
        <f t="shared" ca="1" si="57"/>
        <v>2689.6599398139269</v>
      </c>
      <c r="BX89" s="55">
        <f t="shared" ca="1" si="58"/>
        <v>1629.8282455270564</v>
      </c>
      <c r="BY89" s="55">
        <f t="shared" ca="1" si="59"/>
        <v>987.58230216471179</v>
      </c>
      <c r="BZ89" s="55">
        <f t="shared" ca="1" si="22"/>
        <v>15381522.814052181</v>
      </c>
      <c r="CA89" s="55">
        <f t="shared" ca="1" si="23"/>
        <v>15381522.814052181</v>
      </c>
      <c r="CB89" s="43">
        <f t="array" aca="1" ref="CB89" ca="1">SUM($E$54:$V$54*BH89:BY89)/1000000</f>
        <v>425.13923927939129</v>
      </c>
      <c r="CC89" s="45">
        <f t="array" aca="1" ref="CC89" ca="1">IF(CB89=0,"",SUM(($E$54:$V$54*BH89:BY89))/SUM(BH89:BY89))</f>
        <v>27.63960658635142</v>
      </c>
      <c r="CD89" s="56">
        <f t="array" aca="1" ref="CD89" ca="1">SUM(BI89:BY89*BI$54:BY$54*BI$55:BY$55)/1000000</f>
        <v>2105.7133359477352</v>
      </c>
      <c r="CI89" s="10"/>
      <c r="CJ89" s="73"/>
      <c r="CK89" s="156" t="str">
        <f t="shared" ca="1" si="60"/>
        <v/>
      </c>
      <c r="CL89" s="156" t="str">
        <f t="shared" ca="1" si="61"/>
        <v/>
      </c>
      <c r="CM89" s="156" t="str">
        <f t="shared" ca="1" si="62"/>
        <v/>
      </c>
      <c r="CN89" s="156">
        <f t="shared" ca="1" si="63"/>
        <v>-7.8893142164967692E-2</v>
      </c>
      <c r="CO89" s="156">
        <f t="shared" ca="1" si="64"/>
        <v>-6.8838826325720387E-2</v>
      </c>
      <c r="CP89" s="156">
        <f t="shared" ca="1" si="65"/>
        <v>-7.4056604800400896E-2</v>
      </c>
      <c r="CQ89" s="156">
        <f t="shared" ca="1" si="66"/>
        <v>-7.3011221862843562E-2</v>
      </c>
      <c r="CR89" s="156">
        <f t="shared" ca="1" si="67"/>
        <v>-7.4149358335531323E-2</v>
      </c>
      <c r="CS89" s="156">
        <f t="shared" ca="1" si="68"/>
        <v>-6.2489060330860588E-2</v>
      </c>
      <c r="CT89" s="156">
        <f t="shared" ca="1" si="69"/>
        <v>-7.0614734169601373E-2</v>
      </c>
      <c r="CU89" s="156">
        <f t="shared" ca="1" si="70"/>
        <v>-7.4895644728305052E-2</v>
      </c>
      <c r="CV89" s="156">
        <f t="shared" ca="1" si="71"/>
        <v>-7.1143147819773087E-2</v>
      </c>
      <c r="CW89" s="156">
        <f t="shared" ca="1" si="72"/>
        <v>-6.8316438444275512E-2</v>
      </c>
      <c r="CX89" s="156">
        <f t="shared" ca="1" si="73"/>
        <v>-6.7772585286761833E-2</v>
      </c>
      <c r="CY89" s="156">
        <f t="shared" ca="1" si="74"/>
        <v>-5.8028661415293711E-2</v>
      </c>
      <c r="CZ89" s="156">
        <f t="shared" ca="1" si="75"/>
        <v>-7.5050476165392635E-2</v>
      </c>
      <c r="DA89" s="156" t="str">
        <f t="shared" ca="1" si="76"/>
        <v/>
      </c>
      <c r="DB89" s="55"/>
      <c r="DC89" s="55"/>
      <c r="DD89" s="43"/>
      <c r="DE89" s="45"/>
      <c r="DF89" s="56"/>
      <c r="DK89" s="10"/>
      <c r="DL89" s="48"/>
      <c r="DM89" s="74">
        <f t="shared" ca="1" si="77"/>
        <v>6.4758601875561539E-2</v>
      </c>
      <c r="DN89" s="74">
        <f t="shared" ca="1" si="78"/>
        <v>6.4758601875561678E-2</v>
      </c>
      <c r="DO89" s="74">
        <f t="shared" ca="1" si="79"/>
        <v>0.48159242228607035</v>
      </c>
      <c r="DP89" s="74">
        <f t="shared" ca="1" si="80"/>
        <v>0.48159242228607035</v>
      </c>
      <c r="DQ89" s="74">
        <f t="shared" ca="1" si="81"/>
        <v>0.48159242228607035</v>
      </c>
      <c r="DR89" s="74">
        <f t="shared" ca="1" si="82"/>
        <v>0.48159242228607035</v>
      </c>
      <c r="DS89" s="74">
        <f t="shared" ca="1" si="83"/>
        <v>0.48159242228607035</v>
      </c>
      <c r="DT89" s="74">
        <f t="shared" ca="1" si="84"/>
        <v>0.48159242228607035</v>
      </c>
      <c r="DU89" s="74">
        <f t="shared" ca="1" si="85"/>
        <v>0.48159242228607035</v>
      </c>
      <c r="DV89" s="74">
        <f t="shared" ca="1" si="86"/>
        <v>0.48159242228607035</v>
      </c>
      <c r="DW89" s="74">
        <f t="shared" ca="1" si="87"/>
        <v>0.48159242228607035</v>
      </c>
      <c r="DX89" s="74">
        <f t="shared" ca="1" si="88"/>
        <v>0.48159242228607035</v>
      </c>
      <c r="DY89" s="74">
        <f t="shared" ca="1" si="89"/>
        <v>0.48159242228607035</v>
      </c>
      <c r="DZ89" s="74">
        <f t="shared" ca="1" si="90"/>
        <v>0.48159242228607035</v>
      </c>
      <c r="EA89" s="74">
        <f t="shared" ca="1" si="91"/>
        <v>0.48159242228607035</v>
      </c>
      <c r="EB89" s="74">
        <f t="shared" ca="1" si="92"/>
        <v>0.48159242228607035</v>
      </c>
      <c r="EC89" s="74">
        <f t="shared" ca="1" si="93"/>
        <v>0.48159242228607035</v>
      </c>
      <c r="ED89" s="55"/>
      <c r="EE89" s="55"/>
      <c r="EF89" s="43"/>
      <c r="EG89" s="45"/>
      <c r="EH89" s="56"/>
    </row>
    <row r="90" spans="1:138" x14ac:dyDescent="0.2">
      <c r="A90" s="6">
        <v>3</v>
      </c>
      <c r="B90">
        <v>10</v>
      </c>
      <c r="C90" s="5">
        <f t="shared" ca="1" si="13"/>
        <v>0.27127923237247248</v>
      </c>
      <c r="D90" s="5">
        <f t="shared" ca="1" si="14"/>
        <v>0.10276392264050103</v>
      </c>
      <c r="E90" s="32">
        <f t="shared" ca="1" si="15"/>
        <v>65660161.554563038</v>
      </c>
      <c r="F90" s="31">
        <f t="shared" ca="1" si="99"/>
        <v>35869404.822380096</v>
      </c>
      <c r="G90" s="31">
        <f t="shared" ca="1" si="99"/>
        <v>19532713.139828328</v>
      </c>
      <c r="H90" s="31">
        <f t="shared" ca="1" si="99"/>
        <v>3178280.1804185668</v>
      </c>
      <c r="I90" s="31">
        <f t="shared" ca="1" si="99"/>
        <v>3223185.2523707435</v>
      </c>
      <c r="J90" s="31">
        <f t="shared" ca="1" si="99"/>
        <v>3052380.721327038</v>
      </c>
      <c r="K90" s="31">
        <f t="shared" ca="1" si="99"/>
        <v>1791311.1644890131</v>
      </c>
      <c r="L90" s="31">
        <f t="shared" ca="1" si="99"/>
        <v>1758769.9542615355</v>
      </c>
      <c r="M90" s="31">
        <f t="shared" ca="1" si="99"/>
        <v>2059300.0254151421</v>
      </c>
      <c r="N90" s="31">
        <f t="shared" ca="1" si="99"/>
        <v>1910954.9610400377</v>
      </c>
      <c r="O90" s="31">
        <f t="shared" ca="1" si="99"/>
        <v>852669.32332145132</v>
      </c>
      <c r="P90" s="31">
        <f t="shared" ca="1" si="100"/>
        <v>230307.8068998247</v>
      </c>
      <c r="Q90" s="31">
        <f t="shared" ca="1" si="100"/>
        <v>130449.09607450019</v>
      </c>
      <c r="R90" s="31">
        <f t="shared" ca="1" si="100"/>
        <v>36648.604257715262</v>
      </c>
      <c r="S90" s="31">
        <f t="shared" ca="1" si="100"/>
        <v>20107.193404524976</v>
      </c>
      <c r="T90" s="31">
        <f t="shared" ca="1" si="100"/>
        <v>3089.8212458795224</v>
      </c>
      <c r="U90" s="31">
        <f t="shared" ca="1" si="100"/>
        <v>2635.9511407560417</v>
      </c>
      <c r="V90" s="31">
        <f t="shared" ca="1" si="100"/>
        <v>1597.2828235418763</v>
      </c>
      <c r="W90" s="33">
        <f t="shared" ca="1" si="16"/>
        <v>18251687.33849027</v>
      </c>
      <c r="X90" s="33">
        <f t="shared" ca="1" si="17"/>
        <v>139313966.85526174</v>
      </c>
      <c r="Y90" s="40">
        <f t="array" aca="1" ref="Y90" ca="1">SUM($E$54:$V$54*E90:V90)/1000000</f>
        <v>1089.4568758221969</v>
      </c>
      <c r="Z90" s="41">
        <f t="array" aca="1" ref="Z90" ca="1">SUM(($E$54:$V$54*E90:V90))/SUM(E90:V90)</f>
        <v>7.8201554403663822</v>
      </c>
      <c r="AE90" s="10"/>
      <c r="AF90" s="48"/>
      <c r="AG90" s="55">
        <f t="shared" ca="1" si="26"/>
        <v>2149537.8590929536</v>
      </c>
      <c r="AH90" s="55">
        <f t="shared" ca="1" si="27"/>
        <v>1170532.563692464</v>
      </c>
      <c r="AI90" s="55">
        <f t="shared" ca="1" si="28"/>
        <v>435208.44300981431</v>
      </c>
      <c r="AJ90" s="55">
        <f t="shared" ca="1" si="29"/>
        <v>441357.38688454125</v>
      </c>
      <c r="AK90" s="55">
        <f t="shared" ca="1" si="30"/>
        <v>417968.77109398408</v>
      </c>
      <c r="AL90" s="55">
        <f t="shared" ca="1" si="31"/>
        <v>245287.92258355636</v>
      </c>
      <c r="AM90" s="55">
        <f t="shared" ca="1" si="32"/>
        <v>240831.98772796706</v>
      </c>
      <c r="AN90" s="55">
        <f t="shared" ca="1" si="33"/>
        <v>281984.18857866898</v>
      </c>
      <c r="AO90" s="55">
        <f t="shared" ca="1" si="34"/>
        <v>261670.99375945781</v>
      </c>
      <c r="AP90" s="55">
        <f t="shared" ca="1" si="35"/>
        <v>116757.76443223764</v>
      </c>
      <c r="AQ90" s="55">
        <f t="shared" ca="1" si="36"/>
        <v>31536.521755195776</v>
      </c>
      <c r="AR90" s="55">
        <f t="shared" ca="1" si="37"/>
        <v>17862.66306677349</v>
      </c>
      <c r="AS90" s="55">
        <f t="shared" ca="1" si="38"/>
        <v>5018.3687692954099</v>
      </c>
      <c r="AT90" s="55">
        <f t="shared" ca="1" si="39"/>
        <v>2753.3193545347144</v>
      </c>
      <c r="AU90" s="55">
        <f t="shared" ca="1" si="40"/>
        <v>423.09557913826779</v>
      </c>
      <c r="AV90" s="55">
        <f t="shared" ca="1" si="41"/>
        <v>360.94621200680325</v>
      </c>
      <c r="AW90" s="55">
        <f t="shared" ca="1" si="42"/>
        <v>218.71922273020982</v>
      </c>
      <c r="AX90" s="55">
        <f t="shared" ca="1" si="19"/>
        <v>2499241.0920299022</v>
      </c>
      <c r="AY90" s="55">
        <f t="shared" ca="1" si="20"/>
        <v>5819311.5148153203</v>
      </c>
      <c r="AZ90" s="43">
        <f t="array" aca="1" ref="AZ90" ca="1">SUM($E$54:$V$54*AF90:AW90)/1000000</f>
        <v>99.562401586605304</v>
      </c>
      <c r="BA90" s="45">
        <f t="array" aca="1" ref="BA90" ca="1">IF(AZ90=0,"",SUM(($E$54:$V$54*AF90:AW90))/SUM(AF90:AW90))</f>
        <v>17.108965782830236</v>
      </c>
      <c r="BB90" s="56">
        <f t="array" aca="1" ref="BB90" ca="1">SUM(AG90:AW90*AG$54:AW$54*AG$55:AW$55)/1000000</f>
        <v>207.31886301162854</v>
      </c>
      <c r="BG90" s="10"/>
      <c r="BH90" s="48"/>
      <c r="BI90" s="55">
        <f t="shared" si="43"/>
        <v>0</v>
      </c>
      <c r="BJ90" s="55">
        <f t="shared" si="44"/>
        <v>0</v>
      </c>
      <c r="BK90" s="55">
        <f t="shared" ca="1" si="45"/>
        <v>1148876.0774025833</v>
      </c>
      <c r="BL90" s="55">
        <f t="shared" ca="1" si="46"/>
        <v>1165108.2407083069</v>
      </c>
      <c r="BM90" s="55">
        <f t="shared" ca="1" si="47"/>
        <v>1103366.2832694768</v>
      </c>
      <c r="BN90" s="55">
        <f t="shared" ca="1" si="48"/>
        <v>647518.28889879747</v>
      </c>
      <c r="BO90" s="55">
        <f t="shared" ca="1" si="49"/>
        <v>635755.38071014488</v>
      </c>
      <c r="BP90" s="55">
        <f t="shared" ca="1" si="50"/>
        <v>744390.17364492151</v>
      </c>
      <c r="BQ90" s="55">
        <f t="shared" ca="1" si="51"/>
        <v>690766.80314683681</v>
      </c>
      <c r="BR90" s="55">
        <f t="shared" ca="1" si="52"/>
        <v>308220.58845990512</v>
      </c>
      <c r="BS90" s="55">
        <f t="shared" ca="1" si="53"/>
        <v>83251.03979706917</v>
      </c>
      <c r="BT90" s="55">
        <f t="shared" ca="1" si="54"/>
        <v>47154.384538573715</v>
      </c>
      <c r="BU90" s="55">
        <f t="shared" ca="1" si="55"/>
        <v>13247.63781408929</v>
      </c>
      <c r="BV90" s="55">
        <f t="shared" ca="1" si="56"/>
        <v>7268.2935974271113</v>
      </c>
      <c r="BW90" s="55">
        <f t="shared" ca="1" si="57"/>
        <v>1116.9001822783705</v>
      </c>
      <c r="BX90" s="55">
        <f t="shared" ca="1" si="58"/>
        <v>952.83645081845521</v>
      </c>
      <c r="BY90" s="55">
        <f t="shared" ca="1" si="59"/>
        <v>577.38145180505796</v>
      </c>
      <c r="BZ90" s="55">
        <f t="shared" ca="1" si="22"/>
        <v>6597570.3100730358</v>
      </c>
      <c r="CA90" s="55">
        <f t="shared" ca="1" si="23"/>
        <v>6597570.3100730358</v>
      </c>
      <c r="CB90" s="43">
        <f t="array" aca="1" ref="CB90" ca="1">SUM($E$54:$V$54*BH90:BY90)/1000000</f>
        <v>187.78512397463211</v>
      </c>
      <c r="CC90" s="45">
        <f t="array" aca="1" ref="CC90" ca="1">IF(CB90=0,"",SUM(($E$54:$V$54*BH90:BY90))/SUM(BH90:BY90))</f>
        <v>28.462769648384892</v>
      </c>
      <c r="CD90" s="56">
        <f t="array" aca="1" ref="CD90" ca="1">SUM(BI90:BY90*BI$54:BY$54*BI$55:BY$55)/1000000</f>
        <v>938.13525346178778</v>
      </c>
      <c r="CI90" s="10"/>
      <c r="CJ90" s="73"/>
      <c r="CK90" s="156" t="str">
        <f t="shared" ca="1" si="60"/>
        <v/>
      </c>
      <c r="CL90" s="156" t="str">
        <f t="shared" ca="1" si="61"/>
        <v/>
      </c>
      <c r="CM90" s="156" t="str">
        <f t="shared" ca="1" si="62"/>
        <v/>
      </c>
      <c r="CN90" s="156">
        <f t="shared" ca="1" si="63"/>
        <v>0.79174371448153125</v>
      </c>
      <c r="CO90" s="156">
        <f t="shared" ca="1" si="64"/>
        <v>0.8779893984595637</v>
      </c>
      <c r="CP90" s="156">
        <f t="shared" ca="1" si="65"/>
        <v>0.78607002146320981</v>
      </c>
      <c r="CQ90" s="156">
        <f t="shared" ca="1" si="66"/>
        <v>0.96656056801869061</v>
      </c>
      <c r="CR90" s="156">
        <f t="shared" ca="1" si="67"/>
        <v>0.85386726077562736</v>
      </c>
      <c r="CS90" s="156">
        <f t="shared" ca="1" si="68"/>
        <v>0.71858250678866664</v>
      </c>
      <c r="CT90" s="156">
        <f t="shared" ca="1" si="69"/>
        <v>0.9051478447328265</v>
      </c>
      <c r="CU90" s="156">
        <f t="shared" ca="1" si="70"/>
        <v>0.81838513723183859</v>
      </c>
      <c r="CV90" s="156">
        <f t="shared" ca="1" si="71"/>
        <v>0.85300916834768437</v>
      </c>
      <c r="CW90" s="156">
        <f t="shared" ca="1" si="72"/>
        <v>1.0121693416931834</v>
      </c>
      <c r="CX90" s="156">
        <f t="shared" ca="1" si="73"/>
        <v>0.87971980435005592</v>
      </c>
      <c r="CY90" s="156">
        <f t="shared" ca="1" si="74"/>
        <v>0.8327051690912588</v>
      </c>
      <c r="CZ90" s="156" t="str">
        <f t="shared" ca="1" si="75"/>
        <v/>
      </c>
      <c r="DA90" s="156" t="str">
        <f t="shared" ca="1" si="76"/>
        <v/>
      </c>
      <c r="DB90" s="55"/>
      <c r="DC90" s="55"/>
      <c r="DD90" s="43"/>
      <c r="DE90" s="45"/>
      <c r="DF90" s="56"/>
      <c r="DK90" s="10"/>
      <c r="DL90" s="48"/>
      <c r="DM90" s="74">
        <f t="shared" ca="1" si="77"/>
        <v>0.10276392264050091</v>
      </c>
      <c r="DN90" s="74">
        <f t="shared" ca="1" si="78"/>
        <v>0.10276392264050108</v>
      </c>
      <c r="DO90" s="74">
        <f t="shared" ca="1" si="79"/>
        <v>0.37404315501297347</v>
      </c>
      <c r="DP90" s="74">
        <f t="shared" ca="1" si="80"/>
        <v>0.37404315501297347</v>
      </c>
      <c r="DQ90" s="74">
        <f t="shared" ca="1" si="81"/>
        <v>0.37404315501297347</v>
      </c>
      <c r="DR90" s="74">
        <f t="shared" ca="1" si="82"/>
        <v>0.37404315501297347</v>
      </c>
      <c r="DS90" s="74">
        <f t="shared" ca="1" si="83"/>
        <v>0.37404315501297347</v>
      </c>
      <c r="DT90" s="74">
        <f t="shared" ca="1" si="84"/>
        <v>0.37404315501297347</v>
      </c>
      <c r="DU90" s="74">
        <f t="shared" ca="1" si="85"/>
        <v>0.37404315501297347</v>
      </c>
      <c r="DV90" s="74">
        <f t="shared" ca="1" si="86"/>
        <v>0.37404315501297347</v>
      </c>
      <c r="DW90" s="74">
        <f t="shared" ca="1" si="87"/>
        <v>0.37404315501297347</v>
      </c>
      <c r="DX90" s="74">
        <f t="shared" ca="1" si="88"/>
        <v>0.37404315501297347</v>
      </c>
      <c r="DY90" s="74">
        <f t="shared" ca="1" si="89"/>
        <v>0.37404315501297347</v>
      </c>
      <c r="DZ90" s="74">
        <f t="shared" ca="1" si="90"/>
        <v>0.37404315501297347</v>
      </c>
      <c r="EA90" s="74">
        <f t="shared" ca="1" si="91"/>
        <v>0.37404315501297347</v>
      </c>
      <c r="EB90" s="74">
        <f t="shared" ca="1" si="92"/>
        <v>0.37404315501297347</v>
      </c>
      <c r="EC90" s="74">
        <f t="shared" ca="1" si="93"/>
        <v>0.37404315501297347</v>
      </c>
      <c r="ED90" s="55"/>
      <c r="EE90" s="55"/>
      <c r="EF90" s="43"/>
      <c r="EG90" s="45"/>
      <c r="EH90" s="56"/>
    </row>
    <row r="91" spans="1:138" x14ac:dyDescent="0.2">
      <c r="A91" s="6">
        <v>3</v>
      </c>
      <c r="B91">
        <v>11</v>
      </c>
      <c r="C91" s="5">
        <f t="shared" ca="1" si="13"/>
        <v>0.3844457871587238</v>
      </c>
      <c r="D91" s="5">
        <f t="shared" ca="1" si="14"/>
        <v>7.670886854633055E-2</v>
      </c>
      <c r="E91" s="32">
        <f t="shared" ca="1" si="15"/>
        <v>117924148.79567996</v>
      </c>
      <c r="F91" s="31">
        <f t="shared" ca="1" si="99"/>
        <v>51048874.83900293</v>
      </c>
      <c r="G91" s="31">
        <f t="shared" ca="1" si="99"/>
        <v>27887423.880393397</v>
      </c>
      <c r="H91" s="31">
        <f t="shared" ca="1" si="99"/>
        <v>10339132.842326734</v>
      </c>
      <c r="I91" s="31">
        <f t="shared" ca="1" si="99"/>
        <v>1682339.8142512501</v>
      </c>
      <c r="J91" s="31">
        <f t="shared" ca="1" si="99"/>
        <v>1706109.1442405952</v>
      </c>
      <c r="K91" s="31">
        <f t="shared" ca="1" si="99"/>
        <v>1615698.2154622844</v>
      </c>
      <c r="L91" s="31">
        <f t="shared" ca="1" si="99"/>
        <v>948183.8984175896</v>
      </c>
      <c r="M91" s="31">
        <f t="shared" ca="1" si="99"/>
        <v>930959.05653395317</v>
      </c>
      <c r="N91" s="31">
        <f t="shared" ca="1" si="99"/>
        <v>1090036.8204128093</v>
      </c>
      <c r="O91" s="31">
        <f t="shared" ca="1" si="99"/>
        <v>1011514.2252106973</v>
      </c>
      <c r="P91" s="31">
        <f t="shared" ca="1" si="100"/>
        <v>451338.29290828423</v>
      </c>
      <c r="Q91" s="31">
        <f t="shared" ca="1" si="100"/>
        <v>121907.4376977795</v>
      </c>
      <c r="R91" s="31">
        <f t="shared" ca="1" si="100"/>
        <v>69049.830600622561</v>
      </c>
      <c r="S91" s="31">
        <f t="shared" ca="1" si="100"/>
        <v>19398.983909396087</v>
      </c>
      <c r="T91" s="31">
        <f t="shared" ca="1" si="100"/>
        <v>10643.219004319377</v>
      </c>
      <c r="U91" s="31">
        <f t="shared" ca="1" si="100"/>
        <v>1635.5163817489333</v>
      </c>
      <c r="V91" s="31">
        <f t="shared" ca="1" si="100"/>
        <v>1395.2720656398756</v>
      </c>
      <c r="W91" s="33">
        <f t="shared" ca="1" si="16"/>
        <v>19999342.569423702</v>
      </c>
      <c r="X91" s="33">
        <f t="shared" ca="1" si="17"/>
        <v>216859790.08449998</v>
      </c>
      <c r="Y91" s="40">
        <f t="array" aca="1" ref="Y91" ca="1">SUM($E$54:$V$54*E91:V91)/1000000</f>
        <v>1342.9293402271219</v>
      </c>
      <c r="Z91" s="41">
        <f t="array" aca="1" ref="Z91" ca="1">SUM(($E$54:$V$54*E91:V91))/SUM(E91:V91)</f>
        <v>6.1926156974690691</v>
      </c>
      <c r="AE91" s="10"/>
      <c r="AF91" s="48"/>
      <c r="AG91" s="55">
        <f t="shared" ca="1" si="26"/>
        <v>1761859.7331720213</v>
      </c>
      <c r="AH91" s="55">
        <f t="shared" ca="1" si="27"/>
        <v>962484.07730282145</v>
      </c>
      <c r="AI91" s="55">
        <f t="shared" ca="1" si="28"/>
        <v>1108581.2800184165</v>
      </c>
      <c r="AJ91" s="55">
        <f t="shared" ca="1" si="29"/>
        <v>180383.64078982963</v>
      </c>
      <c r="AK91" s="55">
        <f t="shared" ca="1" si="30"/>
        <v>182932.23308152502</v>
      </c>
      <c r="AL91" s="55">
        <f t="shared" ca="1" si="31"/>
        <v>173238.20315839676</v>
      </c>
      <c r="AM91" s="55">
        <f t="shared" ca="1" si="32"/>
        <v>101666.06192517727</v>
      </c>
      <c r="AN91" s="55">
        <f t="shared" ca="1" si="33"/>
        <v>99819.181963900031</v>
      </c>
      <c r="AO91" s="55">
        <f t="shared" ca="1" si="34"/>
        <v>116875.7991669733</v>
      </c>
      <c r="AP91" s="55">
        <f t="shared" ca="1" si="35"/>
        <v>108456.45874190764</v>
      </c>
      <c r="AQ91" s="55">
        <f t="shared" ca="1" si="36"/>
        <v>48393.341115152391</v>
      </c>
      <c r="AR91" s="55">
        <f t="shared" ca="1" si="37"/>
        <v>13071.14488107851</v>
      </c>
      <c r="AS91" s="55">
        <f t="shared" ca="1" si="38"/>
        <v>7403.6527782021076</v>
      </c>
      <c r="AT91" s="55">
        <f t="shared" ca="1" si="39"/>
        <v>2079.9955606814106</v>
      </c>
      <c r="AU91" s="55">
        <f t="shared" ca="1" si="40"/>
        <v>1141.1859705508414</v>
      </c>
      <c r="AV91" s="55">
        <f t="shared" ca="1" si="41"/>
        <v>175.36314424240425</v>
      </c>
      <c r="AW91" s="55">
        <f t="shared" ca="1" si="42"/>
        <v>149.60369656619145</v>
      </c>
      <c r="AX91" s="55">
        <f t="shared" ca="1" si="19"/>
        <v>2144367.1459925999</v>
      </c>
      <c r="AY91" s="55">
        <f t="shared" ca="1" si="20"/>
        <v>4868710.9564674422</v>
      </c>
      <c r="AZ91" s="43">
        <f t="array" aca="1" ref="AZ91" ca="1">SUM($E$54:$V$54*AF91:AW91)/1000000</f>
        <v>76.413876058825466</v>
      </c>
      <c r="BA91" s="45">
        <f t="array" aca="1" ref="BA91" ca="1">IF(AZ91=0,"",SUM(($E$54:$V$54*AF91:AW91))/SUM(AF91:AW91))</f>
        <v>15.694888594140032</v>
      </c>
      <c r="BB91" s="56">
        <f t="array" aca="1" ref="BB91" ca="1">SUM(AG91:AW91*AG$54:AW$54*AG$55:AW$55)/1000000</f>
        <v>146.60182424939683</v>
      </c>
      <c r="BG91" s="10"/>
      <c r="BH91" s="48"/>
      <c r="BI91" s="55">
        <f t="shared" si="43"/>
        <v>0</v>
      </c>
      <c r="BJ91" s="55">
        <f t="shared" si="44"/>
        <v>0</v>
      </c>
      <c r="BK91" s="55">
        <f t="shared" ca="1" si="45"/>
        <v>5555933.8952926453</v>
      </c>
      <c r="BL91" s="55">
        <f t="shared" ca="1" si="46"/>
        <v>904037.98267625284</v>
      </c>
      <c r="BM91" s="55">
        <f t="shared" ca="1" si="47"/>
        <v>916810.8939223066</v>
      </c>
      <c r="BN91" s="55">
        <f t="shared" ca="1" si="48"/>
        <v>868226.82489401242</v>
      </c>
      <c r="BO91" s="55">
        <f t="shared" ca="1" si="49"/>
        <v>509525.03856246767</v>
      </c>
      <c r="BP91" s="55">
        <f t="shared" ca="1" si="50"/>
        <v>500268.93514240399</v>
      </c>
      <c r="BQ91" s="55">
        <f t="shared" ca="1" si="51"/>
        <v>585752.46203004196</v>
      </c>
      <c r="BR91" s="55">
        <f t="shared" ca="1" si="52"/>
        <v>543556.82000832865</v>
      </c>
      <c r="BS91" s="55">
        <f t="shared" ca="1" si="53"/>
        <v>242535.40002377424</v>
      </c>
      <c r="BT91" s="55">
        <f t="shared" ca="1" si="54"/>
        <v>65509.329991445098</v>
      </c>
      <c r="BU91" s="55">
        <f t="shared" ca="1" si="55"/>
        <v>37105.267931916816</v>
      </c>
      <c r="BV91" s="55">
        <f t="shared" ca="1" si="56"/>
        <v>10424.4208755321</v>
      </c>
      <c r="BW91" s="55">
        <f t="shared" ca="1" si="57"/>
        <v>5719.3405020428663</v>
      </c>
      <c r="BX91" s="55">
        <f t="shared" ca="1" si="58"/>
        <v>878.87650156358507</v>
      </c>
      <c r="BY91" s="55">
        <f t="shared" ca="1" si="59"/>
        <v>749.77655097997933</v>
      </c>
      <c r="BZ91" s="55">
        <f t="shared" ca="1" si="22"/>
        <v>10747035.264905715</v>
      </c>
      <c r="CA91" s="55">
        <f t="shared" ca="1" si="23"/>
        <v>10747035.264905715</v>
      </c>
      <c r="CB91" s="43">
        <f t="array" aca="1" ref="CB91" ca="1">SUM($E$54:$V$54*BH91:BY91)/1000000</f>
        <v>265.99814374054665</v>
      </c>
      <c r="CC91" s="45">
        <f t="array" aca="1" ref="CC91" ca="1">IF(CB91=0,"",SUM(($E$54:$V$54*BH91:BY91))/SUM(BH91:BY91))</f>
        <v>24.750839388157559</v>
      </c>
      <c r="CD91" s="56">
        <f t="array" aca="1" ref="CD91" ca="1">SUM(BI91:BY91*BI$54:BY$54*BI$55:BY$55)/1000000</f>
        <v>1284.257974080539</v>
      </c>
      <c r="CI91" s="10"/>
      <c r="CJ91" s="73"/>
      <c r="CK91" s="156" t="str">
        <f t="shared" ca="1" si="60"/>
        <v/>
      </c>
      <c r="CL91" s="156" t="str">
        <f t="shared" ca="1" si="61"/>
        <v/>
      </c>
      <c r="CM91" s="156" t="str">
        <f t="shared" ca="1" si="62"/>
        <v/>
      </c>
      <c r="CN91" s="156">
        <f t="shared" ca="1" si="63"/>
        <v>6.2560553676109021E-2</v>
      </c>
      <c r="CO91" s="156">
        <f t="shared" ca="1" si="64"/>
        <v>6.4614436179346812E-2</v>
      </c>
      <c r="CP91" s="156">
        <f t="shared" ca="1" si="65"/>
        <v>7.1523720932823415E-2</v>
      </c>
      <c r="CQ91" s="156">
        <f t="shared" ca="1" si="66"/>
        <v>7.4250807838674465E-2</v>
      </c>
      <c r="CR91" s="156">
        <f t="shared" ca="1" si="67"/>
        <v>7.3083105502779813E-2</v>
      </c>
      <c r="CS91" s="156">
        <f t="shared" ca="1" si="68"/>
        <v>7.6572754661751924E-2</v>
      </c>
      <c r="CT91" s="156">
        <f t="shared" ca="1" si="69"/>
        <v>6.8346867946980638E-2</v>
      </c>
      <c r="CU91" s="156">
        <f t="shared" ca="1" si="70"/>
        <v>7.2549577568586918E-2</v>
      </c>
      <c r="CV91" s="156">
        <f t="shared" ca="1" si="71"/>
        <v>6.8087089483030994E-2</v>
      </c>
      <c r="CW91" s="156">
        <f t="shared" ca="1" si="72"/>
        <v>7.2985657160405892E-2</v>
      </c>
      <c r="CX91" s="156">
        <f t="shared" ca="1" si="73"/>
        <v>7.9455799616869355E-2</v>
      </c>
      <c r="CY91" s="156">
        <f t="shared" ca="1" si="74"/>
        <v>7.4066093624184065E-2</v>
      </c>
      <c r="CZ91" s="156" t="str">
        <f t="shared" ca="1" si="75"/>
        <v/>
      </c>
      <c r="DA91" s="156" t="str">
        <f t="shared" ca="1" si="76"/>
        <v/>
      </c>
      <c r="DB91" s="55"/>
      <c r="DC91" s="55"/>
      <c r="DD91" s="43"/>
      <c r="DE91" s="45"/>
      <c r="DF91" s="56"/>
      <c r="DK91" s="10"/>
      <c r="DL91" s="48"/>
      <c r="DM91" s="74">
        <f t="shared" ca="1" si="77"/>
        <v>7.6708868546330605E-2</v>
      </c>
      <c r="DN91" s="74">
        <f t="shared" ca="1" si="78"/>
        <v>7.6708868546330605E-2</v>
      </c>
      <c r="DO91" s="74">
        <f t="shared" ca="1" si="79"/>
        <v>0.46115465570505421</v>
      </c>
      <c r="DP91" s="74">
        <f t="shared" ca="1" si="80"/>
        <v>0.46115465570505421</v>
      </c>
      <c r="DQ91" s="74">
        <f t="shared" ca="1" si="81"/>
        <v>0.46115465570505421</v>
      </c>
      <c r="DR91" s="74">
        <f t="shared" ca="1" si="82"/>
        <v>0.46115465570505421</v>
      </c>
      <c r="DS91" s="74">
        <f t="shared" ca="1" si="83"/>
        <v>0.46115465570505421</v>
      </c>
      <c r="DT91" s="74">
        <f t="shared" ca="1" si="84"/>
        <v>0.46115465570505421</v>
      </c>
      <c r="DU91" s="74">
        <f t="shared" ca="1" si="85"/>
        <v>0.46115465570505421</v>
      </c>
      <c r="DV91" s="74">
        <f t="shared" ca="1" si="86"/>
        <v>0.46115465570505421</v>
      </c>
      <c r="DW91" s="74">
        <f t="shared" ca="1" si="87"/>
        <v>0.46115465570505421</v>
      </c>
      <c r="DX91" s="74">
        <f t="shared" ca="1" si="88"/>
        <v>0.46115465570505421</v>
      </c>
      <c r="DY91" s="74">
        <f t="shared" ca="1" si="89"/>
        <v>0.46115465570505421</v>
      </c>
      <c r="DZ91" s="74">
        <f t="shared" ca="1" si="90"/>
        <v>0.46115465570505421</v>
      </c>
      <c r="EA91" s="74">
        <f t="shared" ca="1" si="91"/>
        <v>0.46115465570505421</v>
      </c>
      <c r="EB91" s="74">
        <f t="shared" ca="1" si="92"/>
        <v>0.46115465570505421</v>
      </c>
      <c r="EC91" s="74">
        <f t="shared" ca="1" si="93"/>
        <v>0.46115465570505421</v>
      </c>
      <c r="ED91" s="55"/>
      <c r="EE91" s="55"/>
      <c r="EF91" s="43"/>
      <c r="EG91" s="45"/>
      <c r="EH91" s="56"/>
    </row>
    <row r="92" spans="1:138" s="58" customFormat="1" x14ac:dyDescent="0.2">
      <c r="A92" s="61">
        <v>3</v>
      </c>
      <c r="B92" s="58">
        <v>12</v>
      </c>
      <c r="C92" s="62">
        <f t="shared" ca="1" si="13"/>
        <v>0.2533974237542298</v>
      </c>
      <c r="D92" s="62">
        <f t="shared" ca="1" si="14"/>
        <v>6.9814053540832241E-2</v>
      </c>
      <c r="E92" s="63">
        <f t="shared" ca="1" si="15"/>
        <v>126050497.87148289</v>
      </c>
      <c r="F92" s="64">
        <f t="shared" ca="1" si="99"/>
        <v>92316930.841219053</v>
      </c>
      <c r="G92" s="64">
        <f t="shared" ca="1" si="99"/>
        <v>39963616.410745934</v>
      </c>
      <c r="H92" s="64">
        <f t="shared" ca="1" si="99"/>
        <v>16944856.779374786</v>
      </c>
      <c r="I92" s="64">
        <f t="shared" ca="1" si="99"/>
        <v>6282226.9273616849</v>
      </c>
      <c r="J92" s="64">
        <f t="shared" ca="1" si="99"/>
        <v>1022217.3022861973</v>
      </c>
      <c r="K92" s="64">
        <f t="shared" ca="1" si="99"/>
        <v>1036659.9375808229</v>
      </c>
      <c r="L92" s="64">
        <f t="shared" ca="1" si="99"/>
        <v>981724.77232463635</v>
      </c>
      <c r="M92" s="64">
        <f t="shared" ca="1" si="99"/>
        <v>576132.109875208</v>
      </c>
      <c r="N92" s="64">
        <f t="shared" ca="1" si="99"/>
        <v>565666.01304183214</v>
      </c>
      <c r="O92" s="64">
        <f t="shared" ca="1" si="99"/>
        <v>662324.27510545566</v>
      </c>
      <c r="P92" s="64">
        <f t="shared" ca="1" si="100"/>
        <v>614612.6565869709</v>
      </c>
      <c r="Q92" s="64">
        <f t="shared" ca="1" si="100"/>
        <v>274240.55965797935</v>
      </c>
      <c r="R92" s="64">
        <f t="shared" ca="1" si="100"/>
        <v>74072.961381769928</v>
      </c>
      <c r="S92" s="64">
        <f t="shared" ca="1" si="100"/>
        <v>41955.811163692706</v>
      </c>
      <c r="T92" s="64">
        <f t="shared" ca="1" si="100"/>
        <v>11787.141236850439</v>
      </c>
      <c r="U92" s="64">
        <f t="shared" ca="1" si="100"/>
        <v>6466.9946737714836</v>
      </c>
      <c r="V92" s="64">
        <f t="shared" ca="1" si="100"/>
        <v>993.76661565865618</v>
      </c>
      <c r="W92" s="59">
        <f t="shared" ca="1" si="16"/>
        <v>29095938.008267317</v>
      </c>
      <c r="X92" s="59">
        <f t="shared" ca="1" si="17"/>
        <v>287426983.13171518</v>
      </c>
      <c r="Y92" s="44">
        <f t="array" aca="1" ref="Y92" ca="1">SUM($E$54:$V$54*E92:V92)/1000000</f>
        <v>1936.8065632766782</v>
      </c>
      <c r="Z92" s="46">
        <f t="array" aca="1" ref="Z92" ca="1">SUM(($E$54:$V$54*E92:V92))/SUM(E92:V92)</f>
        <v>6.7384298515533754</v>
      </c>
      <c r="AE92" s="11"/>
      <c r="AG92" s="59">
        <f t="shared" ca="1" si="26"/>
        <v>3588322.9647993762</v>
      </c>
      <c r="AH92" s="59">
        <f t="shared" ca="1" si="27"/>
        <v>1553370.1263288143</v>
      </c>
      <c r="AI92" s="59">
        <f t="shared" ca="1" si="28"/>
        <v>1533374.8825144428</v>
      </c>
      <c r="AJ92" s="59">
        <f t="shared" ca="1" si="29"/>
        <v>568491.61383279145</v>
      </c>
      <c r="AK92" s="59">
        <f t="shared" ca="1" si="30"/>
        <v>92502.542583022179</v>
      </c>
      <c r="AL92" s="59">
        <f t="shared" ca="1" si="31"/>
        <v>93809.486305618353</v>
      </c>
      <c r="AM92" s="59">
        <f t="shared" ca="1" si="32"/>
        <v>88838.290404266852</v>
      </c>
      <c r="AN92" s="59">
        <f t="shared" ca="1" si="33"/>
        <v>52135.377583598005</v>
      </c>
      <c r="AO92" s="59">
        <f t="shared" ca="1" si="34"/>
        <v>51188.278991310312</v>
      </c>
      <c r="AP92" s="59">
        <f t="shared" ca="1" si="35"/>
        <v>59935.083591999726</v>
      </c>
      <c r="AQ92" s="59">
        <f t="shared" ca="1" si="36"/>
        <v>55617.561266912569</v>
      </c>
      <c r="AR92" s="59">
        <f t="shared" ca="1" si="37"/>
        <v>24816.591336321977</v>
      </c>
      <c r="AS92" s="59">
        <f t="shared" ca="1" si="38"/>
        <v>6703.0143680246028</v>
      </c>
      <c r="AT92" s="59">
        <f t="shared" ca="1" si="39"/>
        <v>3796.6674992634057</v>
      </c>
      <c r="AU92" s="59">
        <f t="shared" ca="1" si="40"/>
        <v>1066.6426128332</v>
      </c>
      <c r="AV92" s="59">
        <f t="shared" ca="1" si="41"/>
        <v>585.21162658547735</v>
      </c>
      <c r="AW92" s="59">
        <f t="shared" ca="1" si="42"/>
        <v>89.927981532847824</v>
      </c>
      <c r="AX92" s="59">
        <f t="shared" ca="1" si="19"/>
        <v>2632951.1724985233</v>
      </c>
      <c r="AY92" s="59">
        <f t="shared" ca="1" si="20"/>
        <v>7774644.2636267152</v>
      </c>
      <c r="AZ92" s="44">
        <f t="array" aca="1" ref="AZ92" ca="1">SUM($E$54:$V$54*AF92:AW92)/1000000</f>
        <v>102.38566941629031</v>
      </c>
      <c r="BA92" s="46">
        <f t="array" aca="1" ref="BA92" ca="1">IF(AZ92=0,"",SUM(($E$54:$V$54*AF92:AW92))/SUM(AF92:AW92))</f>
        <v>13.169177385426694</v>
      </c>
      <c r="BB92" s="57">
        <f t="array" aca="1" ref="BB92" ca="1">SUM(AG92:AW92*AG$54:AW$54*AG$55:AW$55)/1000000</f>
        <v>173.79933282257142</v>
      </c>
      <c r="BG92" s="11"/>
      <c r="BI92" s="59">
        <f t="shared" si="43"/>
        <v>0</v>
      </c>
      <c r="BJ92" s="59">
        <f t="shared" si="44"/>
        <v>0</v>
      </c>
      <c r="BK92" s="59">
        <f t="shared" ca="1" si="45"/>
        <v>5565544.8319062423</v>
      </c>
      <c r="BL92" s="59">
        <f t="shared" ca="1" si="46"/>
        <v>2063399.8896348365</v>
      </c>
      <c r="BM92" s="59">
        <f t="shared" ca="1" si="47"/>
        <v>335747.67245887575</v>
      </c>
      <c r="BN92" s="59">
        <f t="shared" ca="1" si="48"/>
        <v>340491.36166614882</v>
      </c>
      <c r="BO92" s="59">
        <f t="shared" ca="1" si="49"/>
        <v>322447.88516691793</v>
      </c>
      <c r="BP92" s="59">
        <f t="shared" ca="1" si="50"/>
        <v>189230.81666374003</v>
      </c>
      <c r="BQ92" s="59">
        <f t="shared" ca="1" si="51"/>
        <v>185793.2230682529</v>
      </c>
      <c r="BR92" s="59">
        <f t="shared" ca="1" si="52"/>
        <v>217540.66702092392</v>
      </c>
      <c r="BS92" s="59">
        <f t="shared" ca="1" si="53"/>
        <v>201869.76727093905</v>
      </c>
      <c r="BT92" s="59">
        <f t="shared" ca="1" si="54"/>
        <v>90074.419003726623</v>
      </c>
      <c r="BU92" s="59">
        <f t="shared" ca="1" si="55"/>
        <v>24329.293116486948</v>
      </c>
      <c r="BV92" s="59">
        <f t="shared" ca="1" si="56"/>
        <v>13780.402574706201</v>
      </c>
      <c r="BW92" s="59">
        <f t="shared" ca="1" si="57"/>
        <v>3871.491146124778</v>
      </c>
      <c r="BX92" s="59">
        <f t="shared" ca="1" si="58"/>
        <v>2124.086928157682</v>
      </c>
      <c r="BY92" s="59">
        <f t="shared" ca="1" si="59"/>
        <v>326.40303331640564</v>
      </c>
      <c r="BZ92" s="59">
        <f t="shared" ca="1" si="22"/>
        <v>9556572.2106593959</v>
      </c>
      <c r="CA92" s="59">
        <f t="shared" ca="1" si="23"/>
        <v>9556572.2106593959</v>
      </c>
      <c r="CB92" s="44">
        <f t="array" aca="1" ref="CB92" ca="1">SUM($E$54:$V$54*BH92:BY92)/1000000</f>
        <v>217.8306255431657</v>
      </c>
      <c r="CC92" s="46">
        <f t="array" aca="1" ref="CC92" ca="1">IF(CB92=0,"",SUM(($E$54:$V$54*BH92:BY92))/SUM(BH92:BY92))</f>
        <v>22.793803127464209</v>
      </c>
      <c r="CD92" s="57">
        <f t="array" aca="1" ref="CD92" ca="1">SUM(BI92:BY92*BI$54:BY$54*BI$55:BY$55)/1000000</f>
        <v>1022.9101070481521</v>
      </c>
      <c r="CI92" s="11"/>
      <c r="CJ92" s="74"/>
      <c r="CK92" s="156" t="str">
        <f t="shared" ca="1" si="60"/>
        <v/>
      </c>
      <c r="CL92" s="156" t="str">
        <f t="shared" ca="1" si="61"/>
        <v/>
      </c>
      <c r="CM92" s="156" t="str">
        <f t="shared" ca="1" si="62"/>
        <v/>
      </c>
      <c r="CN92" s="156">
        <f t="shared" ca="1" si="63"/>
        <v>0.81846568489823868</v>
      </c>
      <c r="CO92" s="156">
        <f t="shared" ca="1" si="64"/>
        <v>0.74011280612098962</v>
      </c>
      <c r="CP92" s="156">
        <f t="shared" ca="1" si="65"/>
        <v>0.95126360324695347</v>
      </c>
      <c r="CQ92" s="156">
        <f t="shared" ca="1" si="66"/>
        <v>0.6880960525410742</v>
      </c>
      <c r="CR92" s="156">
        <f t="shared" ca="1" si="67"/>
        <v>0.8572531676893449</v>
      </c>
      <c r="CS92" s="156">
        <f t="shared" ca="1" si="68"/>
        <v>0.89653669630790134</v>
      </c>
      <c r="CT92" s="156">
        <f t="shared" ca="1" si="69"/>
        <v>0.81817896752762653</v>
      </c>
      <c r="CU92" s="156">
        <f t="shared" ca="1" si="70"/>
        <v>0.8733425402310323</v>
      </c>
      <c r="CV92" s="156">
        <f t="shared" ca="1" si="71"/>
        <v>0.85645891967568544</v>
      </c>
      <c r="CW92" s="156">
        <f t="shared" ca="1" si="72"/>
        <v>0.76215951138566906</v>
      </c>
      <c r="CX92" s="156">
        <f t="shared" ca="1" si="73"/>
        <v>0.66913885252357574</v>
      </c>
      <c r="CY92" s="156">
        <f t="shared" ca="1" si="74"/>
        <v>0.70178522012461897</v>
      </c>
      <c r="CZ92" s="156">
        <f t="shared" ca="1" si="75"/>
        <v>0.94128211317305943</v>
      </c>
      <c r="DA92" s="156" t="str">
        <f t="shared" ca="1" si="76"/>
        <v/>
      </c>
      <c r="DB92" s="59"/>
      <c r="DC92" s="74">
        <f ca="1">AVERAGE(CJ81:DA92)</f>
        <v>0.46286085926346016</v>
      </c>
      <c r="DD92" s="76">
        <f ca="1">STDEV(CJ81:DA92)</f>
        <v>0.36082989980417135</v>
      </c>
      <c r="DE92" s="46"/>
      <c r="DF92" s="57"/>
      <c r="DK92" s="11"/>
      <c r="DM92" s="74">
        <f t="shared" ca="1" si="77"/>
        <v>6.9814053540832199E-2</v>
      </c>
      <c r="DN92" s="74">
        <f t="shared" ca="1" si="78"/>
        <v>6.9814053540832199E-2</v>
      </c>
      <c r="DO92" s="74">
        <f t="shared" ca="1" si="79"/>
        <v>0.32321147729506228</v>
      </c>
      <c r="DP92" s="74">
        <f t="shared" ca="1" si="80"/>
        <v>0.32321147729506217</v>
      </c>
      <c r="DQ92" s="74">
        <f t="shared" ca="1" si="81"/>
        <v>0.32321147729506217</v>
      </c>
      <c r="DR92" s="74">
        <f t="shared" ca="1" si="82"/>
        <v>0.32321147729506217</v>
      </c>
      <c r="DS92" s="74">
        <f t="shared" ca="1" si="83"/>
        <v>0.32321147729506217</v>
      </c>
      <c r="DT92" s="74">
        <f t="shared" ca="1" si="84"/>
        <v>0.32321147729506217</v>
      </c>
      <c r="DU92" s="74">
        <f t="shared" ca="1" si="85"/>
        <v>0.32321147729506217</v>
      </c>
      <c r="DV92" s="74">
        <f t="shared" ca="1" si="86"/>
        <v>0.32321147729506217</v>
      </c>
      <c r="DW92" s="74">
        <f t="shared" ca="1" si="87"/>
        <v>0.32321147729506217</v>
      </c>
      <c r="DX92" s="74">
        <f t="shared" ca="1" si="88"/>
        <v>0.32321147729506217</v>
      </c>
      <c r="DY92" s="74">
        <f t="shared" ca="1" si="89"/>
        <v>0.32321147729506217</v>
      </c>
      <c r="DZ92" s="74">
        <f t="shared" ca="1" si="90"/>
        <v>0.32321147729506217</v>
      </c>
      <c r="EA92" s="74">
        <f t="shared" ca="1" si="91"/>
        <v>0.32321147729506217</v>
      </c>
      <c r="EB92" s="74">
        <f t="shared" ca="1" si="92"/>
        <v>0.32321147729506217</v>
      </c>
      <c r="EC92" s="74">
        <f t="shared" ca="1" si="93"/>
        <v>0.32321147729506217</v>
      </c>
      <c r="ED92" s="59"/>
      <c r="EE92" s="74">
        <f ca="1">AVERAGE(DL81:EC92)</f>
        <v>0.3774405242132931</v>
      </c>
      <c r="EF92" s="76">
        <f ca="1">STDEV(DL81:EC92)</f>
        <v>0.12949550148090699</v>
      </c>
      <c r="EG92" s="46"/>
      <c r="EH92" s="57"/>
    </row>
    <row r="93" spans="1:138" x14ac:dyDescent="0.2">
      <c r="A93" s="7">
        <v>4</v>
      </c>
      <c r="B93">
        <v>1</v>
      </c>
      <c r="C93" s="5">
        <f t="shared" ca="1" si="13"/>
        <v>0.3961216029605944</v>
      </c>
      <c r="D93" s="5">
        <f t="shared" ca="1" si="14"/>
        <v>8.0046837147862884E-2</v>
      </c>
      <c r="E93" s="32">
        <f t="shared" ca="1" si="15"/>
        <v>78519287.533173814</v>
      </c>
      <c r="F93" s="31">
        <f t="shared" ca="1" si="99"/>
        <v>97674035.496440947</v>
      </c>
      <c r="G93" s="31">
        <f t="shared" ca="1" si="99"/>
        <v>71534562.196661294</v>
      </c>
      <c r="H93" s="31">
        <f t="shared" ca="1" si="99"/>
        <v>20838474.431572873</v>
      </c>
      <c r="I93" s="31">
        <f t="shared" ca="1" si="99"/>
        <v>8835660.9450569712</v>
      </c>
      <c r="J93" s="31">
        <f t="shared" ca="1" si="99"/>
        <v>3275780.2460531015</v>
      </c>
      <c r="K93" s="31">
        <f t="shared" ca="1" si="99"/>
        <v>533021.05841138319</v>
      </c>
      <c r="L93" s="31">
        <f t="shared" ca="1" si="99"/>
        <v>540551.97060957598</v>
      </c>
      <c r="M93" s="31">
        <f t="shared" ca="1" si="99"/>
        <v>511906.78933220159</v>
      </c>
      <c r="N93" s="31">
        <f t="shared" ca="1" si="99"/>
        <v>300416.11143115675</v>
      </c>
      <c r="O93" s="31">
        <f t="shared" ca="1" si="99"/>
        <v>294958.71015347796</v>
      </c>
      <c r="P93" s="31">
        <f t="shared" ca="1" si="100"/>
        <v>345359.82255309256</v>
      </c>
      <c r="Q93" s="31">
        <f t="shared" ca="1" si="100"/>
        <v>320481.25970313337</v>
      </c>
      <c r="R93" s="31">
        <f t="shared" ca="1" si="100"/>
        <v>142998.94263313917</v>
      </c>
      <c r="S93" s="31">
        <f t="shared" ca="1" si="100"/>
        <v>38624.320080548139</v>
      </c>
      <c r="T93" s="31">
        <f t="shared" ca="1" si="100"/>
        <v>21877.276801090964</v>
      </c>
      <c r="U93" s="31">
        <f t="shared" ca="1" si="100"/>
        <v>6146.2415903731626</v>
      </c>
      <c r="V93" s="31">
        <f t="shared" ca="1" si="100"/>
        <v>3372.1248290799922</v>
      </c>
      <c r="W93" s="33">
        <f t="shared" ca="1" si="16"/>
        <v>36009630.250811204</v>
      </c>
      <c r="X93" s="33">
        <f t="shared" ca="1" si="17"/>
        <v>283737515.47708726</v>
      </c>
      <c r="Y93" s="40">
        <f t="array" aca="1" ref="Y93" ca="1">SUM($E$54:$V$54*E93:V93)/1000000</f>
        <v>2439.2522253489342</v>
      </c>
      <c r="Z93" s="41">
        <f t="array" aca="1" ref="Z93" ca="1">SUM(($E$54:$V$54*E93:V93))/SUM(E93:V93)</f>
        <v>8.5968618610319503</v>
      </c>
      <c r="AE93" s="10"/>
      <c r="AF93" s="48"/>
      <c r="AG93" s="55">
        <f t="shared" ca="1" si="26"/>
        <v>3488261.9037696505</v>
      </c>
      <c r="AH93" s="55">
        <f t="shared" ca="1" si="27"/>
        <v>2554735.1130234245</v>
      </c>
      <c r="AI93" s="55">
        <f t="shared" ca="1" si="28"/>
        <v>2351015.5455040745</v>
      </c>
      <c r="AJ93" s="55">
        <f t="shared" ca="1" si="29"/>
        <v>996847.26465190912</v>
      </c>
      <c r="AK93" s="55">
        <f t="shared" ca="1" si="30"/>
        <v>369576.49214749673</v>
      </c>
      <c r="AL93" s="55">
        <f t="shared" ca="1" si="31"/>
        <v>60135.918227657472</v>
      </c>
      <c r="AM93" s="55">
        <f t="shared" ca="1" si="32"/>
        <v>60985.562557808247</v>
      </c>
      <c r="AN93" s="55">
        <f t="shared" ca="1" si="33"/>
        <v>57753.787280398625</v>
      </c>
      <c r="AO93" s="55">
        <f t="shared" ca="1" si="34"/>
        <v>33893.217587196668</v>
      </c>
      <c r="AP93" s="55">
        <f t="shared" ca="1" si="35"/>
        <v>33277.508635756501</v>
      </c>
      <c r="AQ93" s="55">
        <f t="shared" ca="1" si="36"/>
        <v>38963.807752867462</v>
      </c>
      <c r="AR93" s="55">
        <f t="shared" ca="1" si="37"/>
        <v>36156.985775466143</v>
      </c>
      <c r="AS93" s="55">
        <f t="shared" ca="1" si="38"/>
        <v>16133.270130935398</v>
      </c>
      <c r="AT93" s="55">
        <f t="shared" ca="1" si="39"/>
        <v>4357.6307489338542</v>
      </c>
      <c r="AU93" s="55">
        <f t="shared" ca="1" si="40"/>
        <v>2468.214169014786</v>
      </c>
      <c r="AV93" s="55">
        <f t="shared" ca="1" si="41"/>
        <v>693.42453896229506</v>
      </c>
      <c r="AW93" s="55">
        <f t="shared" ca="1" si="42"/>
        <v>380.44617520251649</v>
      </c>
      <c r="AX93" s="55">
        <f t="shared" ca="1" si="19"/>
        <v>4062639.07588368</v>
      </c>
      <c r="AY93" s="55">
        <f t="shared" ca="1" si="20"/>
        <v>10105636.092676759</v>
      </c>
      <c r="AZ93" s="43">
        <f t="array" aca="1" ref="AZ93" ca="1">SUM($E$54:$V$54*AF93:AW93)/1000000</f>
        <v>144.74945212107275</v>
      </c>
      <c r="BA93" s="45">
        <f t="array" aca="1" ref="BA93" ca="1">IF(AZ93=0,"",SUM(($E$54:$V$54*AF93:AW93))/SUM(AF93:AW93))</f>
        <v>14.323635918966861</v>
      </c>
      <c r="BB93" s="56">
        <f t="array" aca="1" ref="BB93" ca="1">SUM(AG93:AW93*AG$54:AW$54*AG$55:AW$55)/1000000</f>
        <v>248.41155709939159</v>
      </c>
      <c r="BG93" s="10"/>
      <c r="BH93" s="48"/>
      <c r="BI93" s="55">
        <f t="shared" si="43"/>
        <v>0</v>
      </c>
      <c r="BJ93" s="55">
        <f t="shared" si="44"/>
        <v>0</v>
      </c>
      <c r="BK93" s="55">
        <f t="shared" ca="1" si="45"/>
        <v>11634289.119382327</v>
      </c>
      <c r="BL93" s="55">
        <f t="shared" ca="1" si="46"/>
        <v>4933021.0967784692</v>
      </c>
      <c r="BM93" s="55">
        <f t="shared" ca="1" si="47"/>
        <v>1828894.6534588782</v>
      </c>
      <c r="BN93" s="55">
        <f t="shared" ca="1" si="48"/>
        <v>297589.9757268909</v>
      </c>
      <c r="BO93" s="55">
        <f t="shared" ca="1" si="49"/>
        <v>301794.54502653738</v>
      </c>
      <c r="BP93" s="55">
        <f t="shared" ca="1" si="50"/>
        <v>285801.70822111593</v>
      </c>
      <c r="BQ93" s="55">
        <f t="shared" ca="1" si="51"/>
        <v>167724.74914070981</v>
      </c>
      <c r="BR93" s="55">
        <f t="shared" ca="1" si="52"/>
        <v>164677.83778865798</v>
      </c>
      <c r="BS93" s="55">
        <f t="shared" ca="1" si="53"/>
        <v>192817.18721757599</v>
      </c>
      <c r="BT93" s="55">
        <f t="shared" ca="1" si="54"/>
        <v>178927.28399929596</v>
      </c>
      <c r="BU93" s="55">
        <f t="shared" ca="1" si="55"/>
        <v>79837.468324418747</v>
      </c>
      <c r="BV93" s="55">
        <f t="shared" ca="1" si="56"/>
        <v>21564.270855443028</v>
      </c>
      <c r="BW93" s="55">
        <f t="shared" ca="1" si="57"/>
        <v>12214.260899205208</v>
      </c>
      <c r="BX93" s="55">
        <f t="shared" ca="1" si="58"/>
        <v>3431.4964799741492</v>
      </c>
      <c r="BY93" s="55">
        <f t="shared" ca="1" si="59"/>
        <v>1882.6846147970691</v>
      </c>
      <c r="BZ93" s="55">
        <f t="shared" ca="1" si="22"/>
        <v>20104468.337914292</v>
      </c>
      <c r="CA93" s="55">
        <f t="shared" ca="1" si="23"/>
        <v>20104468.337914292</v>
      </c>
      <c r="CB93" s="43">
        <f t="array" aca="1" ref="CB93" ca="1">SUM($E$54:$V$54*BH93:BY93)/1000000</f>
        <v>446.88147373251917</v>
      </c>
      <c r="CC93" s="45">
        <f t="array" aca="1" ref="CC93" ca="1">IF(CB93=0,"",SUM(($E$54:$V$54*BH93:BY93))/SUM(BH93:BY93))</f>
        <v>22.227967744352707</v>
      </c>
      <c r="CD93" s="56">
        <f t="array" aca="1" ref="CD93" ca="1">SUM(BI93:BY93*BI$54:BY$54*BI$55:BY$55)/1000000</f>
        <v>2075.4875391216906</v>
      </c>
      <c r="CI93" s="10"/>
      <c r="CJ93" s="73"/>
      <c r="CK93" s="156" t="str">
        <f t="shared" ca="1" si="60"/>
        <v/>
      </c>
      <c r="CL93" s="156" t="str">
        <f t="shared" ca="1" si="61"/>
        <v/>
      </c>
      <c r="CM93" s="156" t="str">
        <f t="shared" ca="1" si="62"/>
        <v/>
      </c>
      <c r="CN93" s="156">
        <f t="shared" ca="1" si="63"/>
        <v>-4.9065513600414959E-2</v>
      </c>
      <c r="CO93" s="156">
        <f t="shared" ca="1" si="64"/>
        <v>-5.1178897592052942E-2</v>
      </c>
      <c r="CP93" s="156">
        <f t="shared" ca="1" si="65"/>
        <v>-5.296292237421997E-2</v>
      </c>
      <c r="CQ93" s="156">
        <f t="shared" ca="1" si="66"/>
        <v>-5.6756095751957711E-2</v>
      </c>
      <c r="CR93" s="156">
        <f t="shared" ca="1" si="67"/>
        <v>-5.2285620433862583E-2</v>
      </c>
      <c r="CS93" s="156">
        <f t="shared" ca="1" si="68"/>
        <v>-5.4635098049928103E-2</v>
      </c>
      <c r="CT93" s="156">
        <f t="shared" ca="1" si="69"/>
        <v>-5.5963974803202587E-2</v>
      </c>
      <c r="CU93" s="156">
        <f t="shared" ca="1" si="70"/>
        <v>-5.840766943462862E-2</v>
      </c>
      <c r="CV93" s="156">
        <f t="shared" ca="1" si="71"/>
        <v>-5.4435517385413808E-2</v>
      </c>
      <c r="CW93" s="156">
        <f t="shared" ca="1" si="72"/>
        <v>-4.8397868625501994E-2</v>
      </c>
      <c r="CX93" s="156">
        <f t="shared" ca="1" si="73"/>
        <v>-5.1851425421028587E-2</v>
      </c>
      <c r="CY93" s="156">
        <f t="shared" ca="1" si="74"/>
        <v>-4.8300505226846598E-2</v>
      </c>
      <c r="CZ93" s="156">
        <f t="shared" ca="1" si="75"/>
        <v>-4.6688896206650968E-2</v>
      </c>
      <c r="DA93" s="156">
        <f t="shared" ca="1" si="76"/>
        <v>-5.4355178536269137E-2</v>
      </c>
      <c r="DB93" s="55"/>
      <c r="DC93" s="55"/>
      <c r="DD93" s="43"/>
      <c r="DE93" s="45"/>
      <c r="DF93" s="56"/>
      <c r="DK93" s="10"/>
      <c r="DL93" s="48"/>
      <c r="DM93" s="74">
        <f t="shared" ca="1" si="77"/>
        <v>8.0046837147862954E-2</v>
      </c>
      <c r="DN93" s="74">
        <f t="shared" ca="1" si="78"/>
        <v>8.0046837147862787E-2</v>
      </c>
      <c r="DO93" s="74">
        <f t="shared" ca="1" si="79"/>
        <v>0.47616844010845727</v>
      </c>
      <c r="DP93" s="74">
        <f t="shared" ca="1" si="80"/>
        <v>0.47616844010845727</v>
      </c>
      <c r="DQ93" s="74">
        <f t="shared" ca="1" si="81"/>
        <v>0.47616844010845727</v>
      </c>
      <c r="DR93" s="74">
        <f t="shared" ca="1" si="82"/>
        <v>0.47616844010845727</v>
      </c>
      <c r="DS93" s="74">
        <f t="shared" ca="1" si="83"/>
        <v>0.47616844010845727</v>
      </c>
      <c r="DT93" s="74">
        <f t="shared" ca="1" si="84"/>
        <v>0.47616844010845727</v>
      </c>
      <c r="DU93" s="74">
        <f t="shared" ca="1" si="85"/>
        <v>0.47616844010845727</v>
      </c>
      <c r="DV93" s="74">
        <f t="shared" ca="1" si="86"/>
        <v>0.47616844010845727</v>
      </c>
      <c r="DW93" s="74">
        <f t="shared" ca="1" si="87"/>
        <v>0.47616844010845727</v>
      </c>
      <c r="DX93" s="74">
        <f t="shared" ca="1" si="88"/>
        <v>0.47616844010845727</v>
      </c>
      <c r="DY93" s="74">
        <f t="shared" ca="1" si="89"/>
        <v>0.47616844010845727</v>
      </c>
      <c r="DZ93" s="74">
        <f t="shared" ca="1" si="90"/>
        <v>0.47616844010845727</v>
      </c>
      <c r="EA93" s="74">
        <f t="shared" ca="1" si="91"/>
        <v>0.47616844010845727</v>
      </c>
      <c r="EB93" s="74">
        <f t="shared" ca="1" si="92"/>
        <v>0.47616844010845727</v>
      </c>
      <c r="EC93" s="74">
        <f t="shared" ca="1" si="93"/>
        <v>0.47616844010845727</v>
      </c>
      <c r="ED93" s="55"/>
      <c r="EE93" s="55"/>
      <c r="EF93" s="43"/>
      <c r="EG93" s="45"/>
      <c r="EH93" s="56"/>
    </row>
    <row r="94" spans="1:138" x14ac:dyDescent="0.2">
      <c r="A94" s="7">
        <v>4</v>
      </c>
      <c r="B94">
        <v>2</v>
      </c>
      <c r="C94" s="5">
        <f t="shared" ca="1" si="13"/>
        <v>0.47414440322686102</v>
      </c>
      <c r="D94" s="5">
        <f t="shared" ca="1" si="14"/>
        <v>5.7044883176947593E-2</v>
      </c>
      <c r="E94" s="32">
        <f t="shared" ca="1" si="15"/>
        <v>45956304.617311686</v>
      </c>
      <c r="F94" s="31">
        <f t="shared" ca="1" si="99"/>
        <v>62258770.2201216</v>
      </c>
      <c r="G94" s="31">
        <f t="shared" ca="1" si="99"/>
        <v>77446771.659456447</v>
      </c>
      <c r="H94" s="31">
        <f t="shared" ca="1" si="99"/>
        <v>35303829.196157724</v>
      </c>
      <c r="I94" s="31">
        <f t="shared" ca="1" si="99"/>
        <v>10284230.719386226</v>
      </c>
      <c r="J94" s="31">
        <f t="shared" ca="1" si="99"/>
        <v>4360586.7605912536</v>
      </c>
      <c r="K94" s="31">
        <f t="shared" ca="1" si="99"/>
        <v>1616667.2827726314</v>
      </c>
      <c r="L94" s="31">
        <f t="shared" ca="1" si="99"/>
        <v>263057.23871458811</v>
      </c>
      <c r="M94" s="31">
        <f t="shared" ca="1" si="99"/>
        <v>266773.90419449046</v>
      </c>
      <c r="N94" s="31">
        <f t="shared" ca="1" si="99"/>
        <v>252636.89746578221</v>
      </c>
      <c r="O94" s="31">
        <f t="shared" ca="1" si="99"/>
        <v>148261.74593173712</v>
      </c>
      <c r="P94" s="31">
        <f t="shared" ca="1" si="100"/>
        <v>145568.40222981595</v>
      </c>
      <c r="Q94" s="31">
        <f t="shared" ca="1" si="100"/>
        <v>170442.42408460251</v>
      </c>
      <c r="R94" s="31">
        <f t="shared" ca="1" si="100"/>
        <v>158164.32372961318</v>
      </c>
      <c r="S94" s="31">
        <f t="shared" ca="1" si="100"/>
        <v>70573.022199709842</v>
      </c>
      <c r="T94" s="31">
        <f t="shared" ca="1" si="100"/>
        <v>19061.924153427455</v>
      </c>
      <c r="U94" s="31">
        <f t="shared" ca="1" si="100"/>
        <v>10796.901801669612</v>
      </c>
      <c r="V94" s="31">
        <f t="shared" ca="1" si="100"/>
        <v>3033.301059539891</v>
      </c>
      <c r="W94" s="33">
        <f t="shared" ca="1" si="16"/>
        <v>53073684.044472806</v>
      </c>
      <c r="X94" s="33">
        <f t="shared" ca="1" si="17"/>
        <v>238735530.54136252</v>
      </c>
      <c r="Y94" s="40">
        <f t="array" aca="1" ref="Y94" ca="1">SUM($E$54:$V$54*E94:V94)/1000000</f>
        <v>2578.3015147921619</v>
      </c>
      <c r="Z94" s="41">
        <f t="array" aca="1" ref="Z94" ca="1">SUM(($E$54:$V$54*E94:V94))/SUM(E94:V94)</f>
        <v>10.799823172300924</v>
      </c>
      <c r="AE94" s="10"/>
      <c r="AF94" s="48"/>
      <c r="AG94" s="55">
        <f t="shared" ca="1" si="26"/>
        <v>1313499.5508688516</v>
      </c>
      <c r="AH94" s="55">
        <f t="shared" ca="1" si="27"/>
        <v>1633927.2271404634</v>
      </c>
      <c r="AI94" s="55">
        <f t="shared" ca="1" si="28"/>
        <v>2926662.8242885782</v>
      </c>
      <c r="AJ94" s="55">
        <f t="shared" ca="1" si="29"/>
        <v>852555.55581800733</v>
      </c>
      <c r="AK94" s="55">
        <f t="shared" ca="1" si="30"/>
        <v>361489.60197485675</v>
      </c>
      <c r="AL94" s="55">
        <f t="shared" ca="1" si="31"/>
        <v>134020.59049869966</v>
      </c>
      <c r="AM94" s="55">
        <f t="shared" ca="1" si="32"/>
        <v>21807.261669218045</v>
      </c>
      <c r="AN94" s="55">
        <f t="shared" ca="1" si="33"/>
        <v>22115.370646006624</v>
      </c>
      <c r="AO94" s="55">
        <f t="shared" ca="1" si="34"/>
        <v>20943.422645416056</v>
      </c>
      <c r="AP94" s="55">
        <f t="shared" ca="1" si="35"/>
        <v>12290.795360231292</v>
      </c>
      <c r="AQ94" s="55">
        <f t="shared" ca="1" si="36"/>
        <v>12067.519045312392</v>
      </c>
      <c r="AR94" s="55">
        <f t="shared" ca="1" si="37"/>
        <v>14129.558113325682</v>
      </c>
      <c r="AS94" s="55">
        <f t="shared" ca="1" si="38"/>
        <v>13111.712154968774</v>
      </c>
      <c r="AT94" s="55">
        <f t="shared" ca="1" si="39"/>
        <v>5850.4543323607068</v>
      </c>
      <c r="AU94" s="55">
        <f t="shared" ca="1" si="40"/>
        <v>1580.2202211344345</v>
      </c>
      <c r="AV94" s="55">
        <f t="shared" ca="1" si="41"/>
        <v>895.05563107244689</v>
      </c>
      <c r="AW94" s="55">
        <f t="shared" ca="1" si="42"/>
        <v>251.45854282562436</v>
      </c>
      <c r="AX94" s="55">
        <f t="shared" ca="1" si="19"/>
        <v>4399771.4009420127</v>
      </c>
      <c r="AY94" s="55">
        <f t="shared" ca="1" si="20"/>
        <v>7347198.1789513277</v>
      </c>
      <c r="AZ94" s="43">
        <f t="array" aca="1" ref="AZ94" ca="1">SUM($E$54:$V$54*AF94:AW94)/1000000</f>
        <v>123.16012825645993</v>
      </c>
      <c r="BA94" s="45">
        <f t="array" aca="1" ref="BA94" ca="1">IF(AZ94=0,"",SUM(($E$54:$V$54*AF94:AW94))/SUM(AF94:AW94))</f>
        <v>16.762870043344698</v>
      </c>
      <c r="BB94" s="56">
        <f t="array" aca="1" ref="BB94" ca="1">SUM(AG94:AW94*AG$54:AW$54*AG$55:AW$55)/1000000</f>
        <v>221.02426499209753</v>
      </c>
      <c r="BG94" s="10"/>
      <c r="BH94" s="48"/>
      <c r="BI94" s="55">
        <f t="shared" si="43"/>
        <v>0</v>
      </c>
      <c r="BJ94" s="55">
        <f t="shared" si="44"/>
        <v>0</v>
      </c>
      <c r="BK94" s="55">
        <f t="shared" ca="1" si="45"/>
        <v>24325771.58522984</v>
      </c>
      <c r="BL94" s="55">
        <f t="shared" ca="1" si="46"/>
        <v>7086252.4860850107</v>
      </c>
      <c r="BM94" s="55">
        <f t="shared" ca="1" si="47"/>
        <v>3004621.3096698518</v>
      </c>
      <c r="BN94" s="55">
        <f t="shared" ca="1" si="48"/>
        <v>1113949.3914819108</v>
      </c>
      <c r="BO94" s="55">
        <f t="shared" ca="1" si="49"/>
        <v>181257.11710356877</v>
      </c>
      <c r="BP94" s="55">
        <f t="shared" ca="1" si="50"/>
        <v>183818.05050885087</v>
      </c>
      <c r="BQ94" s="55">
        <f t="shared" ca="1" si="51"/>
        <v>174077.07893688206</v>
      </c>
      <c r="BR94" s="55">
        <f t="shared" ca="1" si="52"/>
        <v>102158.36209504824</v>
      </c>
      <c r="BS94" s="55">
        <f t="shared" ca="1" si="53"/>
        <v>100302.53893973507</v>
      </c>
      <c r="BT94" s="55">
        <f t="shared" ca="1" si="54"/>
        <v>117441.74983619516</v>
      </c>
      <c r="BU94" s="55">
        <f t="shared" ca="1" si="55"/>
        <v>108981.64022382183</v>
      </c>
      <c r="BV94" s="55">
        <f t="shared" ca="1" si="56"/>
        <v>48627.677427590141</v>
      </c>
      <c r="BW94" s="55">
        <f t="shared" ca="1" si="57"/>
        <v>13134.439619986551</v>
      </c>
      <c r="BX94" s="55">
        <f t="shared" ca="1" si="58"/>
        <v>7439.5036752601372</v>
      </c>
      <c r="BY94" s="55">
        <f t="shared" ca="1" si="59"/>
        <v>2090.0675763419358</v>
      </c>
      <c r="BZ94" s="55">
        <f t="shared" ca="1" si="22"/>
        <v>36569922.998409897</v>
      </c>
      <c r="CA94" s="55">
        <f t="shared" ca="1" si="23"/>
        <v>36569922.998409897</v>
      </c>
      <c r="CB94" s="43">
        <f t="array" aca="1" ref="CB94" ca="1">SUM($E$54:$V$54*BH94:BY94)/1000000</f>
        <v>782.40822151155328</v>
      </c>
      <c r="CC94" s="45">
        <f t="array" aca="1" ref="CC94" ca="1">IF(CB94=0,"",SUM(($E$54:$V$54*BH94:BY94))/SUM(BH94:BY94))</f>
        <v>21.394855590633135</v>
      </c>
      <c r="CD94" s="56">
        <f t="array" aca="1" ref="CD94" ca="1">SUM(BI94:BY94*BI$54:BY$54*BI$55:BY$55)/1000000</f>
        <v>3588.0527631584127</v>
      </c>
      <c r="CI94" s="10"/>
      <c r="CJ94" s="73"/>
      <c r="CK94" s="156" t="str">
        <f t="shared" ca="1" si="60"/>
        <v/>
      </c>
      <c r="CL94" s="156" t="str">
        <f t="shared" ca="1" si="61"/>
        <v/>
      </c>
      <c r="CM94" s="156" t="str">
        <f t="shared" ca="1" si="62"/>
        <v/>
      </c>
      <c r="CN94" s="156">
        <f t="shared" ca="1" si="63"/>
        <v>0.29047076645274295</v>
      </c>
      <c r="CO94" s="156">
        <f t="shared" ca="1" si="64"/>
        <v>0.30309346487216848</v>
      </c>
      <c r="CP94" s="156">
        <f t="shared" ca="1" si="65"/>
        <v>0.34671989584414364</v>
      </c>
      <c r="CQ94" s="156">
        <f t="shared" ca="1" si="66"/>
        <v>0.3387669056418286</v>
      </c>
      <c r="CR94" s="156">
        <f t="shared" ca="1" si="67"/>
        <v>0.35168684801404287</v>
      </c>
      <c r="CS94" s="156">
        <f t="shared" ca="1" si="68"/>
        <v>0.32525216450563144</v>
      </c>
      <c r="CT94" s="156">
        <f t="shared" ca="1" si="69"/>
        <v>0.31813186286438017</v>
      </c>
      <c r="CU94" s="156">
        <f t="shared" ca="1" si="70"/>
        <v>0.31146599018410853</v>
      </c>
      <c r="CV94" s="156">
        <f t="shared" ca="1" si="71"/>
        <v>0.29314468049117348</v>
      </c>
      <c r="CW94" s="156">
        <f t="shared" ca="1" si="72"/>
        <v>0.30781086145549769</v>
      </c>
      <c r="CX94" s="156">
        <f t="shared" ca="1" si="73"/>
        <v>0.30846683659075042</v>
      </c>
      <c r="CY94" s="156">
        <f t="shared" ca="1" si="74"/>
        <v>0.27067455218584185</v>
      </c>
      <c r="CZ94" s="156">
        <f t="shared" ca="1" si="75"/>
        <v>0.32491840107026271</v>
      </c>
      <c r="DA94" s="156">
        <f t="shared" ca="1" si="76"/>
        <v>0.32474788106372177</v>
      </c>
      <c r="DB94" s="55"/>
      <c r="DC94" s="55"/>
      <c r="DD94" s="43"/>
      <c r="DE94" s="45"/>
      <c r="DF94" s="56"/>
      <c r="DK94" s="10"/>
      <c r="DL94" s="48"/>
      <c r="DM94" s="74">
        <f t="shared" ca="1" si="77"/>
        <v>5.7044883176947531E-2</v>
      </c>
      <c r="DN94" s="74">
        <f t="shared" ca="1" si="78"/>
        <v>5.7044883176947531E-2</v>
      </c>
      <c r="DO94" s="74">
        <f t="shared" ca="1" si="79"/>
        <v>0.53118928640380858</v>
      </c>
      <c r="DP94" s="74">
        <f t="shared" ca="1" si="80"/>
        <v>0.53118928640380847</v>
      </c>
      <c r="DQ94" s="74">
        <f t="shared" ca="1" si="81"/>
        <v>0.53118928640380869</v>
      </c>
      <c r="DR94" s="74">
        <f t="shared" ca="1" si="82"/>
        <v>0.53118928640380858</v>
      </c>
      <c r="DS94" s="74">
        <f t="shared" ca="1" si="83"/>
        <v>0.53118928640380858</v>
      </c>
      <c r="DT94" s="74">
        <f t="shared" ca="1" si="84"/>
        <v>0.53118928640380858</v>
      </c>
      <c r="DU94" s="74">
        <f t="shared" ca="1" si="85"/>
        <v>0.53118928640380858</v>
      </c>
      <c r="DV94" s="74">
        <f t="shared" ca="1" si="86"/>
        <v>0.53118928640380858</v>
      </c>
      <c r="DW94" s="74">
        <f t="shared" ca="1" si="87"/>
        <v>0.53118928640380869</v>
      </c>
      <c r="DX94" s="74">
        <f t="shared" ca="1" si="88"/>
        <v>0.53118928640380869</v>
      </c>
      <c r="DY94" s="74">
        <f t="shared" ca="1" si="89"/>
        <v>0.53118928640380858</v>
      </c>
      <c r="DZ94" s="74">
        <f t="shared" ca="1" si="90"/>
        <v>0.53118928640380858</v>
      </c>
      <c r="EA94" s="74">
        <f t="shared" ca="1" si="91"/>
        <v>0.53118928640380858</v>
      </c>
      <c r="EB94" s="74">
        <f t="shared" ca="1" si="92"/>
        <v>0.53118928640380858</v>
      </c>
      <c r="EC94" s="74">
        <f t="shared" ca="1" si="93"/>
        <v>0.53118928640380858</v>
      </c>
      <c r="ED94" s="55"/>
      <c r="EE94" s="55"/>
      <c r="EF94" s="43"/>
      <c r="EG94" s="45"/>
      <c r="EH94" s="56"/>
    </row>
    <row r="95" spans="1:138" x14ac:dyDescent="0.2">
      <c r="A95" s="7">
        <v>4</v>
      </c>
      <c r="B95">
        <v>3</v>
      </c>
      <c r="C95" s="5">
        <f t="shared" ca="1" si="13"/>
        <v>0.39242621131217953</v>
      </c>
      <c r="D95" s="5">
        <f t="shared" ca="1" si="14"/>
        <v>9.7197399050886507E-2</v>
      </c>
      <c r="E95" s="32">
        <f t="shared" ca="1" si="15"/>
        <v>92302850.954357684</v>
      </c>
      <c r="F95" s="31">
        <f t="shared" ca="1" si="99"/>
        <v>35005095.841890201</v>
      </c>
      <c r="G95" s="31">
        <f t="shared" ca="1" si="99"/>
        <v>47422747.253107205</v>
      </c>
      <c r="H95" s="31">
        <f t="shared" ca="1" si="99"/>
        <v>39843818.449192777</v>
      </c>
      <c r="I95" s="31">
        <f t="shared" ca="1" si="99"/>
        <v>18162659.732780036</v>
      </c>
      <c r="J95" s="31">
        <f t="shared" ca="1" si="99"/>
        <v>5290898.6765080076</v>
      </c>
      <c r="K95" s="31">
        <f t="shared" ca="1" si="99"/>
        <v>2243378.5617936361</v>
      </c>
      <c r="L95" s="31">
        <f t="shared" ca="1" si="99"/>
        <v>831722.17934118863</v>
      </c>
      <c r="M95" s="31">
        <f t="shared" ca="1" si="99"/>
        <v>135334.30298653684</v>
      </c>
      <c r="N95" s="31">
        <f t="shared" ca="1" si="99"/>
        <v>137246.40521422899</v>
      </c>
      <c r="O95" s="31">
        <f t="shared" ca="1" si="99"/>
        <v>129973.3799164096</v>
      </c>
      <c r="P95" s="31">
        <f t="shared" ca="1" si="100"/>
        <v>76275.795120805167</v>
      </c>
      <c r="Q95" s="31">
        <f t="shared" ca="1" si="100"/>
        <v>74890.158312695276</v>
      </c>
      <c r="R95" s="31">
        <f t="shared" ca="1" si="100"/>
        <v>87687.02498186077</v>
      </c>
      <c r="S95" s="31">
        <f t="shared" ca="1" si="100"/>
        <v>81370.345913606405</v>
      </c>
      <c r="T95" s="31">
        <f t="shared" ca="1" si="100"/>
        <v>36307.500282908826</v>
      </c>
      <c r="U95" s="31">
        <f t="shared" ca="1" si="100"/>
        <v>9806.7334375287592</v>
      </c>
      <c r="V95" s="31">
        <f t="shared" ca="1" si="100"/>
        <v>5554.6510975446081</v>
      </c>
      <c r="W95" s="33">
        <f t="shared" ca="1" si="16"/>
        <v>67146923.896879777</v>
      </c>
      <c r="X95" s="33">
        <f t="shared" ca="1" si="17"/>
        <v>241877617.94623485</v>
      </c>
      <c r="Y95" s="40">
        <f t="array" aca="1" ref="Y95" ca="1">SUM($E$54:$V$54*E95:V95)/1000000</f>
        <v>2413.8884181568746</v>
      </c>
      <c r="Z95" s="41">
        <f t="array" aca="1" ref="Z95" ca="1">SUM(($E$54:$V$54*E95:V95))/SUM(E95:V95)</f>
        <v>9.9797924200387964</v>
      </c>
      <c r="AE95" s="10"/>
      <c r="AF95" s="48"/>
      <c r="AG95" s="55">
        <f t="shared" ca="1" si="26"/>
        <v>1601551.6043023861</v>
      </c>
      <c r="AH95" s="55">
        <f t="shared" ca="1" si="27"/>
        <v>2169683.4451386356</v>
      </c>
      <c r="AI95" s="55">
        <f t="shared" ca="1" si="28"/>
        <v>5499216.6869805194</v>
      </c>
      <c r="AJ95" s="55">
        <f t="shared" ca="1" si="29"/>
        <v>2506797.9267553529</v>
      </c>
      <c r="AK95" s="55">
        <f t="shared" ca="1" si="30"/>
        <v>730246.23199901811</v>
      </c>
      <c r="AL95" s="55">
        <f t="shared" ca="1" si="31"/>
        <v>309629.58126017329</v>
      </c>
      <c r="AM95" s="55">
        <f t="shared" ca="1" si="32"/>
        <v>114793.72875361383</v>
      </c>
      <c r="AN95" s="55">
        <f t="shared" ca="1" si="33"/>
        <v>18678.748329642563</v>
      </c>
      <c r="AO95" s="55">
        <f t="shared" ca="1" si="34"/>
        <v>18942.655376883671</v>
      </c>
      <c r="AP95" s="55">
        <f t="shared" ca="1" si="35"/>
        <v>17938.837378525881</v>
      </c>
      <c r="AQ95" s="55">
        <f t="shared" ca="1" si="36"/>
        <v>10527.533295432358</v>
      </c>
      <c r="AR95" s="55">
        <f t="shared" ca="1" si="37"/>
        <v>10336.288646856099</v>
      </c>
      <c r="AS95" s="55">
        <f t="shared" ca="1" si="38"/>
        <v>12102.50346931033</v>
      </c>
      <c r="AT95" s="55">
        <f t="shared" ca="1" si="39"/>
        <v>11230.679726243639</v>
      </c>
      <c r="AU95" s="55">
        <f t="shared" ca="1" si="40"/>
        <v>5011.1364620568211</v>
      </c>
      <c r="AV95" s="55">
        <f t="shared" ca="1" si="41"/>
        <v>1353.5186702347949</v>
      </c>
      <c r="AW95" s="55">
        <f t="shared" ca="1" si="42"/>
        <v>766.64916152359456</v>
      </c>
      <c r="AX95" s="55">
        <f t="shared" ca="1" si="19"/>
        <v>9267572.7062653862</v>
      </c>
      <c r="AY95" s="55">
        <f t="shared" ca="1" si="20"/>
        <v>13038807.755706407</v>
      </c>
      <c r="AZ95" s="43">
        <f t="array" aca="1" ref="AZ95" ca="1">SUM($E$54:$V$54*AF95:AW95)/1000000</f>
        <v>238.69665416509991</v>
      </c>
      <c r="BA95" s="45">
        <f t="array" aca="1" ref="BA95" ca="1">IF(AZ95=0,"",SUM(($E$54:$V$54*AF95:AW95))/SUM(AF95:AW95))</f>
        <v>18.306631912770921</v>
      </c>
      <c r="BB95" s="56">
        <f t="array" aca="1" ref="BB95" ca="1">SUM(AG95:AW95*AG$54:AW$54*AG$55:AW$55)/1000000</f>
        <v>445.19258302671403</v>
      </c>
      <c r="BG95" s="10"/>
      <c r="BH95" s="48"/>
      <c r="BI95" s="55">
        <f t="shared" si="43"/>
        <v>0</v>
      </c>
      <c r="BJ95" s="55">
        <f t="shared" si="44"/>
        <v>0</v>
      </c>
      <c r="BK95" s="55">
        <f t="shared" ca="1" si="45"/>
        <v>22202618.493182801</v>
      </c>
      <c r="BL95" s="55">
        <f t="shared" ca="1" si="46"/>
        <v>10120982.891803598</v>
      </c>
      <c r="BM95" s="55">
        <f t="shared" ca="1" si="47"/>
        <v>2948306.8986068289</v>
      </c>
      <c r="BN95" s="55">
        <f t="shared" ca="1" si="48"/>
        <v>1250103.0343465572</v>
      </c>
      <c r="BO95" s="55">
        <f t="shared" ca="1" si="49"/>
        <v>463469.89216855803</v>
      </c>
      <c r="BP95" s="55">
        <f t="shared" ca="1" si="50"/>
        <v>75413.853772134215</v>
      </c>
      <c r="BQ95" s="55">
        <f t="shared" ca="1" si="51"/>
        <v>76479.355973825775</v>
      </c>
      <c r="BR95" s="55">
        <f t="shared" ca="1" si="52"/>
        <v>72426.526394134155</v>
      </c>
      <c r="BS95" s="55">
        <f t="shared" ca="1" si="53"/>
        <v>42504.018069726983</v>
      </c>
      <c r="BT95" s="55">
        <f t="shared" ca="1" si="54"/>
        <v>41731.884107220227</v>
      </c>
      <c r="BU95" s="55">
        <f t="shared" ca="1" si="55"/>
        <v>48862.82585985148</v>
      </c>
      <c r="BV95" s="55">
        <f t="shared" ca="1" si="56"/>
        <v>45342.911831652549</v>
      </c>
      <c r="BW95" s="55">
        <f t="shared" ca="1" si="57"/>
        <v>20232.036200307582</v>
      </c>
      <c r="BX95" s="55">
        <f t="shared" ca="1" si="58"/>
        <v>5464.7162258164899</v>
      </c>
      <c r="BY95" s="55">
        <f t="shared" ca="1" si="59"/>
        <v>3095.2806227341057</v>
      </c>
      <c r="BZ95" s="55">
        <f t="shared" ca="1" si="22"/>
        <v>37417034.619165756</v>
      </c>
      <c r="CA95" s="55">
        <f t="shared" ca="1" si="23"/>
        <v>37417034.619165756</v>
      </c>
      <c r="CB95" s="43">
        <f t="array" aca="1" ref="CB95" ca="1">SUM($E$54:$V$54*BH95:BY95)/1000000</f>
        <v>811.72918811126931</v>
      </c>
      <c r="CC95" s="45">
        <f t="array" aca="1" ref="CC95" ca="1">IF(CB95=0,"",SUM(($E$54:$V$54*BH95:BY95))/SUM(BH95:BY95))</f>
        <v>21.694107947706936</v>
      </c>
      <c r="CD95" s="56">
        <f t="array" aca="1" ref="CD95" ca="1">SUM(BI95:BY95*BI$54:BY$54*BI$55:BY$55)/1000000</f>
        <v>3732.3340962849943</v>
      </c>
      <c r="CI95" s="10"/>
      <c r="CJ95" s="73"/>
      <c r="CK95" s="156" t="str">
        <f t="shared" ca="1" si="60"/>
        <v/>
      </c>
      <c r="CL95" s="156" t="str">
        <f t="shared" ca="1" si="61"/>
        <v/>
      </c>
      <c r="CM95" s="156" t="str">
        <f t="shared" ca="1" si="62"/>
        <v/>
      </c>
      <c r="CN95" s="156">
        <f t="shared" ca="1" si="63"/>
        <v>0.63439134130334385</v>
      </c>
      <c r="CO95" s="156">
        <f t="shared" ca="1" si="64"/>
        <v>0.62451850781691032</v>
      </c>
      <c r="CP95" s="156">
        <f t="shared" ca="1" si="65"/>
        <v>0.73572194035902028</v>
      </c>
      <c r="CQ95" s="156">
        <f t="shared" ca="1" si="66"/>
        <v>0.59751209672868966</v>
      </c>
      <c r="CR95" s="156">
        <f t="shared" ca="1" si="67"/>
        <v>0.76477020281644226</v>
      </c>
      <c r="CS95" s="156">
        <f t="shared" ca="1" si="68"/>
        <v>0.7359018371699162</v>
      </c>
      <c r="CT95" s="156">
        <f t="shared" ca="1" si="69"/>
        <v>0.70398555790884798</v>
      </c>
      <c r="CU95" s="156">
        <f t="shared" ca="1" si="70"/>
        <v>0.70241508590856749</v>
      </c>
      <c r="CV95" s="156">
        <f t="shared" ca="1" si="71"/>
        <v>0.66957369165760816</v>
      </c>
      <c r="CW95" s="156">
        <f t="shared" ca="1" si="72"/>
        <v>0.85860567665525223</v>
      </c>
      <c r="CX95" s="156">
        <f t="shared" ca="1" si="73"/>
        <v>0.69777481484815618</v>
      </c>
      <c r="CY95" s="156">
        <f t="shared" ca="1" si="74"/>
        <v>0.63086775877353241</v>
      </c>
      <c r="CZ95" s="156">
        <f t="shared" ca="1" si="75"/>
        <v>0.65945093609056815</v>
      </c>
      <c r="DA95" s="156">
        <f t="shared" ca="1" si="76"/>
        <v>0.82134004222648715</v>
      </c>
      <c r="DB95" s="55"/>
      <c r="DC95" s="55"/>
      <c r="DD95" s="43"/>
      <c r="DE95" s="45"/>
      <c r="DF95" s="56"/>
      <c r="DK95" s="10"/>
      <c r="DL95" s="48"/>
      <c r="DM95" s="74">
        <f t="shared" ca="1" si="77"/>
        <v>9.7197399050886396E-2</v>
      </c>
      <c r="DN95" s="74">
        <f t="shared" ca="1" si="78"/>
        <v>9.7197399050886563E-2</v>
      </c>
      <c r="DO95" s="74">
        <f t="shared" ca="1" si="79"/>
        <v>0.4896236103630659</v>
      </c>
      <c r="DP95" s="74">
        <f t="shared" ca="1" si="80"/>
        <v>0.4896236103630659</v>
      </c>
      <c r="DQ95" s="74">
        <f t="shared" ca="1" si="81"/>
        <v>0.4896236103630659</v>
      </c>
      <c r="DR95" s="74">
        <f t="shared" ca="1" si="82"/>
        <v>0.4896236103630659</v>
      </c>
      <c r="DS95" s="74">
        <f t="shared" ca="1" si="83"/>
        <v>0.4896236103630659</v>
      </c>
      <c r="DT95" s="74">
        <f t="shared" ca="1" si="84"/>
        <v>0.4896236103630659</v>
      </c>
      <c r="DU95" s="74">
        <f t="shared" ca="1" si="85"/>
        <v>0.4896236103630659</v>
      </c>
      <c r="DV95" s="74">
        <f t="shared" ca="1" si="86"/>
        <v>0.4896236103630659</v>
      </c>
      <c r="DW95" s="74">
        <f t="shared" ca="1" si="87"/>
        <v>0.4896236103630659</v>
      </c>
      <c r="DX95" s="74">
        <f t="shared" ca="1" si="88"/>
        <v>0.4896236103630659</v>
      </c>
      <c r="DY95" s="74">
        <f t="shared" ca="1" si="89"/>
        <v>0.4896236103630659</v>
      </c>
      <c r="DZ95" s="74">
        <f t="shared" ca="1" si="90"/>
        <v>0.4896236103630659</v>
      </c>
      <c r="EA95" s="74">
        <f t="shared" ca="1" si="91"/>
        <v>0.4896236103630659</v>
      </c>
      <c r="EB95" s="74">
        <f t="shared" ca="1" si="92"/>
        <v>0.4896236103630659</v>
      </c>
      <c r="EC95" s="74">
        <f t="shared" ca="1" si="93"/>
        <v>0.4896236103630659</v>
      </c>
      <c r="ED95" s="55"/>
      <c r="EE95" s="55"/>
      <c r="EF95" s="43"/>
      <c r="EG95" s="45"/>
      <c r="EH95" s="56"/>
    </row>
    <row r="96" spans="1:138" x14ac:dyDescent="0.2">
      <c r="A96" s="7">
        <v>4</v>
      </c>
      <c r="B96">
        <v>4</v>
      </c>
      <c r="C96" s="5">
        <f t="shared" ca="1" si="13"/>
        <v>0.47604186040034691</v>
      </c>
      <c r="D96" s="5">
        <f t="shared" ca="1" si="14"/>
        <v>8.6779677406612854E-2</v>
      </c>
      <c r="E96" s="32">
        <f t="shared" ca="1" si="15"/>
        <v>29074607.668415122</v>
      </c>
      <c r="F96" s="31">
        <f t="shared" ca="1" si="99"/>
        <v>71043712.139741138</v>
      </c>
      <c r="G96" s="31">
        <f t="shared" ca="1" si="99"/>
        <v>26942742.57731244</v>
      </c>
      <c r="H96" s="31">
        <f t="shared" ca="1" si="99"/>
        <v>22675396.354127489</v>
      </c>
      <c r="I96" s="31">
        <f t="shared" ca="1" si="99"/>
        <v>19051498.024255577</v>
      </c>
      <c r="J96" s="31">
        <f t="shared" ca="1" si="99"/>
        <v>8684556.0862978864</v>
      </c>
      <c r="K96" s="31">
        <f t="shared" ca="1" si="99"/>
        <v>2529866.6042905562</v>
      </c>
      <c r="L96" s="31">
        <f t="shared" ca="1" si="99"/>
        <v>1072681.3819857335</v>
      </c>
      <c r="M96" s="31">
        <f t="shared" ca="1" si="99"/>
        <v>397691.63883360743</v>
      </c>
      <c r="N96" s="31">
        <f t="shared" ca="1" si="99"/>
        <v>64710.695568743817</v>
      </c>
      <c r="O96" s="31">
        <f t="shared" ca="1" si="99"/>
        <v>65624.975706314057</v>
      </c>
      <c r="P96" s="31">
        <f t="shared" ca="1" si="100"/>
        <v>62147.346490920063</v>
      </c>
      <c r="Q96" s="31">
        <f t="shared" ca="1" si="100"/>
        <v>36471.608811679631</v>
      </c>
      <c r="R96" s="31">
        <f t="shared" ca="1" si="100"/>
        <v>35809.060443086302</v>
      </c>
      <c r="S96" s="31">
        <f t="shared" ca="1" si="100"/>
        <v>41927.938842634067</v>
      </c>
      <c r="T96" s="31">
        <f t="shared" ca="1" si="100"/>
        <v>38907.590806911539</v>
      </c>
      <c r="U96" s="31">
        <f t="shared" ca="1" si="100"/>
        <v>17360.59185159524</v>
      </c>
      <c r="V96" s="31">
        <f t="shared" ca="1" si="100"/>
        <v>4689.1329692138333</v>
      </c>
      <c r="W96" s="33">
        <f t="shared" ca="1" si="16"/>
        <v>54779339.031281941</v>
      </c>
      <c r="X96" s="33">
        <f t="shared" ca="1" si="17"/>
        <v>181840401.41675058</v>
      </c>
      <c r="Y96" s="40">
        <f t="array" aca="1" ref="Y96" ca="1">SUM($E$54:$V$54*E96:V96)/1000000</f>
        <v>2098.129671484247</v>
      </c>
      <c r="Z96" s="41">
        <f t="array" aca="1" ref="Z96" ca="1">SUM(($E$54:$V$54*E96:V96))/SUM(E96:V96)</f>
        <v>11.538303122613836</v>
      </c>
      <c r="AE96" s="10"/>
      <c r="AF96" s="48"/>
      <c r="AG96" s="55">
        <f t="shared" ca="1" si="26"/>
        <v>2500416.5827936386</v>
      </c>
      <c r="AH96" s="55">
        <f t="shared" ca="1" si="27"/>
        <v>948262.39081850019</v>
      </c>
      <c r="AI96" s="55">
        <f t="shared" ca="1" si="28"/>
        <v>2910686.4162097555</v>
      </c>
      <c r="AJ96" s="55">
        <f t="shared" ca="1" si="29"/>
        <v>2445511.2334807711</v>
      </c>
      <c r="AK96" s="55">
        <f t="shared" ca="1" si="30"/>
        <v>1114777.4017452968</v>
      </c>
      <c r="AL96" s="55">
        <f t="shared" ca="1" si="31"/>
        <v>324741.77054862614</v>
      </c>
      <c r="AM96" s="55">
        <f t="shared" ca="1" si="32"/>
        <v>137692.81377516725</v>
      </c>
      <c r="AN96" s="55">
        <f t="shared" ca="1" si="33"/>
        <v>51048.971004313804</v>
      </c>
      <c r="AO96" s="55">
        <f t="shared" ca="1" si="34"/>
        <v>8306.471897288031</v>
      </c>
      <c r="AP96" s="55">
        <f t="shared" ca="1" si="35"/>
        <v>8423.8318205932592</v>
      </c>
      <c r="AQ96" s="55">
        <f t="shared" ca="1" si="36"/>
        <v>7977.4322093238852</v>
      </c>
      <c r="AR96" s="55">
        <f t="shared" ca="1" si="37"/>
        <v>4681.6123823188927</v>
      </c>
      <c r="AS96" s="55">
        <f t="shared" ca="1" si="38"/>
        <v>4596.5655541872429</v>
      </c>
      <c r="AT96" s="55">
        <f t="shared" ca="1" si="39"/>
        <v>5382.0043602772221</v>
      </c>
      <c r="AU96" s="55">
        <f t="shared" ca="1" si="40"/>
        <v>4994.3028241052571</v>
      </c>
      <c r="AV96" s="55">
        <f t="shared" ca="1" si="41"/>
        <v>2228.4611078298567</v>
      </c>
      <c r="AW96" s="55">
        <f t="shared" ca="1" si="42"/>
        <v>601.91210879573612</v>
      </c>
      <c r="AX96" s="55">
        <f t="shared" ca="1" si="19"/>
        <v>7031651.2010286497</v>
      </c>
      <c r="AY96" s="55">
        <f t="shared" ca="1" si="20"/>
        <v>10480330.17464079</v>
      </c>
      <c r="AZ96" s="43">
        <f t="array" aca="1" ref="AZ96" ca="1">SUM($E$54:$V$54*AF96:AW96)/1000000</f>
        <v>190.23858283375142</v>
      </c>
      <c r="BA96" s="45">
        <f t="array" aca="1" ref="BA96" ca="1">IF(AZ96=0,"",SUM(($E$54:$V$54*AF96:AW96))/SUM(AF96:AW96))</f>
        <v>18.151964648410686</v>
      </c>
      <c r="BB96" s="56">
        <f t="array" aca="1" ref="BB96" ca="1">SUM(AG96:AW96*AG$54:AW$54*AG$55:AW$55)/1000000</f>
        <v>368.29882174094416</v>
      </c>
      <c r="BG96" s="10"/>
      <c r="BH96" s="48"/>
      <c r="BI96" s="55">
        <f t="shared" si="43"/>
        <v>0</v>
      </c>
      <c r="BJ96" s="55">
        <f t="shared" si="44"/>
        <v>0</v>
      </c>
      <c r="BK96" s="55">
        <f t="shared" ca="1" si="45"/>
        <v>15966970.816475093</v>
      </c>
      <c r="BL96" s="55">
        <f t="shared" ca="1" si="46"/>
        <v>13415188.348319681</v>
      </c>
      <c r="BM96" s="55">
        <f t="shared" ca="1" si="47"/>
        <v>6115264.8191183135</v>
      </c>
      <c r="BN96" s="55">
        <f t="shared" ca="1" si="48"/>
        <v>1781415.6634545214</v>
      </c>
      <c r="BO96" s="55">
        <f t="shared" ca="1" si="49"/>
        <v>755332.87507121125</v>
      </c>
      <c r="BP96" s="55">
        <f t="shared" ca="1" si="50"/>
        <v>280036.15425476414</v>
      </c>
      <c r="BQ96" s="55">
        <f t="shared" ca="1" si="51"/>
        <v>45566.294477223651</v>
      </c>
      <c r="BR96" s="55">
        <f t="shared" ca="1" si="52"/>
        <v>46210.088484026513</v>
      </c>
      <c r="BS96" s="55">
        <f t="shared" ca="1" si="53"/>
        <v>43761.301996437302</v>
      </c>
      <c r="BT96" s="55">
        <f t="shared" ca="1" si="54"/>
        <v>25681.628864669608</v>
      </c>
      <c r="BU96" s="55">
        <f t="shared" ca="1" si="55"/>
        <v>25215.092787389214</v>
      </c>
      <c r="BV96" s="55">
        <f t="shared" ca="1" si="56"/>
        <v>29523.725426454646</v>
      </c>
      <c r="BW96" s="55">
        <f t="shared" ca="1" si="57"/>
        <v>27396.93530606051</v>
      </c>
      <c r="BX96" s="55">
        <f t="shared" ca="1" si="58"/>
        <v>12224.530020208442</v>
      </c>
      <c r="BY96" s="55">
        <f t="shared" ca="1" si="59"/>
        <v>3301.8716896818455</v>
      </c>
      <c r="BZ96" s="55">
        <f t="shared" ca="1" si="22"/>
        <v>38573090.145745747</v>
      </c>
      <c r="CA96" s="55">
        <f t="shared" ca="1" si="23"/>
        <v>38573090.145745747</v>
      </c>
      <c r="CB96" s="43">
        <f t="array" aca="1" ref="CB96" ca="1">SUM($E$54:$V$54*BH96:BY96)/1000000</f>
        <v>890.95616344185942</v>
      </c>
      <c r="CC96" s="45">
        <f t="array" aca="1" ref="CC96" ca="1">IF(CB96=0,"",SUM(($E$54:$V$54*BH96:BY96))/SUM(BH96:BY96))</f>
        <v>23.09786849006505</v>
      </c>
      <c r="CD96" s="56">
        <f t="array" aca="1" ref="CD96" ca="1">SUM(BI96:BY96*BI$54:BY$54*BI$55:BY$55)/1000000</f>
        <v>4167.476917569983</v>
      </c>
      <c r="CI96" s="10"/>
      <c r="CJ96" s="73"/>
      <c r="CK96" s="156" t="str">
        <f t="shared" ca="1" si="60"/>
        <v/>
      </c>
      <c r="CL96" s="156" t="str">
        <f t="shared" ca="1" si="61"/>
        <v/>
      </c>
      <c r="CM96" s="156" t="str">
        <f t="shared" ca="1" si="62"/>
        <v/>
      </c>
      <c r="CN96" s="156">
        <f t="shared" ca="1" si="63"/>
        <v>0.38219990816700883</v>
      </c>
      <c r="CO96" s="156">
        <f t="shared" ca="1" si="64"/>
        <v>0.26951479035836584</v>
      </c>
      <c r="CP96" s="156">
        <f t="shared" ca="1" si="65"/>
        <v>0.36857454227398223</v>
      </c>
      <c r="CQ96" s="156">
        <f t="shared" ca="1" si="66"/>
        <v>0.31756899572186531</v>
      </c>
      <c r="CR96" s="156">
        <f t="shared" ca="1" si="67"/>
        <v>0.3347183450580361</v>
      </c>
      <c r="CS96" s="156">
        <f t="shared" ca="1" si="68"/>
        <v>0.38211672356901449</v>
      </c>
      <c r="CT96" s="156">
        <f t="shared" ca="1" si="69"/>
        <v>0.33622736978767331</v>
      </c>
      <c r="CU96" s="156">
        <f t="shared" ca="1" si="70"/>
        <v>0.34331681070836795</v>
      </c>
      <c r="CV96" s="156">
        <f t="shared" ca="1" si="71"/>
        <v>0.38782854412194195</v>
      </c>
      <c r="CW96" s="156">
        <f t="shared" ca="1" si="72"/>
        <v>0.27820715169381405</v>
      </c>
      <c r="CX96" s="156">
        <f t="shared" ca="1" si="73"/>
        <v>0.37516266021318639</v>
      </c>
      <c r="CY96" s="156">
        <f t="shared" ca="1" si="74"/>
        <v>0.33962526623040706</v>
      </c>
      <c r="CZ96" s="156">
        <f t="shared" ca="1" si="75"/>
        <v>0.34975501494882777</v>
      </c>
      <c r="DA96" s="156">
        <f t="shared" ca="1" si="76"/>
        <v>0.28433931838722204</v>
      </c>
      <c r="DB96" s="55"/>
      <c r="DC96" s="55"/>
      <c r="DD96" s="43"/>
      <c r="DE96" s="45"/>
      <c r="DF96" s="56"/>
      <c r="DK96" s="10"/>
      <c r="DL96" s="48"/>
      <c r="DM96" s="74">
        <f t="shared" ca="1" si="77"/>
        <v>8.6779677406612882E-2</v>
      </c>
      <c r="DN96" s="74">
        <f t="shared" ca="1" si="78"/>
        <v>8.6779677406612882E-2</v>
      </c>
      <c r="DO96" s="74">
        <f t="shared" ca="1" si="79"/>
        <v>0.56282153780695976</v>
      </c>
      <c r="DP96" s="74">
        <f t="shared" ca="1" si="80"/>
        <v>0.56282153780695954</v>
      </c>
      <c r="DQ96" s="74">
        <f t="shared" ca="1" si="81"/>
        <v>0.56282153780695976</v>
      </c>
      <c r="DR96" s="74">
        <f t="shared" ca="1" si="82"/>
        <v>0.56282153780695976</v>
      </c>
      <c r="DS96" s="74">
        <f t="shared" ca="1" si="83"/>
        <v>0.56282153780695976</v>
      </c>
      <c r="DT96" s="74">
        <f t="shared" ca="1" si="84"/>
        <v>0.56282153780695954</v>
      </c>
      <c r="DU96" s="74">
        <f t="shared" ca="1" si="85"/>
        <v>0.56282153780695976</v>
      </c>
      <c r="DV96" s="74">
        <f t="shared" ca="1" si="86"/>
        <v>0.56282153780695976</v>
      </c>
      <c r="DW96" s="74">
        <f t="shared" ca="1" si="87"/>
        <v>0.56282153780695976</v>
      </c>
      <c r="DX96" s="74">
        <f t="shared" ca="1" si="88"/>
        <v>0.56282153780695976</v>
      </c>
      <c r="DY96" s="74">
        <f t="shared" ca="1" si="89"/>
        <v>0.56282153780695976</v>
      </c>
      <c r="DZ96" s="74">
        <f t="shared" ca="1" si="90"/>
        <v>0.56282153780695987</v>
      </c>
      <c r="EA96" s="74">
        <f t="shared" ca="1" si="91"/>
        <v>0.56282153780695976</v>
      </c>
      <c r="EB96" s="74">
        <f t="shared" ca="1" si="92"/>
        <v>0.56282153780695987</v>
      </c>
      <c r="EC96" s="74">
        <f t="shared" ca="1" si="93"/>
        <v>0.56282153780695987</v>
      </c>
      <c r="ED96" s="55"/>
      <c r="EE96" s="55"/>
      <c r="EF96" s="43"/>
      <c r="EG96" s="45"/>
      <c r="EH96" s="56"/>
    </row>
    <row r="97" spans="1:138" x14ac:dyDescent="0.2">
      <c r="A97" s="7">
        <v>4</v>
      </c>
      <c r="B97">
        <v>5</v>
      </c>
      <c r="C97" s="5">
        <f t="shared" ca="1" si="13"/>
        <v>0.39274526442481111</v>
      </c>
      <c r="D97" s="5">
        <f t="shared" ca="1" si="14"/>
        <v>0.11627848680558099</v>
      </c>
      <c r="E97" s="32">
        <f t="shared" ca="1" si="15"/>
        <v>18312283.201974642</v>
      </c>
      <c r="F97" s="31">
        <f t="shared" ca="1" si="99"/>
        <v>21727673.351398986</v>
      </c>
      <c r="G97" s="31">
        <f t="shared" ca="1" si="99"/>
        <v>53091501.30751387</v>
      </c>
      <c r="H97" s="31">
        <f t="shared" ca="1" si="99"/>
        <v>13594838.759532716</v>
      </c>
      <c r="I97" s="31">
        <f t="shared" ca="1" si="99"/>
        <v>11441610.161188321</v>
      </c>
      <c r="J97" s="31">
        <f t="shared" ca="1" si="99"/>
        <v>9613054.1656663958</v>
      </c>
      <c r="K97" s="31">
        <f t="shared" ca="1" si="99"/>
        <v>4382075.7798709357</v>
      </c>
      <c r="L97" s="31">
        <f t="shared" ca="1" si="99"/>
        <v>1276526.6368026671</v>
      </c>
      <c r="M97" s="31">
        <f t="shared" ca="1" si="99"/>
        <v>541256.34710731183</v>
      </c>
      <c r="N97" s="31">
        <f t="shared" ca="1" si="99"/>
        <v>200668.2760837379</v>
      </c>
      <c r="O97" s="31">
        <f t="shared" ca="1" si="99"/>
        <v>32651.890198255918</v>
      </c>
      <c r="P97" s="31">
        <f t="shared" ca="1" si="100"/>
        <v>33113.220035619146</v>
      </c>
      <c r="Q97" s="31">
        <f t="shared" ca="1" si="100"/>
        <v>31358.46888832753</v>
      </c>
      <c r="R97" s="31">
        <f t="shared" ca="1" si="100"/>
        <v>18402.938738428766</v>
      </c>
      <c r="S97" s="31">
        <f t="shared" ca="1" si="100"/>
        <v>18068.62836837006</v>
      </c>
      <c r="T97" s="31">
        <f t="shared" ca="1" si="100"/>
        <v>21156.107862795652</v>
      </c>
      <c r="U97" s="31">
        <f t="shared" ca="1" si="100"/>
        <v>19632.092836281787</v>
      </c>
      <c r="V97" s="31">
        <f t="shared" ca="1" si="100"/>
        <v>8759.8523541265058</v>
      </c>
      <c r="W97" s="33">
        <f t="shared" ca="1" si="16"/>
        <v>41233173.325534284</v>
      </c>
      <c r="X97" s="33">
        <f t="shared" ca="1" si="17"/>
        <v>134364631.18642187</v>
      </c>
      <c r="Y97" s="40">
        <f t="array" aca="1" ref="Y97" ca="1">SUM($E$54:$V$54*E97:V97)/1000000</f>
        <v>1844.6591073510715</v>
      </c>
      <c r="Z97" s="41">
        <f t="array" aca="1" ref="Z97" ca="1">SUM(($E$54:$V$54*E97:V97))/SUM(E97:V97)</f>
        <v>13.728755038159791</v>
      </c>
      <c r="AE97" s="10"/>
      <c r="AF97" s="48"/>
      <c r="AG97" s="55">
        <f t="shared" ca="1" si="26"/>
        <v>1248919.2129746526</v>
      </c>
      <c r="AH97" s="55">
        <f t="shared" ca="1" si="27"/>
        <v>3051730.1579533191</v>
      </c>
      <c r="AI97" s="55">
        <f t="shared" ca="1" si="28"/>
        <v>2269035.3297909033</v>
      </c>
      <c r="AJ97" s="55">
        <f t="shared" ca="1" si="29"/>
        <v>1909652.4897896799</v>
      </c>
      <c r="AK97" s="55">
        <f t="shared" ca="1" si="30"/>
        <v>1604458.8622866757</v>
      </c>
      <c r="AL97" s="55">
        <f t="shared" ca="1" si="31"/>
        <v>731386.73714508559</v>
      </c>
      <c r="AM97" s="55">
        <f t="shared" ca="1" si="32"/>
        <v>213057.62352594247</v>
      </c>
      <c r="AN97" s="55">
        <f t="shared" ca="1" si="33"/>
        <v>90337.943375672083</v>
      </c>
      <c r="AO97" s="55">
        <f t="shared" ca="1" si="34"/>
        <v>33492.372808244087</v>
      </c>
      <c r="AP97" s="55">
        <f t="shared" ca="1" si="35"/>
        <v>5449.7367533943852</v>
      </c>
      <c r="AQ97" s="55">
        <f t="shared" ca="1" si="36"/>
        <v>5526.7346287042228</v>
      </c>
      <c r="AR97" s="55">
        <f t="shared" ca="1" si="37"/>
        <v>5233.8593384104051</v>
      </c>
      <c r="AS97" s="55">
        <f t="shared" ca="1" si="38"/>
        <v>3071.5272838519331</v>
      </c>
      <c r="AT97" s="55">
        <f t="shared" ca="1" si="39"/>
        <v>3015.7294877768036</v>
      </c>
      <c r="AU97" s="55">
        <f t="shared" ca="1" si="40"/>
        <v>3531.0427016201297</v>
      </c>
      <c r="AV97" s="55">
        <f t="shared" ca="1" si="41"/>
        <v>3276.6782329082516</v>
      </c>
      <c r="AW97" s="55">
        <f t="shared" ca="1" si="42"/>
        <v>1462.0559189293579</v>
      </c>
      <c r="AX97" s="55">
        <f t="shared" ca="1" si="19"/>
        <v>6881988.7230677987</v>
      </c>
      <c r="AY97" s="55">
        <f t="shared" ca="1" si="20"/>
        <v>11182638.093995769</v>
      </c>
      <c r="AZ97" s="43">
        <f t="array" aca="1" ref="AZ97" ca="1">SUM($E$54:$V$54*AF97:AW97)/1000000</f>
        <v>214.70066239679883</v>
      </c>
      <c r="BA97" s="45">
        <f t="array" aca="1" ref="BA97" ca="1">IF(AZ97=0,"",SUM(($E$54:$V$54*AF97:AW97))/SUM(AF97:AW97))</f>
        <v>19.199464436936115</v>
      </c>
      <c r="BB97" s="56">
        <f t="array" aca="1" ref="BB97" ca="1">SUM(AG97:AW97*AG$54:AW$54*AG$55:AW$55)/1000000</f>
        <v>424.5348919247823</v>
      </c>
      <c r="BG97" s="10"/>
      <c r="BH97" s="48"/>
      <c r="BI97" s="55">
        <f t="shared" si="43"/>
        <v>0</v>
      </c>
      <c r="BJ97" s="55">
        <f t="shared" si="44"/>
        <v>0</v>
      </c>
      <c r="BK97" s="55">
        <f t="shared" ca="1" si="45"/>
        <v>7663953.1960712988</v>
      </c>
      <c r="BL97" s="55">
        <f t="shared" ca="1" si="46"/>
        <v>6450092.2970898924</v>
      </c>
      <c r="BM97" s="55">
        <f t="shared" ca="1" si="47"/>
        <v>5419262.3024164354</v>
      </c>
      <c r="BN97" s="55">
        <f t="shared" ca="1" si="48"/>
        <v>2470351.0113365133</v>
      </c>
      <c r="BO97" s="55">
        <f t="shared" ca="1" si="49"/>
        <v>719629.01296890527</v>
      </c>
      <c r="BP97" s="55">
        <f t="shared" ca="1" si="50"/>
        <v>305127.80509428703</v>
      </c>
      <c r="BQ97" s="55">
        <f t="shared" ca="1" si="51"/>
        <v>113124.71615477564</v>
      </c>
      <c r="BR97" s="55">
        <f t="shared" ca="1" si="52"/>
        <v>18407.173683264333</v>
      </c>
      <c r="BS97" s="55">
        <f t="shared" ca="1" si="53"/>
        <v>18667.243724847118</v>
      </c>
      <c r="BT97" s="55">
        <f t="shared" ca="1" si="54"/>
        <v>17678.020468766546</v>
      </c>
      <c r="BU97" s="55">
        <f t="shared" ca="1" si="55"/>
        <v>10374.471051566432</v>
      </c>
      <c r="BV97" s="55">
        <f t="shared" ca="1" si="56"/>
        <v>10186.006953211854</v>
      </c>
      <c r="BW97" s="55">
        <f t="shared" ca="1" si="57"/>
        <v>11926.542369456904</v>
      </c>
      <c r="BX97" s="55">
        <f t="shared" ca="1" si="58"/>
        <v>11067.394273631078</v>
      </c>
      <c r="BY97" s="55">
        <f t="shared" ca="1" si="59"/>
        <v>4938.2783888808772</v>
      </c>
      <c r="BZ97" s="55">
        <f t="shared" ca="1" si="22"/>
        <v>23244785.472045731</v>
      </c>
      <c r="CA97" s="55">
        <f t="shared" ca="1" si="23"/>
        <v>23244785.472045731</v>
      </c>
      <c r="CB97" s="43">
        <f t="array" aca="1" ref="CB97" ca="1">SUM($E$54:$V$54*BH97:BY97)/1000000</f>
        <v>567.74582112820644</v>
      </c>
      <c r="CC97" s="45">
        <f t="array" aca="1" ref="CC97" ca="1">IF(CB97=0,"",SUM(($E$54:$V$54*BH97:BY97))/SUM(BH97:BY97))</f>
        <v>24.424653082343127</v>
      </c>
      <c r="CD97" s="56">
        <f t="array" aca="1" ref="CD97" ca="1">SUM(BI97:BY97*BI$54:BY$54*BI$55:BY$55)/1000000</f>
        <v>2700.7230062168073</v>
      </c>
      <c r="CI97" s="10"/>
      <c r="CJ97" s="73"/>
      <c r="CK97" s="156" t="str">
        <f t="shared" ca="1" si="60"/>
        <v/>
      </c>
      <c r="CL97" s="156" t="str">
        <f t="shared" ca="1" si="61"/>
        <v/>
      </c>
      <c r="CM97" s="156" t="str">
        <f t="shared" ca="1" si="62"/>
        <v/>
      </c>
      <c r="CN97" s="156">
        <f t="shared" ca="1" si="63"/>
        <v>0.79921570508454876</v>
      </c>
      <c r="CO97" s="156">
        <f t="shared" ca="1" si="64"/>
        <v>0.7819708018152205</v>
      </c>
      <c r="CP97" s="156">
        <f t="shared" ca="1" si="65"/>
        <v>0.73604747371347612</v>
      </c>
      <c r="CQ97" s="156">
        <f t="shared" ca="1" si="66"/>
        <v>0.68281190398267666</v>
      </c>
      <c r="CR97" s="156">
        <f t="shared" ca="1" si="67"/>
        <v>0.63958418247447535</v>
      </c>
      <c r="CS97" s="156">
        <f t="shared" ca="1" si="68"/>
        <v>0.87997661854894849</v>
      </c>
      <c r="CT97" s="156">
        <f t="shared" ca="1" si="69"/>
        <v>0.67124176081689479</v>
      </c>
      <c r="CU97" s="156">
        <f t="shared" ca="1" si="70"/>
        <v>0.78131140857084147</v>
      </c>
      <c r="CV97" s="156">
        <f t="shared" ca="1" si="71"/>
        <v>0.72585350672463489</v>
      </c>
      <c r="CW97" s="156">
        <f t="shared" ca="1" si="72"/>
        <v>0.74991712733328386</v>
      </c>
      <c r="CX97" s="156">
        <f t="shared" ca="1" si="73"/>
        <v>0.73358445016467011</v>
      </c>
      <c r="CY97" s="156">
        <f t="shared" ca="1" si="74"/>
        <v>0.61175004476136285</v>
      </c>
      <c r="CZ97" s="156">
        <f t="shared" ca="1" si="75"/>
        <v>0.74840609400498326</v>
      </c>
      <c r="DA97" s="156">
        <f t="shared" ca="1" si="76"/>
        <v>0.70620211038971858</v>
      </c>
      <c r="DB97" s="55"/>
      <c r="DC97" s="55"/>
      <c r="DD97" s="43"/>
      <c r="DE97" s="45"/>
      <c r="DF97" s="56"/>
      <c r="DK97" s="10"/>
      <c r="DL97" s="48"/>
      <c r="DM97" s="74">
        <f t="shared" ca="1" si="77"/>
        <v>0.11627848680558092</v>
      </c>
      <c r="DN97" s="74">
        <f t="shared" ca="1" si="78"/>
        <v>0.11627848680558092</v>
      </c>
      <c r="DO97" s="74">
        <f t="shared" ca="1" si="79"/>
        <v>0.50902375123039201</v>
      </c>
      <c r="DP97" s="74">
        <f t="shared" ca="1" si="80"/>
        <v>0.50902375123039201</v>
      </c>
      <c r="DQ97" s="74">
        <f t="shared" ca="1" si="81"/>
        <v>0.50902375123039201</v>
      </c>
      <c r="DR97" s="74">
        <f t="shared" ca="1" si="82"/>
        <v>0.50902375123039201</v>
      </c>
      <c r="DS97" s="74">
        <f t="shared" ca="1" si="83"/>
        <v>0.50902375123039201</v>
      </c>
      <c r="DT97" s="74">
        <f t="shared" ca="1" si="84"/>
        <v>0.50902375123039201</v>
      </c>
      <c r="DU97" s="74">
        <f t="shared" ca="1" si="85"/>
        <v>0.50902375123039201</v>
      </c>
      <c r="DV97" s="74">
        <f t="shared" ca="1" si="86"/>
        <v>0.50902375123039201</v>
      </c>
      <c r="DW97" s="74">
        <f t="shared" ca="1" si="87"/>
        <v>0.50902375123039201</v>
      </c>
      <c r="DX97" s="74">
        <f t="shared" ca="1" si="88"/>
        <v>0.50902375123039201</v>
      </c>
      <c r="DY97" s="74">
        <f t="shared" ca="1" si="89"/>
        <v>0.50902375123039201</v>
      </c>
      <c r="DZ97" s="74">
        <f t="shared" ca="1" si="90"/>
        <v>0.50902375123039201</v>
      </c>
      <c r="EA97" s="74">
        <f t="shared" ca="1" si="91"/>
        <v>0.50902375123039201</v>
      </c>
      <c r="EB97" s="74">
        <f t="shared" ca="1" si="92"/>
        <v>0.50902375123039201</v>
      </c>
      <c r="EC97" s="74">
        <f t="shared" ca="1" si="93"/>
        <v>0.50902375123039201</v>
      </c>
      <c r="ED97" s="55"/>
      <c r="EE97" s="55"/>
      <c r="EF97" s="43"/>
      <c r="EG97" s="45"/>
      <c r="EH97" s="56"/>
    </row>
    <row r="98" spans="1:138" x14ac:dyDescent="0.2">
      <c r="A98" s="7">
        <v>4</v>
      </c>
      <c r="B98">
        <v>6</v>
      </c>
      <c r="C98" s="5">
        <f t="shared" ca="1" si="13"/>
        <v>0.26556190372118765</v>
      </c>
      <c r="D98" s="5">
        <f t="shared" ca="1" si="14"/>
        <v>6.6163224845500954E-2</v>
      </c>
      <c r="E98" s="32">
        <f t="shared" ca="1" si="15"/>
        <v>20383063.214641899</v>
      </c>
      <c r="F98" s="31">
        <f t="shared" ref="F98:O107" ca="1" si="101">E97*EXP(-M-(F$52*$C98)-(F$51*$D98))</f>
        <v>14388205.709991448</v>
      </c>
      <c r="G98" s="31">
        <f t="shared" ca="1" si="101"/>
        <v>17071723.407254718</v>
      </c>
      <c r="H98" s="31">
        <f t="shared" ca="1" si="101"/>
        <v>31985789.823790077</v>
      </c>
      <c r="I98" s="31">
        <f t="shared" ca="1" si="101"/>
        <v>8190419.2675219513</v>
      </c>
      <c r="J98" s="31">
        <f t="shared" ca="1" si="101"/>
        <v>6893173.65018111</v>
      </c>
      <c r="K98" s="31">
        <f t="shared" ca="1" si="101"/>
        <v>5791532.0255635371</v>
      </c>
      <c r="L98" s="31">
        <f t="shared" ca="1" si="101"/>
        <v>2640048.8107318929</v>
      </c>
      <c r="M98" s="31">
        <f t="shared" ca="1" si="101"/>
        <v>769063.06477833726</v>
      </c>
      <c r="N98" s="31">
        <f t="shared" ca="1" si="101"/>
        <v>326088.19364685513</v>
      </c>
      <c r="O98" s="31">
        <f t="shared" ca="1" si="101"/>
        <v>120895.68283141255</v>
      </c>
      <c r="P98" s="31">
        <f t="shared" ref="P98:V107" ca="1" si="102">O97*EXP(-M-(P$52*$C98)-(P$51*$D98))</f>
        <v>19671.632398970698</v>
      </c>
      <c r="Q98" s="31">
        <f t="shared" ca="1" si="102"/>
        <v>19949.567640091016</v>
      </c>
      <c r="R98" s="31">
        <f t="shared" ca="1" si="102"/>
        <v>18892.390879064282</v>
      </c>
      <c r="S98" s="31">
        <f t="shared" ca="1" si="102"/>
        <v>11087.132895677971</v>
      </c>
      <c r="T98" s="31">
        <f t="shared" ca="1" si="102"/>
        <v>10885.72248216047</v>
      </c>
      <c r="U98" s="31">
        <f t="shared" ca="1" si="102"/>
        <v>12745.821890951951</v>
      </c>
      <c r="V98" s="31">
        <f t="shared" ca="1" si="102"/>
        <v>11827.655647281019</v>
      </c>
      <c r="W98" s="33">
        <f t="shared" ca="1" si="16"/>
        <v>56822070.442879364</v>
      </c>
      <c r="X98" s="33">
        <f t="shared" ca="1" si="17"/>
        <v>108665062.77476743</v>
      </c>
      <c r="Y98" s="40">
        <f t="array" aca="1" ref="Y98" ca="1">SUM($E$54:$V$54*E98:V98)/1000000</f>
        <v>1638.7457065910876</v>
      </c>
      <c r="Z98" s="41">
        <f t="array" aca="1" ref="Z98" ca="1">SUM(($E$54:$V$54*E98:V98))/SUM(E98:V98)</f>
        <v>15.080704549794017</v>
      </c>
      <c r="AE98" s="10"/>
      <c r="AF98" s="48"/>
      <c r="AG98" s="55">
        <f t="shared" ca="1" si="26"/>
        <v>512367.76464517572</v>
      </c>
      <c r="AH98" s="55">
        <f t="shared" ca="1" si="27"/>
        <v>607928.5309871363</v>
      </c>
      <c r="AI98" s="55">
        <f t="shared" ca="1" si="28"/>
        <v>2755777.9468560731</v>
      </c>
      <c r="AJ98" s="55">
        <f t="shared" ca="1" si="29"/>
        <v>705656.38420328905</v>
      </c>
      <c r="AK98" s="55">
        <f t="shared" ca="1" si="30"/>
        <v>593890.47554141621</v>
      </c>
      <c r="AL98" s="55">
        <f t="shared" ca="1" si="31"/>
        <v>498977.08709034225</v>
      </c>
      <c r="AM98" s="55">
        <f t="shared" ca="1" si="32"/>
        <v>227456.89042911606</v>
      </c>
      <c r="AN98" s="55">
        <f t="shared" ca="1" si="33"/>
        <v>66259.643589646919</v>
      </c>
      <c r="AO98" s="55">
        <f t="shared" ca="1" si="34"/>
        <v>28094.558794160657</v>
      </c>
      <c r="AP98" s="55">
        <f t="shared" ca="1" si="35"/>
        <v>10415.927149284193</v>
      </c>
      <c r="AQ98" s="55">
        <f t="shared" ca="1" si="36"/>
        <v>1694.8354579452225</v>
      </c>
      <c r="AR98" s="55">
        <f t="shared" ca="1" si="37"/>
        <v>1718.7813355475262</v>
      </c>
      <c r="AS98" s="55">
        <f t="shared" ca="1" si="38"/>
        <v>1627.6988761173905</v>
      </c>
      <c r="AT98" s="55">
        <f t="shared" ca="1" si="39"/>
        <v>955.22657080198007</v>
      </c>
      <c r="AU98" s="55">
        <f t="shared" ca="1" si="40"/>
        <v>937.87379074257194</v>
      </c>
      <c r="AV98" s="55">
        <f t="shared" ca="1" si="41"/>
        <v>1098.1331108327388</v>
      </c>
      <c r="AW98" s="55">
        <f t="shared" ca="1" si="42"/>
        <v>1019.0272860338122</v>
      </c>
      <c r="AX98" s="55">
        <f t="shared" ca="1" si="19"/>
        <v>4895580.4900813494</v>
      </c>
      <c r="AY98" s="55">
        <f t="shared" ca="1" si="20"/>
        <v>6015876.7857136615</v>
      </c>
      <c r="AZ98" s="43">
        <f t="array" aca="1" ref="AZ98" ca="1">SUM($E$54:$V$54*AF98:AW98)/1000000</f>
        <v>123.08928010813969</v>
      </c>
      <c r="BA98" s="45">
        <f t="array" aca="1" ref="BA98" ca="1">IF(AZ98=0,"",SUM(($E$54:$V$54*AF98:AW98))/SUM(AF98:AW98))</f>
        <v>20.460738225298883</v>
      </c>
      <c r="BB98" s="56">
        <f t="array" aca="1" ref="BB98" ca="1">SUM(AG98:AW98*AG$54:AW$54*AG$55:AW$55)/1000000</f>
        <v>247.71072272956948</v>
      </c>
      <c r="BG98" s="10"/>
      <c r="BH98" s="48"/>
      <c r="BI98" s="55">
        <f t="shared" si="43"/>
        <v>0</v>
      </c>
      <c r="BJ98" s="55">
        <f t="shared" si="44"/>
        <v>0</v>
      </c>
      <c r="BK98" s="55">
        <f t="shared" ca="1" si="45"/>
        <v>11060972.912201218</v>
      </c>
      <c r="BL98" s="55">
        <f t="shared" ca="1" si="46"/>
        <v>2832320.4196836846</v>
      </c>
      <c r="BM98" s="55">
        <f t="shared" ca="1" si="47"/>
        <v>2383721.2538376506</v>
      </c>
      <c r="BN98" s="55">
        <f t="shared" ca="1" si="48"/>
        <v>2002763.7025007352</v>
      </c>
      <c r="BO98" s="55">
        <f t="shared" ca="1" si="49"/>
        <v>912952.54996877722</v>
      </c>
      <c r="BP98" s="55">
        <f t="shared" ca="1" si="50"/>
        <v>265948.90337710828</v>
      </c>
      <c r="BQ98" s="55">
        <f t="shared" ca="1" si="51"/>
        <v>112764.22113653171</v>
      </c>
      <c r="BR98" s="55">
        <f t="shared" ca="1" si="52"/>
        <v>41806.811098525286</v>
      </c>
      <c r="BS98" s="55">
        <f t="shared" ca="1" si="53"/>
        <v>6802.6268634442094</v>
      </c>
      <c r="BT98" s="55">
        <f t="shared" ca="1" si="54"/>
        <v>6898.7393618478409</v>
      </c>
      <c r="BU98" s="55">
        <f t="shared" ca="1" si="55"/>
        <v>6533.1581590217002</v>
      </c>
      <c r="BV98" s="55">
        <f t="shared" ca="1" si="56"/>
        <v>3834.0299648269815</v>
      </c>
      <c r="BW98" s="55">
        <f t="shared" ca="1" si="57"/>
        <v>3764.3804379456619</v>
      </c>
      <c r="BX98" s="55">
        <f t="shared" ca="1" si="58"/>
        <v>4407.619491537559</v>
      </c>
      <c r="BY98" s="55">
        <f t="shared" ca="1" si="59"/>
        <v>4090.1093720097888</v>
      </c>
      <c r="BZ98" s="55">
        <f t="shared" ca="1" si="22"/>
        <v>19649581.437454861</v>
      </c>
      <c r="CA98" s="55">
        <f t="shared" ca="1" si="23"/>
        <v>19649581.437454861</v>
      </c>
      <c r="CB98" s="43">
        <f t="array" aca="1" ref="CB98" ca="1">SUM($E$54:$V$54*BH98:BY98)/1000000</f>
        <v>450.09936430749929</v>
      </c>
      <c r="CC98" s="45">
        <f t="array" aca="1" ref="CC98" ca="1">IF(CB98=0,"",SUM(($E$54:$V$54*BH98:BY98))/SUM(BH98:BY98))</f>
        <v>22.906307991352261</v>
      </c>
      <c r="CD98" s="56">
        <f t="array" aca="1" ref="CD98" ca="1">SUM(BI98:BY98*BI$54:BY$54*BI$55:BY$55)/1000000</f>
        <v>2110.1410995821511</v>
      </c>
      <c r="CI98" s="10"/>
      <c r="CJ98" s="73"/>
      <c r="CK98" s="156" t="str">
        <f t="shared" ca="1" si="60"/>
        <v/>
      </c>
      <c r="CL98" s="156" t="str">
        <f t="shared" ca="1" si="61"/>
        <v/>
      </c>
      <c r="CM98" s="156" t="str">
        <f t="shared" ca="1" si="62"/>
        <v/>
      </c>
      <c r="CN98" s="156">
        <f t="shared" ca="1" si="63"/>
        <v>0.75579957253032692</v>
      </c>
      <c r="CO98" s="156">
        <f t="shared" ca="1" si="64"/>
        <v>0.84420783106558039</v>
      </c>
      <c r="CP98" s="156">
        <f t="shared" ca="1" si="65"/>
        <v>0.84459919058086452</v>
      </c>
      <c r="CQ98" s="156">
        <f t="shared" ca="1" si="66"/>
        <v>0.90136509486783067</v>
      </c>
      <c r="CR98" s="156">
        <f t="shared" ca="1" si="67"/>
        <v>0.75631538965246325</v>
      </c>
      <c r="CS98" s="156">
        <f t="shared" ca="1" si="68"/>
        <v>0.88058463971716705</v>
      </c>
      <c r="CT98" s="156">
        <f t="shared" ca="1" si="69"/>
        <v>0.80106267216783955</v>
      </c>
      <c r="CU98" s="156">
        <f t="shared" ca="1" si="70"/>
        <v>0.78927258220613616</v>
      </c>
      <c r="CV98" s="156">
        <f t="shared" ca="1" si="71"/>
        <v>0.79841848998028142</v>
      </c>
      <c r="CW98" s="156">
        <f t="shared" ca="1" si="72"/>
        <v>1.0399264601863245</v>
      </c>
      <c r="CX98" s="156">
        <f t="shared" ca="1" si="73"/>
        <v>0.78379799443638398</v>
      </c>
      <c r="CY98" s="156">
        <f t="shared" ca="1" si="74"/>
        <v>0.84238810419892984</v>
      </c>
      <c r="CZ98" s="156">
        <f t="shared" ca="1" si="75"/>
        <v>0.89368973892885573</v>
      </c>
      <c r="DA98" s="156">
        <f t="shared" ca="1" si="76"/>
        <v>0.73093745789598408</v>
      </c>
      <c r="DB98" s="55"/>
      <c r="DC98" s="55"/>
      <c r="DD98" s="43"/>
      <c r="DE98" s="45"/>
      <c r="DF98" s="56"/>
      <c r="DK98" s="10"/>
      <c r="DL98" s="48"/>
      <c r="DM98" s="74">
        <f t="shared" ca="1" si="77"/>
        <v>6.6163224845500884E-2</v>
      </c>
      <c r="DN98" s="74">
        <f t="shared" ca="1" si="78"/>
        <v>6.6163224845500884E-2</v>
      </c>
      <c r="DO98" s="74">
        <f t="shared" ca="1" si="79"/>
        <v>0.33172512856668868</v>
      </c>
      <c r="DP98" s="74">
        <f t="shared" ca="1" si="80"/>
        <v>0.33172512856668868</v>
      </c>
      <c r="DQ98" s="74">
        <f t="shared" ca="1" si="81"/>
        <v>0.33172512856668868</v>
      </c>
      <c r="DR98" s="74">
        <f t="shared" ca="1" si="82"/>
        <v>0.33172512856668868</v>
      </c>
      <c r="DS98" s="74">
        <f t="shared" ca="1" si="83"/>
        <v>0.33172512856668868</v>
      </c>
      <c r="DT98" s="74">
        <f t="shared" ca="1" si="84"/>
        <v>0.33172512856668868</v>
      </c>
      <c r="DU98" s="74">
        <f t="shared" ca="1" si="85"/>
        <v>0.33172512856668868</v>
      </c>
      <c r="DV98" s="74">
        <f t="shared" ca="1" si="86"/>
        <v>0.33172512856668868</v>
      </c>
      <c r="DW98" s="74">
        <f t="shared" ca="1" si="87"/>
        <v>0.33172512856668868</v>
      </c>
      <c r="DX98" s="74">
        <f t="shared" ca="1" si="88"/>
        <v>0.33172512856668868</v>
      </c>
      <c r="DY98" s="74">
        <f t="shared" ca="1" si="89"/>
        <v>0.33172512856668868</v>
      </c>
      <c r="DZ98" s="74">
        <f t="shared" ca="1" si="90"/>
        <v>0.33172512856668868</v>
      </c>
      <c r="EA98" s="74">
        <f t="shared" ca="1" si="91"/>
        <v>0.33172512856668868</v>
      </c>
      <c r="EB98" s="74">
        <f t="shared" ca="1" si="92"/>
        <v>0.33172512856668868</v>
      </c>
      <c r="EC98" s="74">
        <f t="shared" ca="1" si="93"/>
        <v>0.33172512856668868</v>
      </c>
      <c r="ED98" s="55"/>
      <c r="EE98" s="55"/>
      <c r="EF98" s="43"/>
      <c r="EG98" s="45"/>
      <c r="EH98" s="56"/>
    </row>
    <row r="99" spans="1:138" x14ac:dyDescent="0.2">
      <c r="A99" s="7">
        <v>4</v>
      </c>
      <c r="B99">
        <v>7</v>
      </c>
      <c r="C99" s="5">
        <f t="shared" ca="1" si="13"/>
        <v>0.50222503605074642</v>
      </c>
      <c r="D99" s="5">
        <f t="shared" ca="1" si="14"/>
        <v>4.6156038653376745E-2</v>
      </c>
      <c r="E99" s="32">
        <f t="shared" ca="1" si="15"/>
        <v>8685235.5605550725</v>
      </c>
      <c r="F99" s="31">
        <f t="shared" ca="1" si="101"/>
        <v>16338892.076950023</v>
      </c>
      <c r="G99" s="31">
        <f t="shared" ca="1" si="101"/>
        <v>11533464.710428534</v>
      </c>
      <c r="H99" s="31">
        <f t="shared" ca="1" si="101"/>
        <v>8281651.6089098575</v>
      </c>
      <c r="I99" s="31">
        <f t="shared" ca="1" si="101"/>
        <v>15516603.768537806</v>
      </c>
      <c r="J99" s="31">
        <f t="shared" ca="1" si="101"/>
        <v>3973248.4697880396</v>
      </c>
      <c r="K99" s="31">
        <f t="shared" ca="1" si="101"/>
        <v>3343942.5703358143</v>
      </c>
      <c r="L99" s="31">
        <f t="shared" ca="1" si="101"/>
        <v>2809525.9847742682</v>
      </c>
      <c r="M99" s="31">
        <f t="shared" ca="1" si="101"/>
        <v>1280712.2022435726</v>
      </c>
      <c r="N99" s="31">
        <f t="shared" ca="1" si="101"/>
        <v>373079.6367675495</v>
      </c>
      <c r="O99" s="31">
        <f t="shared" ca="1" si="101"/>
        <v>158188.41186323197</v>
      </c>
      <c r="P99" s="31">
        <f t="shared" ca="1" si="102"/>
        <v>58647.618775591902</v>
      </c>
      <c r="Q99" s="31">
        <f t="shared" ca="1" si="102"/>
        <v>9542.891612078718</v>
      </c>
      <c r="R99" s="31">
        <f t="shared" ca="1" si="102"/>
        <v>9677.7205793649791</v>
      </c>
      <c r="S99" s="31">
        <f t="shared" ca="1" si="102"/>
        <v>9164.8743121779989</v>
      </c>
      <c r="T99" s="31">
        <f t="shared" ca="1" si="102"/>
        <v>5378.4711591958894</v>
      </c>
      <c r="U99" s="31">
        <f t="shared" ca="1" si="102"/>
        <v>5280.765096640449</v>
      </c>
      <c r="V99" s="31">
        <f t="shared" ca="1" si="102"/>
        <v>6183.1165988328949</v>
      </c>
      <c r="W99" s="33">
        <f t="shared" ca="1" si="16"/>
        <v>35840828.111354016</v>
      </c>
      <c r="X99" s="33">
        <f t="shared" ca="1" si="17"/>
        <v>72398420.459287643</v>
      </c>
      <c r="Y99" s="40">
        <f t="array" aca="1" ref="Y99" ca="1">SUM($E$54:$V$54*E99:V99)/1000000</f>
        <v>1162.2149450580721</v>
      </c>
      <c r="Z99" s="41">
        <f t="array" aca="1" ref="Z99" ca="1">SUM(($E$54:$V$54*E99:V99))/SUM(E99:V99)</f>
        <v>16.053042838298236</v>
      </c>
      <c r="AE99" s="10"/>
      <c r="AF99" s="48"/>
      <c r="AG99" s="55">
        <f t="shared" ca="1" si="26"/>
        <v>258042.30422882651</v>
      </c>
      <c r="AH99" s="55">
        <f t="shared" ca="1" si="27"/>
        <v>182149.54818260769</v>
      </c>
      <c r="AI99" s="55">
        <f t="shared" ca="1" si="28"/>
        <v>560859.14862551179</v>
      </c>
      <c r="AJ99" s="55">
        <f t="shared" ca="1" si="29"/>
        <v>1050832.5621689705</v>
      </c>
      <c r="AK99" s="55">
        <f t="shared" ca="1" si="30"/>
        <v>269080.71714167093</v>
      </c>
      <c r="AL99" s="55">
        <f t="shared" ca="1" si="31"/>
        <v>226462.16861301006</v>
      </c>
      <c r="AM99" s="55">
        <f t="shared" ca="1" si="32"/>
        <v>190269.81890502028</v>
      </c>
      <c r="AN99" s="55">
        <f t="shared" ca="1" si="33"/>
        <v>86733.804958886278</v>
      </c>
      <c r="AO99" s="55">
        <f t="shared" ca="1" si="34"/>
        <v>25266.110834926396</v>
      </c>
      <c r="AP99" s="55">
        <f t="shared" ca="1" si="35"/>
        <v>10713.010180793246</v>
      </c>
      <c r="AQ99" s="55">
        <f t="shared" ca="1" si="36"/>
        <v>3971.798753282967</v>
      </c>
      <c r="AR99" s="55">
        <f t="shared" ca="1" si="37"/>
        <v>646.27423583211294</v>
      </c>
      <c r="AS99" s="55">
        <f t="shared" ca="1" si="38"/>
        <v>655.40527193134619</v>
      </c>
      <c r="AT99" s="55">
        <f t="shared" ca="1" si="39"/>
        <v>620.67373112603048</v>
      </c>
      <c r="AU99" s="55">
        <f t="shared" ca="1" si="40"/>
        <v>364.24675870306936</v>
      </c>
      <c r="AV99" s="55">
        <f t="shared" ca="1" si="41"/>
        <v>357.62980092118937</v>
      </c>
      <c r="AW99" s="55">
        <f t="shared" ca="1" si="42"/>
        <v>418.73984505008332</v>
      </c>
      <c r="AX99" s="55">
        <f t="shared" ca="1" si="19"/>
        <v>2427252.1098256363</v>
      </c>
      <c r="AY99" s="55">
        <f t="shared" ca="1" si="20"/>
        <v>2867443.9622370708</v>
      </c>
      <c r="AZ99" s="43">
        <f t="array" aca="1" ref="AZ99" ca="1">SUM($E$54:$V$54*AF99:AW99)/1000000</f>
        <v>64.894458148606944</v>
      </c>
      <c r="BA99" s="45">
        <f t="array" aca="1" ref="BA99" ca="1">IF(AZ99=0,"",SUM(($E$54:$V$54*AF99:AW99))/SUM(AF99:AW99))</f>
        <v>22.631465166621339</v>
      </c>
      <c r="BB99" s="56">
        <f t="array" aca="1" ref="BB99" ca="1">SUM(AG99:AW99*AG$54:AW$54*AG$55:AW$55)/1000000</f>
        <v>139.73190762156719</v>
      </c>
      <c r="BG99" s="10"/>
      <c r="BH99" s="48"/>
      <c r="BI99" s="55">
        <f t="shared" si="43"/>
        <v>0</v>
      </c>
      <c r="BJ99" s="55">
        <f t="shared" si="44"/>
        <v>0</v>
      </c>
      <c r="BK99" s="55">
        <f t="shared" ca="1" si="45"/>
        <v>6102722.7282909658</v>
      </c>
      <c r="BL99" s="55">
        <f t="shared" ca="1" si="46"/>
        <v>11434135.961752411</v>
      </c>
      <c r="BM99" s="55">
        <f t="shared" ca="1" si="47"/>
        <v>2927874.1592601924</v>
      </c>
      <c r="BN99" s="55">
        <f t="shared" ca="1" si="48"/>
        <v>2464140.6436528843</v>
      </c>
      <c r="BO99" s="55">
        <f t="shared" ca="1" si="49"/>
        <v>2070330.7616272613</v>
      </c>
      <c r="BP99" s="55">
        <f t="shared" ca="1" si="50"/>
        <v>943752.74813815195</v>
      </c>
      <c r="BQ99" s="55">
        <f t="shared" ca="1" si="51"/>
        <v>274921.19764061953</v>
      </c>
      <c r="BR99" s="55">
        <f t="shared" ca="1" si="52"/>
        <v>116568.53753560325</v>
      </c>
      <c r="BS99" s="55">
        <f t="shared" ca="1" si="53"/>
        <v>43217.243729123926</v>
      </c>
      <c r="BT99" s="55">
        <f t="shared" ca="1" si="54"/>
        <v>7032.1264748682197</v>
      </c>
      <c r="BU99" s="55">
        <f t="shared" ca="1" si="55"/>
        <v>7131.4815119968789</v>
      </c>
      <c r="BV99" s="55">
        <f t="shared" ca="1" si="56"/>
        <v>6753.5667289705088</v>
      </c>
      <c r="BW99" s="55">
        <f t="shared" ca="1" si="57"/>
        <v>3963.3782893461812</v>
      </c>
      <c r="BX99" s="55">
        <f t="shared" ca="1" si="58"/>
        <v>3891.3790026329607</v>
      </c>
      <c r="BY99" s="55">
        <f t="shared" ca="1" si="59"/>
        <v>4556.3189543948556</v>
      </c>
      <c r="BZ99" s="55">
        <f t="shared" ca="1" si="22"/>
        <v>26410992.232589424</v>
      </c>
      <c r="CA99" s="55">
        <f t="shared" ca="1" si="23"/>
        <v>26410992.232589424</v>
      </c>
      <c r="CB99" s="43">
        <f t="array" aca="1" ref="CB99" ca="1">SUM($E$54:$V$54*BH99:BY99)/1000000</f>
        <v>663.23809613658693</v>
      </c>
      <c r="CC99" s="45">
        <f t="array" aca="1" ref="CC99" ca="1">IF(CB99=0,"",SUM(($E$54:$V$54*BH99:BY99))/SUM(BH99:BY99))</f>
        <v>25.112199128898869</v>
      </c>
      <c r="CD99" s="56">
        <f t="array" aca="1" ref="CD99" ca="1">SUM(BI99:BY99*BI$54:BY$54*BI$55:BY$55)/1000000</f>
        <v>3180.5709012183211</v>
      </c>
      <c r="CI99" s="10"/>
      <c r="CJ99" s="73"/>
      <c r="CK99" s="156" t="str">
        <f t="shared" ca="1" si="60"/>
        <v/>
      </c>
      <c r="CL99" s="156" t="str">
        <f t="shared" ca="1" si="61"/>
        <v/>
      </c>
      <c r="CM99" s="156" t="str">
        <f t="shared" ca="1" si="62"/>
        <v/>
      </c>
      <c r="CN99" s="156">
        <f t="shared" ca="1" si="63"/>
        <v>-0.24538511656640055</v>
      </c>
      <c r="CO99" s="156">
        <f t="shared" ca="1" si="64"/>
        <v>-0.2075965184761546</v>
      </c>
      <c r="CP99" s="156">
        <f t="shared" ca="1" si="65"/>
        <v>-0.19419874797746092</v>
      </c>
      <c r="CQ99" s="156">
        <f t="shared" ca="1" si="66"/>
        <v>-0.22127736798557682</v>
      </c>
      <c r="CR99" s="156">
        <f t="shared" ca="1" si="67"/>
        <v>-0.1956659787087241</v>
      </c>
      <c r="CS99" s="156">
        <f t="shared" ca="1" si="68"/>
        <v>-0.20767842263786329</v>
      </c>
      <c r="CT99" s="156">
        <f t="shared" ca="1" si="69"/>
        <v>-0.23355948068284924</v>
      </c>
      <c r="CU99" s="156">
        <f t="shared" ca="1" si="70"/>
        <v>-0.17520457552739635</v>
      </c>
      <c r="CV99" s="156">
        <f t="shared" ca="1" si="71"/>
        <v>-0.21040104793090111</v>
      </c>
      <c r="CW99" s="156">
        <f t="shared" ca="1" si="72"/>
        <v>-0.16309814526990213</v>
      </c>
      <c r="CX99" s="156">
        <f t="shared" ca="1" si="73"/>
        <v>-0.21617948503472428</v>
      </c>
      <c r="CY99" s="156">
        <f t="shared" ca="1" si="74"/>
        <v>-0.20313424473627528</v>
      </c>
      <c r="CZ99" s="156">
        <f t="shared" ca="1" si="75"/>
        <v>-0.20729422985187887</v>
      </c>
      <c r="DA99" s="156">
        <f t="shared" ca="1" si="76"/>
        <v>-0.21747282795141232</v>
      </c>
      <c r="DB99" s="55"/>
      <c r="DC99" s="55"/>
      <c r="DD99" s="43"/>
      <c r="DE99" s="45"/>
      <c r="DF99" s="56"/>
      <c r="DK99" s="10"/>
      <c r="DL99" s="48"/>
      <c r="DM99" s="74">
        <f t="shared" ca="1" si="77"/>
        <v>4.6156038653376807E-2</v>
      </c>
      <c r="DN99" s="74">
        <f t="shared" ca="1" si="78"/>
        <v>4.6156038653376807E-2</v>
      </c>
      <c r="DO99" s="74">
        <f t="shared" ca="1" si="79"/>
        <v>0.54838107470412312</v>
      </c>
      <c r="DP99" s="74">
        <f t="shared" ca="1" si="80"/>
        <v>0.54838107470412312</v>
      </c>
      <c r="DQ99" s="74">
        <f t="shared" ca="1" si="81"/>
        <v>0.54838107470412312</v>
      </c>
      <c r="DR99" s="74">
        <f t="shared" ca="1" si="82"/>
        <v>0.54838107470412312</v>
      </c>
      <c r="DS99" s="74">
        <f t="shared" ca="1" si="83"/>
        <v>0.54838107470412301</v>
      </c>
      <c r="DT99" s="74">
        <f t="shared" ca="1" si="84"/>
        <v>0.54838107470412323</v>
      </c>
      <c r="DU99" s="74">
        <f t="shared" ca="1" si="85"/>
        <v>0.54838107470412312</v>
      </c>
      <c r="DV99" s="74">
        <f t="shared" ca="1" si="86"/>
        <v>0.54838107470412301</v>
      </c>
      <c r="DW99" s="74">
        <f t="shared" ca="1" si="87"/>
        <v>0.54838107470412312</v>
      </c>
      <c r="DX99" s="74">
        <f t="shared" ca="1" si="88"/>
        <v>0.54838107470412312</v>
      </c>
      <c r="DY99" s="74">
        <f t="shared" ca="1" si="89"/>
        <v>0.54838107470412312</v>
      </c>
      <c r="DZ99" s="74">
        <f t="shared" ca="1" si="90"/>
        <v>0.54838107470412312</v>
      </c>
      <c r="EA99" s="74">
        <f t="shared" ca="1" si="91"/>
        <v>0.54838107470412301</v>
      </c>
      <c r="EB99" s="74">
        <f t="shared" ca="1" si="92"/>
        <v>0.54838107470412301</v>
      </c>
      <c r="EC99" s="74">
        <f t="shared" ca="1" si="93"/>
        <v>0.54838107470412312</v>
      </c>
      <c r="ED99" s="55"/>
      <c r="EE99" s="55"/>
      <c r="EF99" s="43"/>
      <c r="EG99" s="45"/>
      <c r="EH99" s="56"/>
    </row>
    <row r="100" spans="1:138" x14ac:dyDescent="0.2">
      <c r="A100" s="7">
        <v>4</v>
      </c>
      <c r="B100">
        <v>8</v>
      </c>
      <c r="C100" s="5">
        <f t="shared" ca="1" si="13"/>
        <v>0.31344396302816974</v>
      </c>
      <c r="D100" s="5">
        <f t="shared" ca="1" si="14"/>
        <v>6.9646882377997973E-2</v>
      </c>
      <c r="E100" s="32">
        <f t="shared" ca="1" si="15"/>
        <v>34129299.573723525</v>
      </c>
      <c r="F100" s="31">
        <f t="shared" ca="1" si="101"/>
        <v>6800374.1969848583</v>
      </c>
      <c r="G100" s="31">
        <f t="shared" ca="1" si="101"/>
        <v>12793041.629409784</v>
      </c>
      <c r="H100" s="31">
        <f t="shared" ca="1" si="101"/>
        <v>6600609.1419088412</v>
      </c>
      <c r="I100" s="31">
        <f t="shared" ca="1" si="101"/>
        <v>4739594.4490511557</v>
      </c>
      <c r="J100" s="31">
        <f t="shared" ca="1" si="101"/>
        <v>8880162.1418567095</v>
      </c>
      <c r="K100" s="31">
        <f t="shared" ca="1" si="101"/>
        <v>2273892.6100016488</v>
      </c>
      <c r="L100" s="31">
        <f t="shared" ca="1" si="101"/>
        <v>1913740.4460794178</v>
      </c>
      <c r="M100" s="31">
        <f t="shared" ca="1" si="101"/>
        <v>1607893.4964584843</v>
      </c>
      <c r="N100" s="31">
        <f t="shared" ca="1" si="101"/>
        <v>732952.40264094376</v>
      </c>
      <c r="O100" s="31">
        <f t="shared" ca="1" si="101"/>
        <v>213513.71187543342</v>
      </c>
      <c r="P100" s="31">
        <f t="shared" ca="1" si="102"/>
        <v>90531.328070426316</v>
      </c>
      <c r="Q100" s="31">
        <f t="shared" ca="1" si="102"/>
        <v>33564.069285384168</v>
      </c>
      <c r="R100" s="31">
        <f t="shared" ca="1" si="102"/>
        <v>5461.402899856932</v>
      </c>
      <c r="S100" s="31">
        <f t="shared" ca="1" si="102"/>
        <v>5538.5656030348537</v>
      </c>
      <c r="T100" s="31">
        <f t="shared" ca="1" si="102"/>
        <v>5245.0633602502194</v>
      </c>
      <c r="U100" s="31">
        <f t="shared" ca="1" si="102"/>
        <v>3078.1024431263345</v>
      </c>
      <c r="V100" s="31">
        <f t="shared" ca="1" si="102"/>
        <v>3022.185201784258</v>
      </c>
      <c r="W100" s="33">
        <f t="shared" ca="1" si="16"/>
        <v>27108799.116736498</v>
      </c>
      <c r="X100" s="33">
        <f t="shared" ca="1" si="17"/>
        <v>80831514.516854659</v>
      </c>
      <c r="Y100" s="40">
        <f t="array" aca="1" ref="Y100" ca="1">SUM($E$54:$V$54*E100:V100)/1000000</f>
        <v>967.29004768269021</v>
      </c>
      <c r="Z100" s="41">
        <f t="array" aca="1" ref="Z100" ca="1">SUM(($E$54:$V$54*E100:V100))/SUM(E100:V100)</f>
        <v>11.966744078276486</v>
      </c>
      <c r="AE100" s="10"/>
      <c r="AF100" s="48"/>
      <c r="AG100" s="55">
        <f t="shared" ca="1" si="26"/>
        <v>235221.05543922403</v>
      </c>
      <c r="AH100" s="55">
        <f t="shared" ca="1" si="27"/>
        <v>442503.99568922445</v>
      </c>
      <c r="AI100" s="55">
        <f t="shared" ca="1" si="28"/>
        <v>615595.13902850088</v>
      </c>
      <c r="AJ100" s="55">
        <f t="shared" ca="1" si="29"/>
        <v>442030.61279259296</v>
      </c>
      <c r="AK100" s="55">
        <f t="shared" ca="1" si="30"/>
        <v>828193.963736356</v>
      </c>
      <c r="AL100" s="55">
        <f t="shared" ca="1" si="31"/>
        <v>212070.9175918627</v>
      </c>
      <c r="AM100" s="55">
        <f t="shared" ca="1" si="32"/>
        <v>178481.90835732935</v>
      </c>
      <c r="AN100" s="55">
        <f t="shared" ca="1" si="33"/>
        <v>149957.58712795674</v>
      </c>
      <c r="AO100" s="55">
        <f t="shared" ca="1" si="34"/>
        <v>68357.62071416057</v>
      </c>
      <c r="AP100" s="55">
        <f t="shared" ca="1" si="35"/>
        <v>19913.011105583799</v>
      </c>
      <c r="AQ100" s="55">
        <f t="shared" ca="1" si="36"/>
        <v>8443.2579314690429</v>
      </c>
      <c r="AR100" s="55">
        <f t="shared" ca="1" si="37"/>
        <v>3130.2986518185276</v>
      </c>
      <c r="AS100" s="55">
        <f t="shared" ca="1" si="38"/>
        <v>509.34891085761507</v>
      </c>
      <c r="AT100" s="55">
        <f t="shared" ca="1" si="39"/>
        <v>516.54536560434917</v>
      </c>
      <c r="AU100" s="55">
        <f t="shared" ca="1" si="40"/>
        <v>489.17235349778281</v>
      </c>
      <c r="AV100" s="55">
        <f t="shared" ca="1" si="41"/>
        <v>287.07424734322996</v>
      </c>
      <c r="AW100" s="55">
        <f t="shared" ca="1" si="42"/>
        <v>281.8592162426138</v>
      </c>
      <c r="AX100" s="55">
        <f t="shared" ca="1" si="19"/>
        <v>2528258.3171311757</v>
      </c>
      <c r="AY100" s="55">
        <f t="shared" ca="1" si="20"/>
        <v>3205983.3682596246</v>
      </c>
      <c r="AZ100" s="43">
        <f t="array" aca="1" ref="AZ100" ca="1">SUM($E$54:$V$54*AF100:AW100)/1000000</f>
        <v>73.534006012565897</v>
      </c>
      <c r="BA100" s="45">
        <f t="array" aca="1" ref="BA100" ca="1">IF(AZ100=0,"",SUM(($E$54:$V$54*AF100:AW100))/SUM(AF100:AW100))</f>
        <v>22.936490170404095</v>
      </c>
      <c r="BB100" s="56">
        <f t="array" aca="1" ref="BB100" ca="1">SUM(AG100:AW100*AG$54:AW$54*AG$55:AW$55)/1000000</f>
        <v>161.7179623332197</v>
      </c>
      <c r="BG100" s="10"/>
      <c r="BH100" s="48"/>
      <c r="BI100" s="55">
        <f t="shared" si="43"/>
        <v>0</v>
      </c>
      <c r="BJ100" s="55">
        <f t="shared" si="44"/>
        <v>0</v>
      </c>
      <c r="BK100" s="55">
        <f t="shared" ca="1" si="45"/>
        <v>2770469.7383400234</v>
      </c>
      <c r="BL100" s="55">
        <f t="shared" ca="1" si="46"/>
        <v>1989347.1512696221</v>
      </c>
      <c r="BM100" s="55">
        <f t="shared" ca="1" si="47"/>
        <v>3727265.1594170867</v>
      </c>
      <c r="BN100" s="55">
        <f t="shared" ca="1" si="48"/>
        <v>954419.58898095647</v>
      </c>
      <c r="BO100" s="55">
        <f t="shared" ca="1" si="49"/>
        <v>803253.13602300046</v>
      </c>
      <c r="BP100" s="55">
        <f t="shared" ca="1" si="50"/>
        <v>674880.17827453464</v>
      </c>
      <c r="BQ100" s="55">
        <f t="shared" ca="1" si="51"/>
        <v>307641.67480656295</v>
      </c>
      <c r="BR100" s="55">
        <f t="shared" ca="1" si="52"/>
        <v>89617.982939749199</v>
      </c>
      <c r="BS100" s="55">
        <f t="shared" ca="1" si="53"/>
        <v>37998.660335508874</v>
      </c>
      <c r="BT100" s="55">
        <f t="shared" ca="1" si="54"/>
        <v>14087.826782576802</v>
      </c>
      <c r="BU100" s="55">
        <f t="shared" ca="1" si="55"/>
        <v>2292.3113818189845</v>
      </c>
      <c r="BV100" s="55">
        <f t="shared" ca="1" si="56"/>
        <v>2324.698837201795</v>
      </c>
      <c r="BW100" s="55">
        <f t="shared" ca="1" si="57"/>
        <v>2201.50731589099</v>
      </c>
      <c r="BX100" s="55">
        <f t="shared" ca="1" si="58"/>
        <v>1291.9701025844768</v>
      </c>
      <c r="BY100" s="55">
        <f t="shared" ca="1" si="59"/>
        <v>1268.49999222662</v>
      </c>
      <c r="BZ100" s="55">
        <f t="shared" ca="1" si="22"/>
        <v>11378360.084799346</v>
      </c>
      <c r="CA100" s="55">
        <f t="shared" ca="1" si="23"/>
        <v>11378360.084799346</v>
      </c>
      <c r="CB100" s="43">
        <f t="array" aca="1" ref="CB100" ca="1">SUM($E$54:$V$54*BH100:BY100)/1000000</f>
        <v>298.9828366719654</v>
      </c>
      <c r="CC100" s="45">
        <f t="array" aca="1" ref="CC100" ca="1">IF(CB100=0,"",SUM(($E$54:$V$54*BH100:BY100))/SUM(BH100:BY100))</f>
        <v>26.276443568646116</v>
      </c>
      <c r="CD100" s="56">
        <f t="array" aca="1" ref="CD100" ca="1">SUM(BI100:BY100*BI$54:BY$54*BI$55:BY$55)/1000000</f>
        <v>1454.7246459951839</v>
      </c>
      <c r="CI100" s="10"/>
      <c r="CJ100" s="73"/>
      <c r="CK100" s="156" t="str">
        <f t="shared" ca="1" si="60"/>
        <v/>
      </c>
      <c r="CL100" s="156" t="str">
        <f t="shared" ca="1" si="61"/>
        <v/>
      </c>
      <c r="CM100" s="156" t="str">
        <f t="shared" ca="1" si="62"/>
        <v/>
      </c>
      <c r="CN100" s="156">
        <f t="shared" ca="1" si="63"/>
        <v>0.8746314569615905</v>
      </c>
      <c r="CO100" s="156">
        <f t="shared" ca="1" si="64"/>
        <v>1.0974322727246226</v>
      </c>
      <c r="CP100" s="156">
        <f t="shared" ca="1" si="65"/>
        <v>0.99911947584972782</v>
      </c>
      <c r="CQ100" s="156">
        <f t="shared" ca="1" si="66"/>
        <v>1.0050835927354851</v>
      </c>
      <c r="CR100" s="156">
        <f t="shared" ca="1" si="67"/>
        <v>1.1333068749151345</v>
      </c>
      <c r="CS100" s="156">
        <f t="shared" ca="1" si="68"/>
        <v>0.84480639109211975</v>
      </c>
      <c r="CT100" s="156">
        <f t="shared" ca="1" si="69"/>
        <v>0.89223672381931018</v>
      </c>
      <c r="CU100" s="156">
        <f t="shared" ca="1" si="70"/>
        <v>0.74813111534103194</v>
      </c>
      <c r="CV100" s="156">
        <f t="shared" ca="1" si="71"/>
        <v>1.0503020896190653</v>
      </c>
      <c r="CW100" s="156">
        <f t="shared" ca="1" si="72"/>
        <v>1.0701774751904252</v>
      </c>
      <c r="CX100" s="156">
        <f t="shared" ca="1" si="73"/>
        <v>0.91057210969870683</v>
      </c>
      <c r="CY100" s="156">
        <f t="shared" ca="1" si="74"/>
        <v>0.84806981587871</v>
      </c>
      <c r="CZ100" s="156">
        <f t="shared" ca="1" si="75"/>
        <v>0.98671732813283675</v>
      </c>
      <c r="DA100" s="156">
        <f t="shared" ca="1" si="76"/>
        <v>0.75214329764019694</v>
      </c>
      <c r="DB100" s="55"/>
      <c r="DC100" s="55"/>
      <c r="DD100" s="43"/>
      <c r="DE100" s="45"/>
      <c r="DF100" s="56"/>
      <c r="DK100" s="10"/>
      <c r="DL100" s="48"/>
      <c r="DM100" s="74">
        <f t="shared" ca="1" si="77"/>
        <v>6.9646882377997904E-2</v>
      </c>
      <c r="DN100" s="74">
        <f t="shared" ca="1" si="78"/>
        <v>6.9646882377997904E-2</v>
      </c>
      <c r="DO100" s="74">
        <f t="shared" ca="1" si="79"/>
        <v>0.38309084540616756</v>
      </c>
      <c r="DP100" s="74">
        <f t="shared" ca="1" si="80"/>
        <v>0.38309084540616756</v>
      </c>
      <c r="DQ100" s="74">
        <f t="shared" ca="1" si="81"/>
        <v>0.38309084540616756</v>
      </c>
      <c r="DR100" s="74">
        <f t="shared" ca="1" si="82"/>
        <v>0.38309084540616756</v>
      </c>
      <c r="DS100" s="74">
        <f t="shared" ca="1" si="83"/>
        <v>0.38309084540616756</v>
      </c>
      <c r="DT100" s="74">
        <f t="shared" ca="1" si="84"/>
        <v>0.38309084540616756</v>
      </c>
      <c r="DU100" s="74">
        <f t="shared" ca="1" si="85"/>
        <v>0.38309084540616756</v>
      </c>
      <c r="DV100" s="74">
        <f t="shared" ca="1" si="86"/>
        <v>0.38309084540616756</v>
      </c>
      <c r="DW100" s="74">
        <f t="shared" ca="1" si="87"/>
        <v>0.38309084540616756</v>
      </c>
      <c r="DX100" s="74">
        <f t="shared" ca="1" si="88"/>
        <v>0.38309084540616745</v>
      </c>
      <c r="DY100" s="74">
        <f t="shared" ca="1" si="89"/>
        <v>0.38309084540616756</v>
      </c>
      <c r="DZ100" s="74">
        <f t="shared" ca="1" si="90"/>
        <v>0.38309084540616756</v>
      </c>
      <c r="EA100" s="74">
        <f t="shared" ca="1" si="91"/>
        <v>0.38309084540616756</v>
      </c>
      <c r="EB100" s="74">
        <f t="shared" ca="1" si="92"/>
        <v>0.38309084540616756</v>
      </c>
      <c r="EC100" s="74">
        <f t="shared" ca="1" si="93"/>
        <v>0.38309084540616756</v>
      </c>
      <c r="ED100" s="55"/>
      <c r="EE100" s="55"/>
      <c r="EF100" s="43"/>
      <c r="EG100" s="45"/>
      <c r="EH100" s="56"/>
    </row>
    <row r="101" spans="1:138" x14ac:dyDescent="0.2">
      <c r="A101" s="7">
        <v>4</v>
      </c>
      <c r="B101">
        <v>9</v>
      </c>
      <c r="C101" s="5">
        <f t="shared" ca="1" si="13"/>
        <v>0.40962943750810565</v>
      </c>
      <c r="D101" s="5">
        <f t="shared" ca="1" si="14"/>
        <v>7.0458959458436554E-2</v>
      </c>
      <c r="E101" s="32">
        <f t="shared" ca="1" si="15"/>
        <v>34315355.573012523</v>
      </c>
      <c r="F101" s="31">
        <f t="shared" ca="1" si="101"/>
        <v>26700900.220045287</v>
      </c>
      <c r="G101" s="31">
        <f t="shared" ca="1" si="101"/>
        <v>5320241.4101829529</v>
      </c>
      <c r="H101" s="31">
        <f t="shared" ca="1" si="101"/>
        <v>6644656.5372994617</v>
      </c>
      <c r="I101" s="31">
        <f t="shared" ca="1" si="101"/>
        <v>3428330.9595520031</v>
      </c>
      <c r="J101" s="31">
        <f t="shared" ca="1" si="101"/>
        <v>2461727.0976150925</v>
      </c>
      <c r="K101" s="31">
        <f t="shared" ca="1" si="101"/>
        <v>4612322.0057785148</v>
      </c>
      <c r="L101" s="31">
        <f t="shared" ca="1" si="101"/>
        <v>1181051.0614950187</v>
      </c>
      <c r="M101" s="31">
        <f t="shared" ca="1" si="101"/>
        <v>993989.41503504349</v>
      </c>
      <c r="N101" s="31">
        <f t="shared" ca="1" si="101"/>
        <v>835133.68767307489</v>
      </c>
      <c r="O101" s="31">
        <f t="shared" ca="1" si="101"/>
        <v>380692.65424270998</v>
      </c>
      <c r="P101" s="31">
        <f t="shared" ca="1" si="102"/>
        <v>110898.19938947749</v>
      </c>
      <c r="Q101" s="31">
        <f t="shared" ca="1" si="102"/>
        <v>47021.623029089867</v>
      </c>
      <c r="R101" s="31">
        <f t="shared" ca="1" si="102"/>
        <v>17433.048281715724</v>
      </c>
      <c r="S101" s="31">
        <f t="shared" ca="1" si="102"/>
        <v>2836.6316262065366</v>
      </c>
      <c r="T101" s="31">
        <f t="shared" ca="1" si="102"/>
        <v>2876.709636968902</v>
      </c>
      <c r="U101" s="31">
        <f t="shared" ca="1" si="102"/>
        <v>2724.265702779895</v>
      </c>
      <c r="V101" s="31">
        <f t="shared" ca="1" si="102"/>
        <v>1598.7545506127187</v>
      </c>
      <c r="W101" s="33">
        <f t="shared" ca="1" si="16"/>
        <v>20723292.650907766</v>
      </c>
      <c r="X101" s="33">
        <f t="shared" ca="1" si="17"/>
        <v>87059789.854148537</v>
      </c>
      <c r="Y101" s="40">
        <f t="array" aca="1" ref="Y101" ca="1">SUM($E$54:$V$54*E101:V101)/1000000</f>
        <v>826.78811054691118</v>
      </c>
      <c r="Z101" s="41">
        <f t="array" aca="1" ref="Z101" ca="1">SUM(($E$54:$V$54*E101:V101))/SUM(E101:V101)</f>
        <v>9.49678504774743</v>
      </c>
      <c r="AE101" s="10"/>
      <c r="AF101" s="48"/>
      <c r="AG101" s="55">
        <f t="shared" ca="1" si="26"/>
        <v>798972.00335945364</v>
      </c>
      <c r="AH101" s="55">
        <f t="shared" ca="1" si="27"/>
        <v>159197.7762105052</v>
      </c>
      <c r="AI101" s="55">
        <f t="shared" ca="1" si="28"/>
        <v>661298.25828983891</v>
      </c>
      <c r="AJ101" s="55">
        <f t="shared" ca="1" si="29"/>
        <v>341198.86854442186</v>
      </c>
      <c r="AK101" s="55">
        <f t="shared" ca="1" si="30"/>
        <v>244999.246070797</v>
      </c>
      <c r="AL101" s="55">
        <f t="shared" ca="1" si="31"/>
        <v>459033.58465129422</v>
      </c>
      <c r="AM101" s="55">
        <f t="shared" ca="1" si="32"/>
        <v>117542.11907474279</v>
      </c>
      <c r="AN101" s="55">
        <f t="shared" ca="1" si="33"/>
        <v>98925.123553242549</v>
      </c>
      <c r="AO101" s="55">
        <f t="shared" ca="1" si="34"/>
        <v>83115.274656744077</v>
      </c>
      <c r="AP101" s="55">
        <f t="shared" ca="1" si="35"/>
        <v>37887.795671792148</v>
      </c>
      <c r="AQ101" s="55">
        <f t="shared" ca="1" si="36"/>
        <v>11036.956642088</v>
      </c>
      <c r="AR101" s="55">
        <f t="shared" ca="1" si="37"/>
        <v>4679.7478901349423</v>
      </c>
      <c r="AS101" s="55">
        <f t="shared" ca="1" si="38"/>
        <v>1734.99478877003</v>
      </c>
      <c r="AT101" s="55">
        <f t="shared" ca="1" si="39"/>
        <v>282.31098827910944</v>
      </c>
      <c r="AU101" s="55">
        <f t="shared" ca="1" si="40"/>
        <v>286.29968484515427</v>
      </c>
      <c r="AV101" s="55">
        <f t="shared" ca="1" si="41"/>
        <v>271.12795887254094</v>
      </c>
      <c r="AW101" s="55">
        <f t="shared" ca="1" si="42"/>
        <v>159.11335579473558</v>
      </c>
      <c r="AX101" s="55">
        <f t="shared" ca="1" si="19"/>
        <v>2062450.8218216582</v>
      </c>
      <c r="AY101" s="55">
        <f t="shared" ca="1" si="20"/>
        <v>3020620.6013916172</v>
      </c>
      <c r="AZ101" s="43">
        <f t="array" aca="1" ref="AZ101" ca="1">SUM($E$54:$V$54*AF101:AW101)/1000000</f>
        <v>60.878106581482342</v>
      </c>
      <c r="BA101" s="45">
        <f t="array" aca="1" ref="BA101" ca="1">IF(AZ101=0,"",SUM(($E$54:$V$54*AF101:AW101))/SUM(AF101:AW101))</f>
        <v>20.15417181271804</v>
      </c>
      <c r="BB101" s="56">
        <f t="array" aca="1" ref="BB101" ca="1">SUM(AG101:AW101*AG$54:AW$54*AG$55:AW$55)/1000000</f>
        <v>131.58242838811867</v>
      </c>
      <c r="BG101" s="10"/>
      <c r="BH101" s="48"/>
      <c r="BI101" s="55">
        <f t="shared" si="43"/>
        <v>0</v>
      </c>
      <c r="BJ101" s="55">
        <f t="shared" si="44"/>
        <v>0</v>
      </c>
      <c r="BK101" s="55">
        <f t="shared" ca="1" si="45"/>
        <v>3844610.1908182725</v>
      </c>
      <c r="BL101" s="55">
        <f t="shared" ca="1" si="46"/>
        <v>1983638.4424992886</v>
      </c>
      <c r="BM101" s="55">
        <f t="shared" ca="1" si="47"/>
        <v>1424359.7142119568</v>
      </c>
      <c r="BN101" s="55">
        <f t="shared" ca="1" si="48"/>
        <v>2668697.7855379675</v>
      </c>
      <c r="BO101" s="55">
        <f t="shared" ca="1" si="49"/>
        <v>683358.26259966823</v>
      </c>
      <c r="BP101" s="55">
        <f t="shared" ca="1" si="50"/>
        <v>575124.0584306207</v>
      </c>
      <c r="BQ101" s="55">
        <f t="shared" ca="1" si="51"/>
        <v>483209.84964385763</v>
      </c>
      <c r="BR101" s="55">
        <f t="shared" ca="1" si="52"/>
        <v>220269.45258272535</v>
      </c>
      <c r="BS101" s="55">
        <f t="shared" ca="1" si="53"/>
        <v>64165.897081787225</v>
      </c>
      <c r="BT101" s="55">
        <f t="shared" ca="1" si="54"/>
        <v>27206.795426017168</v>
      </c>
      <c r="BU101" s="55">
        <f t="shared" ca="1" si="55"/>
        <v>10086.793004977655</v>
      </c>
      <c r="BV101" s="55">
        <f t="shared" ca="1" si="56"/>
        <v>1641.2801469108592</v>
      </c>
      <c r="BW101" s="55">
        <f t="shared" ca="1" si="57"/>
        <v>1664.4693558247841</v>
      </c>
      <c r="BX101" s="55">
        <f t="shared" ca="1" si="58"/>
        <v>1576.2650220685525</v>
      </c>
      <c r="BY101" s="55">
        <f t="shared" ca="1" si="59"/>
        <v>925.04225062637443</v>
      </c>
      <c r="BZ101" s="55">
        <f t="shared" ca="1" si="22"/>
        <v>11990534.298612572</v>
      </c>
      <c r="CA101" s="55">
        <f t="shared" ca="1" si="23"/>
        <v>11990534.298612572</v>
      </c>
      <c r="CB101" s="43">
        <f t="array" aca="1" ref="CB101" ca="1">SUM($E$54:$V$54*BH101:BY101)/1000000</f>
        <v>312.85207937536802</v>
      </c>
      <c r="CC101" s="45">
        <f t="array" aca="1" ref="CC101" ca="1">IF(CB101=0,"",SUM(($E$54:$V$54*BH101:BY101))/SUM(BH101:BY101))</f>
        <v>26.091587879579993</v>
      </c>
      <c r="CD101" s="56">
        <f t="array" aca="1" ref="CD101" ca="1">SUM(BI101:BY101*BI$54:BY$54*BI$55:BY$55)/1000000</f>
        <v>1524.1663969195506</v>
      </c>
      <c r="CI101" s="10"/>
      <c r="CJ101" s="73"/>
      <c r="CK101" s="156" t="str">
        <f t="shared" ca="1" si="60"/>
        <v/>
      </c>
      <c r="CL101" s="156" t="str">
        <f t="shared" ca="1" si="61"/>
        <v/>
      </c>
      <c r="CM101" s="156" t="str">
        <f t="shared" ca="1" si="62"/>
        <v/>
      </c>
      <c r="CN101" s="156">
        <f t="shared" ca="1" si="63"/>
        <v>0.16885620414881178</v>
      </c>
      <c r="CO101" s="156">
        <f t="shared" ca="1" si="64"/>
        <v>0.17225595702546101</v>
      </c>
      <c r="CP101" s="156">
        <f t="shared" ca="1" si="65"/>
        <v>0.14091970996350731</v>
      </c>
      <c r="CQ101" s="156">
        <f t="shared" ca="1" si="66"/>
        <v>0.14929617735539524</v>
      </c>
      <c r="CR101" s="156">
        <f t="shared" ca="1" si="67"/>
        <v>0.18205944570013385</v>
      </c>
      <c r="CS101" s="156">
        <f t="shared" ca="1" si="68"/>
        <v>0.148696239965106</v>
      </c>
      <c r="CT101" s="156">
        <f t="shared" ca="1" si="69"/>
        <v>0.14232836937893359</v>
      </c>
      <c r="CU101" s="156">
        <f t="shared" ca="1" si="70"/>
        <v>0.20188270031663202</v>
      </c>
      <c r="CV101" s="156">
        <f t="shared" ca="1" si="71"/>
        <v>0.16681858550490644</v>
      </c>
      <c r="CW101" s="156">
        <f t="shared" ca="1" si="72"/>
        <v>0.16994842925825795</v>
      </c>
      <c r="CX101" s="156">
        <f t="shared" ca="1" si="73"/>
        <v>0.17060890551189492</v>
      </c>
      <c r="CY101" s="156">
        <f t="shared" ca="1" si="74"/>
        <v>0.14172685559005485</v>
      </c>
      <c r="CZ101" s="156">
        <f t="shared" ca="1" si="75"/>
        <v>0.15982983291496616</v>
      </c>
      <c r="DA101" s="156" t="str">
        <f t="shared" ca="1" si="76"/>
        <v/>
      </c>
      <c r="DB101" s="55"/>
      <c r="DC101" s="55"/>
      <c r="DD101" s="43"/>
      <c r="DE101" s="45"/>
      <c r="DF101" s="56"/>
      <c r="DK101" s="10"/>
      <c r="DL101" s="48"/>
      <c r="DM101" s="74">
        <f t="shared" ca="1" si="77"/>
        <v>7.0458959458436526E-2</v>
      </c>
      <c r="DN101" s="74">
        <f t="shared" ca="1" si="78"/>
        <v>7.0458959458436526E-2</v>
      </c>
      <c r="DO101" s="74">
        <f t="shared" ca="1" si="79"/>
        <v>0.48008839696654204</v>
      </c>
      <c r="DP101" s="74">
        <f t="shared" ca="1" si="80"/>
        <v>0.48008839696654204</v>
      </c>
      <c r="DQ101" s="74">
        <f t="shared" ca="1" si="81"/>
        <v>0.48008839696654204</v>
      </c>
      <c r="DR101" s="74">
        <f t="shared" ca="1" si="82"/>
        <v>0.48008839696654204</v>
      </c>
      <c r="DS101" s="74">
        <f t="shared" ca="1" si="83"/>
        <v>0.48008839696654204</v>
      </c>
      <c r="DT101" s="74">
        <f t="shared" ca="1" si="84"/>
        <v>0.48008839696654204</v>
      </c>
      <c r="DU101" s="74">
        <f t="shared" ca="1" si="85"/>
        <v>0.48008839696654204</v>
      </c>
      <c r="DV101" s="74">
        <f t="shared" ca="1" si="86"/>
        <v>0.48008839696654204</v>
      </c>
      <c r="DW101" s="74">
        <f t="shared" ca="1" si="87"/>
        <v>0.48008839696654204</v>
      </c>
      <c r="DX101" s="74">
        <f t="shared" ca="1" si="88"/>
        <v>0.48008839696654204</v>
      </c>
      <c r="DY101" s="74">
        <f t="shared" ca="1" si="89"/>
        <v>0.48008839696654204</v>
      </c>
      <c r="DZ101" s="74">
        <f t="shared" ca="1" si="90"/>
        <v>0.48008839696654204</v>
      </c>
      <c r="EA101" s="74">
        <f t="shared" ca="1" si="91"/>
        <v>0.48008839696654204</v>
      </c>
      <c r="EB101" s="74">
        <f t="shared" ca="1" si="92"/>
        <v>0.48008839696654204</v>
      </c>
      <c r="EC101" s="74">
        <f t="shared" ca="1" si="93"/>
        <v>0.48008839696654204</v>
      </c>
      <c r="ED101" s="55"/>
      <c r="EE101" s="55"/>
      <c r="EF101" s="43"/>
      <c r="EG101" s="45"/>
      <c r="EH101" s="56"/>
    </row>
    <row r="102" spans="1:138" x14ac:dyDescent="0.2">
      <c r="A102" s="7">
        <v>4</v>
      </c>
      <c r="B102">
        <v>10</v>
      </c>
      <c r="C102" s="5">
        <f t="shared" ca="1" si="13"/>
        <v>0.46058868401471831</v>
      </c>
      <c r="D102" s="5">
        <f t="shared" ca="1" si="14"/>
        <v>7.3692067398798106E-2</v>
      </c>
      <c r="E102" s="32">
        <f t="shared" ca="1" si="15"/>
        <v>79740191.860042542</v>
      </c>
      <c r="F102" s="31">
        <f t="shared" ca="1" si="101"/>
        <v>26759802.931434646</v>
      </c>
      <c r="G102" s="31">
        <f t="shared" ca="1" si="101"/>
        <v>20821897.836962596</v>
      </c>
      <c r="H102" s="31">
        <f t="shared" ca="1" si="101"/>
        <v>2617547.8090790273</v>
      </c>
      <c r="I102" s="31">
        <f t="shared" ca="1" si="101"/>
        <v>3269157.3220721087</v>
      </c>
      <c r="J102" s="31">
        <f t="shared" ca="1" si="101"/>
        <v>1686731.7664941358</v>
      </c>
      <c r="K102" s="31">
        <f t="shared" ca="1" si="101"/>
        <v>1211164.6585396717</v>
      </c>
      <c r="L102" s="31">
        <f t="shared" ca="1" si="101"/>
        <v>2269252.9210958057</v>
      </c>
      <c r="M102" s="31">
        <f t="shared" ca="1" si="101"/>
        <v>581074.68817292561</v>
      </c>
      <c r="N102" s="31">
        <f t="shared" ca="1" si="101"/>
        <v>489040.74363859562</v>
      </c>
      <c r="O102" s="31">
        <f t="shared" ca="1" si="101"/>
        <v>410884.0531696048</v>
      </c>
      <c r="P102" s="31">
        <f t="shared" ca="1" si="102"/>
        <v>187300.00130035792</v>
      </c>
      <c r="Q102" s="31">
        <f t="shared" ca="1" si="102"/>
        <v>54561.685544407221</v>
      </c>
      <c r="R102" s="31">
        <f t="shared" ca="1" si="102"/>
        <v>23134.541621279848</v>
      </c>
      <c r="S102" s="31">
        <f t="shared" ca="1" si="102"/>
        <v>8577.0238260306123</v>
      </c>
      <c r="T102" s="31">
        <f t="shared" ca="1" si="102"/>
        <v>1395.6169139486221</v>
      </c>
      <c r="U102" s="31">
        <f t="shared" ca="1" si="102"/>
        <v>1415.3352126450843</v>
      </c>
      <c r="V102" s="31">
        <f t="shared" ca="1" si="102"/>
        <v>1340.3331112028302</v>
      </c>
      <c r="W102" s="33">
        <f t="shared" ca="1" si="16"/>
        <v>12812578.499791743</v>
      </c>
      <c r="X102" s="33">
        <f t="shared" ca="1" si="17"/>
        <v>140134471.12823156</v>
      </c>
      <c r="Y102" s="40">
        <f t="array" aca="1" ref="Y102" ca="1">SUM($E$54:$V$54*E102:V102)/1000000</f>
        <v>897.89756172321734</v>
      </c>
      <c r="Z102" s="41">
        <f t="array" aca="1" ref="Z102" ca="1">SUM(($E$54:$V$54*E102:V102))/SUM(E102:V102)</f>
        <v>6.4073996533057631</v>
      </c>
      <c r="AE102" s="10"/>
      <c r="AF102" s="48"/>
      <c r="AG102" s="55">
        <f t="shared" ca="1" si="26"/>
        <v>784998.45567318122</v>
      </c>
      <c r="AH102" s="55">
        <f t="shared" ca="1" si="27"/>
        <v>610810.09034636035</v>
      </c>
      <c r="AI102" s="55">
        <f t="shared" ca="1" si="28"/>
        <v>280801.47193326952</v>
      </c>
      <c r="AJ102" s="55">
        <f t="shared" ca="1" si="29"/>
        <v>350703.88584125327</v>
      </c>
      <c r="AK102" s="55">
        <f t="shared" ca="1" si="30"/>
        <v>180946.74761826193</v>
      </c>
      <c r="AL102" s="55">
        <f t="shared" ca="1" si="31"/>
        <v>129929.55379529714</v>
      </c>
      <c r="AM102" s="55">
        <f t="shared" ca="1" si="32"/>
        <v>243437.60149189911</v>
      </c>
      <c r="AN102" s="55">
        <f t="shared" ca="1" si="33"/>
        <v>62335.681960106238</v>
      </c>
      <c r="AO102" s="55">
        <f t="shared" ca="1" si="34"/>
        <v>52462.59883878682</v>
      </c>
      <c r="AP102" s="55">
        <f t="shared" ca="1" si="35"/>
        <v>44078.219516658093</v>
      </c>
      <c r="AQ102" s="55">
        <f t="shared" ca="1" si="36"/>
        <v>20092.896059365125</v>
      </c>
      <c r="AR102" s="55">
        <f t="shared" ca="1" si="37"/>
        <v>5853.188835324605</v>
      </c>
      <c r="AS102" s="55">
        <f t="shared" ca="1" si="38"/>
        <v>2481.7935768831412</v>
      </c>
      <c r="AT102" s="55">
        <f t="shared" ca="1" si="39"/>
        <v>920.11343854060055</v>
      </c>
      <c r="AU102" s="55">
        <f t="shared" ca="1" si="40"/>
        <v>149.71695352896933</v>
      </c>
      <c r="AV102" s="55">
        <f t="shared" ca="1" si="41"/>
        <v>151.83226438548226</v>
      </c>
      <c r="AW102" s="55">
        <f t="shared" ca="1" si="42"/>
        <v>143.78629845889105</v>
      </c>
      <c r="AX102" s="55">
        <f t="shared" ca="1" si="19"/>
        <v>1374489.088422019</v>
      </c>
      <c r="AY102" s="55">
        <f t="shared" ca="1" si="20"/>
        <v>2770297.6344415606</v>
      </c>
      <c r="AZ102" s="43">
        <f t="array" aca="1" ref="AZ102" ca="1">SUM($E$54:$V$54*AF102:AW102)/1000000</f>
        <v>50.104564407636992</v>
      </c>
      <c r="BA102" s="45">
        <f t="array" aca="1" ref="BA102" ca="1">IF(AZ102=0,"",SUM(($E$54:$V$54*AF102:AW102))/SUM(AF102:AW102))</f>
        <v>18.086347035320312</v>
      </c>
      <c r="BB102" s="56">
        <f t="array" aca="1" ref="BB102" ca="1">SUM(AG102:AW102*AG$54:AW$54*AG$55:AW$55)/1000000</f>
        <v>103.78383406828483</v>
      </c>
      <c r="BG102" s="10"/>
      <c r="BH102" s="48"/>
      <c r="BI102" s="55">
        <f t="shared" si="43"/>
        <v>0</v>
      </c>
      <c r="BJ102" s="55">
        <f t="shared" si="44"/>
        <v>0</v>
      </c>
      <c r="BK102" s="55">
        <f t="shared" ca="1" si="45"/>
        <v>1755059.7369894099</v>
      </c>
      <c r="BL102" s="55">
        <f t="shared" ca="1" si="46"/>
        <v>2191962.4046414709</v>
      </c>
      <c r="BM102" s="55">
        <f t="shared" ca="1" si="47"/>
        <v>1130949.7386091508</v>
      </c>
      <c r="BN102" s="55">
        <f t="shared" ca="1" si="48"/>
        <v>812083.09536680882</v>
      </c>
      <c r="BO102" s="55">
        <f t="shared" ca="1" si="49"/>
        <v>1521528.8221467643</v>
      </c>
      <c r="BP102" s="55">
        <f t="shared" ca="1" si="50"/>
        <v>389609.23115089076</v>
      </c>
      <c r="BQ102" s="55">
        <f t="shared" ca="1" si="51"/>
        <v>327900.68472882896</v>
      </c>
      <c r="BR102" s="55">
        <f t="shared" ca="1" si="52"/>
        <v>275496.80498203181</v>
      </c>
      <c r="BS102" s="55">
        <f t="shared" ca="1" si="53"/>
        <v>125584.21660156113</v>
      </c>
      <c r="BT102" s="55">
        <f t="shared" ca="1" si="54"/>
        <v>36583.483651807161</v>
      </c>
      <c r="BU102" s="55">
        <f t="shared" ca="1" si="55"/>
        <v>15511.656517746578</v>
      </c>
      <c r="BV102" s="55">
        <f t="shared" ca="1" si="56"/>
        <v>5750.8745888242593</v>
      </c>
      <c r="BW102" s="55">
        <f t="shared" ca="1" si="57"/>
        <v>935.75790495091212</v>
      </c>
      <c r="BX102" s="55">
        <f t="shared" ca="1" si="58"/>
        <v>948.9789785084065</v>
      </c>
      <c r="BY102" s="55">
        <f t="shared" ca="1" si="59"/>
        <v>898.69024338986435</v>
      </c>
      <c r="BZ102" s="55">
        <f t="shared" ca="1" si="22"/>
        <v>8590804.1771021448</v>
      </c>
      <c r="CA102" s="55">
        <f t="shared" ca="1" si="23"/>
        <v>8590804.1771021448</v>
      </c>
      <c r="CB102" s="43">
        <f t="array" aca="1" ref="CB102" ca="1">SUM($E$54:$V$54*BH102:BY102)/1000000</f>
        <v>233.73650436818943</v>
      </c>
      <c r="CC102" s="45">
        <f t="array" aca="1" ref="CC102" ca="1">IF(CB102=0,"",SUM(($E$54:$V$54*BH102:BY102))/SUM(BH102:BY102))</f>
        <v>27.207756055153567</v>
      </c>
      <c r="CD102" s="56">
        <f t="array" aca="1" ref="CD102" ca="1">SUM(BI102:BY102*BI$54:BY$54*BI$55:BY$55)/1000000</f>
        <v>1151.4237582047956</v>
      </c>
      <c r="CI102" s="10"/>
      <c r="CJ102" s="73"/>
      <c r="CK102" s="156" t="str">
        <f t="shared" ca="1" si="60"/>
        <v/>
      </c>
      <c r="CL102" s="156" t="str">
        <f t="shared" ca="1" si="61"/>
        <v/>
      </c>
      <c r="CM102" s="156" t="str">
        <f t="shared" ca="1" si="62"/>
        <v/>
      </c>
      <c r="CN102" s="156">
        <f t="shared" ca="1" si="63"/>
        <v>0.39778349554374415</v>
      </c>
      <c r="CO102" s="156">
        <f t="shared" ca="1" si="64"/>
        <v>0.36707283251190964</v>
      </c>
      <c r="CP102" s="156">
        <f t="shared" ca="1" si="65"/>
        <v>0.3947710075475635</v>
      </c>
      <c r="CQ102" s="156">
        <f t="shared" ca="1" si="66"/>
        <v>0.37057219205422576</v>
      </c>
      <c r="CR102" s="156">
        <f t="shared" ca="1" si="67"/>
        <v>0.45487124560685921</v>
      </c>
      <c r="CS102" s="156">
        <f t="shared" ca="1" si="68"/>
        <v>0.39177571402300898</v>
      </c>
      <c r="CT102" s="156">
        <f t="shared" ca="1" si="69"/>
        <v>0.35676697722572137</v>
      </c>
      <c r="CU102" s="156">
        <f t="shared" ca="1" si="70"/>
        <v>0.38351349064636603</v>
      </c>
      <c r="CV102" s="156">
        <f t="shared" ca="1" si="71"/>
        <v>0.35364489453714015</v>
      </c>
      <c r="CW102" s="156">
        <f t="shared" ca="1" si="72"/>
        <v>0.41994686148849364</v>
      </c>
      <c r="CX102" s="156">
        <f t="shared" ca="1" si="73"/>
        <v>0.42012668155230382</v>
      </c>
      <c r="CY102" s="156" t="str">
        <f t="shared" ca="1" si="74"/>
        <v/>
      </c>
      <c r="CZ102" s="156" t="str">
        <f t="shared" ca="1" si="75"/>
        <v/>
      </c>
      <c r="DA102" s="156" t="str">
        <f t="shared" ca="1" si="76"/>
        <v/>
      </c>
      <c r="DB102" s="55"/>
      <c r="DC102" s="55"/>
      <c r="DD102" s="43"/>
      <c r="DE102" s="45"/>
      <c r="DF102" s="56"/>
      <c r="DK102" s="10"/>
      <c r="DL102" s="48"/>
      <c r="DM102" s="74">
        <f t="shared" ca="1" si="77"/>
        <v>7.369206739879805E-2</v>
      </c>
      <c r="DN102" s="74">
        <f t="shared" ca="1" si="78"/>
        <v>7.369206739879805E-2</v>
      </c>
      <c r="DO102" s="74">
        <f t="shared" ca="1" si="79"/>
        <v>0.53428075141351639</v>
      </c>
      <c r="DP102" s="74">
        <f t="shared" ca="1" si="80"/>
        <v>0.53428075141351639</v>
      </c>
      <c r="DQ102" s="74">
        <f t="shared" ca="1" si="81"/>
        <v>0.53428075141351639</v>
      </c>
      <c r="DR102" s="74">
        <f t="shared" ca="1" si="82"/>
        <v>0.5342807514135165</v>
      </c>
      <c r="DS102" s="74">
        <f t="shared" ca="1" si="83"/>
        <v>0.5342807514135165</v>
      </c>
      <c r="DT102" s="74">
        <f t="shared" ca="1" si="84"/>
        <v>0.53428075141351639</v>
      </c>
      <c r="DU102" s="74">
        <f t="shared" ca="1" si="85"/>
        <v>0.53428075141351639</v>
      </c>
      <c r="DV102" s="74">
        <f t="shared" ca="1" si="86"/>
        <v>0.53428075141351639</v>
      </c>
      <c r="DW102" s="74">
        <f t="shared" ca="1" si="87"/>
        <v>0.53428075141351639</v>
      </c>
      <c r="DX102" s="74">
        <f t="shared" ca="1" si="88"/>
        <v>0.53428075141351639</v>
      </c>
      <c r="DY102" s="74">
        <f t="shared" ca="1" si="89"/>
        <v>0.53428075141351639</v>
      </c>
      <c r="DZ102" s="74">
        <f t="shared" ca="1" si="90"/>
        <v>0.5342807514135165</v>
      </c>
      <c r="EA102" s="74">
        <f t="shared" ca="1" si="91"/>
        <v>0.53428075141351627</v>
      </c>
      <c r="EB102" s="74">
        <f t="shared" ca="1" si="92"/>
        <v>0.53428075141351639</v>
      </c>
      <c r="EC102" s="74">
        <f t="shared" ca="1" si="93"/>
        <v>0.5342807514135165</v>
      </c>
      <c r="ED102" s="55"/>
      <c r="EE102" s="55"/>
      <c r="EF102" s="43"/>
      <c r="EG102" s="45"/>
      <c r="EH102" s="56"/>
    </row>
    <row r="103" spans="1:138" x14ac:dyDescent="0.2">
      <c r="A103" s="7">
        <v>4</v>
      </c>
      <c r="B103">
        <v>11</v>
      </c>
      <c r="C103" s="5">
        <f t="shared" ca="1" si="13"/>
        <v>0.38914770719703279</v>
      </c>
      <c r="D103" s="5">
        <f t="shared" ca="1" si="14"/>
        <v>5.8768749004659428E-2</v>
      </c>
      <c r="E103" s="32">
        <f t="shared" ca="1" si="15"/>
        <v>69359987.118339181</v>
      </c>
      <c r="F103" s="31">
        <f t="shared" ca="1" si="101"/>
        <v>63117937.428530104</v>
      </c>
      <c r="G103" s="31">
        <f t="shared" ca="1" si="101"/>
        <v>21181583.936876014</v>
      </c>
      <c r="H103" s="31">
        <f t="shared" ca="1" si="101"/>
        <v>11168404.415387331</v>
      </c>
      <c r="I103" s="31">
        <f t="shared" ca="1" si="101"/>
        <v>1403994.6184209182</v>
      </c>
      <c r="J103" s="31">
        <f t="shared" ca="1" si="101"/>
        <v>1753503.5161690172</v>
      </c>
      <c r="K103" s="31">
        <f t="shared" ca="1" si="101"/>
        <v>904725.52771083987</v>
      </c>
      <c r="L103" s="31">
        <f t="shared" ca="1" si="101"/>
        <v>649641.87347913638</v>
      </c>
      <c r="M103" s="31">
        <f t="shared" ca="1" si="101"/>
        <v>1217176.9615835391</v>
      </c>
      <c r="N103" s="31">
        <f t="shared" ca="1" si="101"/>
        <v>311675.58134590311</v>
      </c>
      <c r="O103" s="31">
        <f t="shared" ca="1" si="101"/>
        <v>262310.61372618563</v>
      </c>
      <c r="P103" s="31">
        <f t="shared" ca="1" si="102"/>
        <v>220389.09755313006</v>
      </c>
      <c r="Q103" s="31">
        <f t="shared" ca="1" si="102"/>
        <v>100463.56859035087</v>
      </c>
      <c r="R103" s="31">
        <f t="shared" ca="1" si="102"/>
        <v>29265.678590709311</v>
      </c>
      <c r="S103" s="31">
        <f t="shared" ca="1" si="102"/>
        <v>12408.855274104762</v>
      </c>
      <c r="T103" s="31">
        <f t="shared" ca="1" si="102"/>
        <v>4600.5254429533925</v>
      </c>
      <c r="U103" s="31">
        <f t="shared" ca="1" si="102"/>
        <v>748.57797430278652</v>
      </c>
      <c r="V103" s="31">
        <f t="shared" ca="1" si="102"/>
        <v>759.15443260403515</v>
      </c>
      <c r="W103" s="33">
        <f t="shared" ca="1" si="16"/>
        <v>18040068.565681025</v>
      </c>
      <c r="X103" s="33">
        <f t="shared" ca="1" si="17"/>
        <v>171699577.04942629</v>
      </c>
      <c r="Y103" s="40">
        <f t="array" aca="1" ref="Y103" ca="1">SUM($E$54:$V$54*E103:V103)/1000000</f>
        <v>1186.0261592595582</v>
      </c>
      <c r="Z103" s="41">
        <f t="array" aca="1" ref="Z103" ca="1">SUM(($E$54:$V$54*E103:V103))/SUM(E103:V103)</f>
        <v>6.907565991954324</v>
      </c>
      <c r="AE103" s="10"/>
      <c r="AF103" s="48"/>
      <c r="AG103" s="55">
        <f t="shared" ca="1" si="26"/>
        <v>1568218.4807473524</v>
      </c>
      <c r="AH103" s="55">
        <f t="shared" ca="1" si="27"/>
        <v>526274.34822189785</v>
      </c>
      <c r="AI103" s="55">
        <f t="shared" ca="1" si="28"/>
        <v>910754.12483081955</v>
      </c>
      <c r="AJ103" s="55">
        <f t="shared" ca="1" si="29"/>
        <v>114492.0834175199</v>
      </c>
      <c r="AK103" s="55">
        <f t="shared" ca="1" si="30"/>
        <v>142993.61850256674</v>
      </c>
      <c r="AL103" s="55">
        <f t="shared" ca="1" si="31"/>
        <v>73777.996888001362</v>
      </c>
      <c r="AM103" s="55">
        <f t="shared" ca="1" si="32"/>
        <v>52976.593068099901</v>
      </c>
      <c r="AN103" s="55">
        <f t="shared" ca="1" si="33"/>
        <v>99257.592864737468</v>
      </c>
      <c r="AO103" s="55">
        <f t="shared" ca="1" si="34"/>
        <v>25416.327235494391</v>
      </c>
      <c r="AP103" s="55">
        <f t="shared" ca="1" si="35"/>
        <v>21390.743435909328</v>
      </c>
      <c r="AQ103" s="55">
        <f t="shared" ca="1" si="36"/>
        <v>17972.153603939303</v>
      </c>
      <c r="AR103" s="55">
        <f t="shared" ca="1" si="37"/>
        <v>8192.5408577455055</v>
      </c>
      <c r="AS103" s="55">
        <f t="shared" ca="1" si="38"/>
        <v>2386.5394286527658</v>
      </c>
      <c r="AT103" s="55">
        <f t="shared" ca="1" si="39"/>
        <v>1011.9096430416678</v>
      </c>
      <c r="AU103" s="55">
        <f t="shared" ca="1" si="40"/>
        <v>375.16079895765699</v>
      </c>
      <c r="AV103" s="55">
        <f t="shared" ca="1" si="41"/>
        <v>61.044572930619253</v>
      </c>
      <c r="AW103" s="55">
        <f t="shared" ca="1" si="42"/>
        <v>61.90705540042417</v>
      </c>
      <c r="AX103" s="55">
        <f t="shared" ca="1" si="19"/>
        <v>1471120.3362038163</v>
      </c>
      <c r="AY103" s="55">
        <f t="shared" ca="1" si="20"/>
        <v>3565613.1651730663</v>
      </c>
      <c r="AZ103" s="43">
        <f t="array" aca="1" ref="AZ103" ca="1">SUM($E$54:$V$54*AF103:AW103)/1000000</f>
        <v>50.64193706853662</v>
      </c>
      <c r="BA103" s="45">
        <f t="array" aca="1" ref="BA103" ca="1">IF(AZ103=0,"",SUM(($E$54:$V$54*AF103:AW103))/SUM(AF103:AW103))</f>
        <v>14.202869106267331</v>
      </c>
      <c r="BB103" s="56">
        <f t="array" aca="1" ref="BB103" ca="1">SUM(AG103:AW103*AG$54:AW$54*AG$55:AW$55)/1000000</f>
        <v>90.968958941585555</v>
      </c>
      <c r="BG103" s="10"/>
      <c r="BH103" s="48"/>
      <c r="BI103" s="55">
        <f t="shared" si="43"/>
        <v>0</v>
      </c>
      <c r="BJ103" s="55">
        <f t="shared" si="44"/>
        <v>0</v>
      </c>
      <c r="BK103" s="55">
        <f t="shared" ca="1" si="45"/>
        <v>6030720.1616637083</v>
      </c>
      <c r="BL103" s="55">
        <f t="shared" ca="1" si="46"/>
        <v>758129.66089522897</v>
      </c>
      <c r="BM103" s="55">
        <f t="shared" ca="1" si="47"/>
        <v>946857.63652497053</v>
      </c>
      <c r="BN103" s="55">
        <f t="shared" ca="1" si="48"/>
        <v>488534.10727322544</v>
      </c>
      <c r="BO103" s="55">
        <f t="shared" ca="1" si="49"/>
        <v>350793.91814052052</v>
      </c>
      <c r="BP103" s="55">
        <f t="shared" ca="1" si="50"/>
        <v>657251.77648662764</v>
      </c>
      <c r="BQ103" s="55">
        <f t="shared" ca="1" si="51"/>
        <v>168298.72400853666</v>
      </c>
      <c r="BR103" s="55">
        <f t="shared" ca="1" si="52"/>
        <v>141642.60605009849</v>
      </c>
      <c r="BS103" s="55">
        <f t="shared" ca="1" si="53"/>
        <v>119005.80643313285</v>
      </c>
      <c r="BT103" s="55">
        <f t="shared" ca="1" si="54"/>
        <v>54248.364052413461</v>
      </c>
      <c r="BU103" s="55">
        <f t="shared" ca="1" si="55"/>
        <v>15802.894608525832</v>
      </c>
      <c r="BV103" s="55">
        <f t="shared" ca="1" si="56"/>
        <v>6700.5393878473096</v>
      </c>
      <c r="BW103" s="55">
        <f t="shared" ca="1" si="57"/>
        <v>2484.1938482135165</v>
      </c>
      <c r="BX103" s="55">
        <f t="shared" ca="1" si="58"/>
        <v>404.21747944454478</v>
      </c>
      <c r="BY103" s="55">
        <f t="shared" ca="1" si="59"/>
        <v>409.92856027077789</v>
      </c>
      <c r="BZ103" s="55">
        <f t="shared" ca="1" si="22"/>
        <v>9741284.535412766</v>
      </c>
      <c r="CA103" s="55">
        <f t="shared" ca="1" si="23"/>
        <v>9741284.535412766</v>
      </c>
      <c r="CB103" s="43">
        <f t="array" aca="1" ref="CB103" ca="1">SUM($E$54:$V$54*BH103:BY103)/1000000</f>
        <v>225.54014362243993</v>
      </c>
      <c r="CC103" s="45">
        <f t="array" aca="1" ref="CC103" ca="1">IF(CB103=0,"",SUM(($E$54:$V$54*BH103:BY103))/SUM(BH103:BY103))</f>
        <v>23.153018762826143</v>
      </c>
      <c r="CD103" s="56">
        <f t="array" aca="1" ref="CD103" ca="1">SUM(BI103:BY103*BI$54:BY$54*BI$55:BY$55)/1000000</f>
        <v>1065.7964884009507</v>
      </c>
      <c r="CI103" s="10"/>
      <c r="CJ103" s="73"/>
      <c r="CK103" s="156" t="str">
        <f t="shared" ca="1" si="60"/>
        <v/>
      </c>
      <c r="CL103" s="156" t="str">
        <f t="shared" ca="1" si="61"/>
        <v/>
      </c>
      <c r="CM103" s="156" t="str">
        <f t="shared" ca="1" si="62"/>
        <v/>
      </c>
      <c r="CN103" s="156">
        <f t="shared" ca="1" si="63"/>
        <v>0.6552708782438873</v>
      </c>
      <c r="CO103" s="156">
        <f t="shared" ca="1" si="64"/>
        <v>0.59692861577566436</v>
      </c>
      <c r="CP103" s="156">
        <f t="shared" ca="1" si="65"/>
        <v>0.67338602944229431</v>
      </c>
      <c r="CQ103" s="156">
        <f t="shared" ca="1" si="66"/>
        <v>0.64456650734721277</v>
      </c>
      <c r="CR103" s="156">
        <f t="shared" ca="1" si="67"/>
        <v>0.60892701414485817</v>
      </c>
      <c r="CS103" s="156">
        <f t="shared" ca="1" si="68"/>
        <v>0.68550250890704867</v>
      </c>
      <c r="CT103" s="156">
        <f t="shared" ca="1" si="69"/>
        <v>0.73497459597023007</v>
      </c>
      <c r="CU103" s="156">
        <f t="shared" ca="1" si="70"/>
        <v>0.55950057595627944</v>
      </c>
      <c r="CV103" s="156">
        <f t="shared" ca="1" si="71"/>
        <v>0.6967605756165598</v>
      </c>
      <c r="CW103" s="156">
        <f t="shared" ca="1" si="72"/>
        <v>0.72586711371274004</v>
      </c>
      <c r="CX103" s="156">
        <f t="shared" ca="1" si="73"/>
        <v>0.67923373018175148</v>
      </c>
      <c r="CY103" s="156">
        <f t="shared" ca="1" si="74"/>
        <v>0.66769632510450105</v>
      </c>
      <c r="CZ103" s="156" t="str">
        <f t="shared" ca="1" si="75"/>
        <v/>
      </c>
      <c r="DA103" s="156" t="str">
        <f t="shared" ca="1" si="76"/>
        <v/>
      </c>
      <c r="DB103" s="55"/>
      <c r="DC103" s="55"/>
      <c r="DD103" s="43"/>
      <c r="DE103" s="45"/>
      <c r="DF103" s="56"/>
      <c r="DK103" s="10"/>
      <c r="DL103" s="48"/>
      <c r="DM103" s="74">
        <f t="shared" ca="1" si="77"/>
        <v>5.8768749004659449E-2</v>
      </c>
      <c r="DN103" s="74">
        <f t="shared" ca="1" si="78"/>
        <v>5.876874900465931E-2</v>
      </c>
      <c r="DO103" s="74">
        <f t="shared" ca="1" si="79"/>
        <v>0.44791645620169218</v>
      </c>
      <c r="DP103" s="74">
        <f t="shared" ca="1" si="80"/>
        <v>0.44791645620169218</v>
      </c>
      <c r="DQ103" s="74">
        <f t="shared" ca="1" si="81"/>
        <v>0.44791645620169218</v>
      </c>
      <c r="DR103" s="74">
        <f t="shared" ca="1" si="82"/>
        <v>0.44791645620169218</v>
      </c>
      <c r="DS103" s="74">
        <f t="shared" ca="1" si="83"/>
        <v>0.44791645620169218</v>
      </c>
      <c r="DT103" s="74">
        <f t="shared" ca="1" si="84"/>
        <v>0.44791645620169218</v>
      </c>
      <c r="DU103" s="74">
        <f t="shared" ca="1" si="85"/>
        <v>0.44791645620169218</v>
      </c>
      <c r="DV103" s="74">
        <f t="shared" ca="1" si="86"/>
        <v>0.44791645620169218</v>
      </c>
      <c r="DW103" s="74">
        <f t="shared" ca="1" si="87"/>
        <v>0.44791645620169218</v>
      </c>
      <c r="DX103" s="74">
        <f t="shared" ca="1" si="88"/>
        <v>0.44791645620169218</v>
      </c>
      <c r="DY103" s="74">
        <f t="shared" ca="1" si="89"/>
        <v>0.44791645620169218</v>
      </c>
      <c r="DZ103" s="74">
        <f t="shared" ca="1" si="90"/>
        <v>0.44791645620169218</v>
      </c>
      <c r="EA103" s="74">
        <f t="shared" ca="1" si="91"/>
        <v>0.44791645620169218</v>
      </c>
      <c r="EB103" s="74">
        <f t="shared" ca="1" si="92"/>
        <v>0.44791645620169218</v>
      </c>
      <c r="EC103" s="74">
        <f t="shared" ca="1" si="93"/>
        <v>0.44791645620169218</v>
      </c>
      <c r="ED103" s="55"/>
      <c r="EE103" s="55"/>
      <c r="EF103" s="43"/>
      <c r="EG103" s="45"/>
      <c r="EH103" s="56"/>
    </row>
    <row r="104" spans="1:138" s="58" customFormat="1" x14ac:dyDescent="0.2">
      <c r="A104" s="65">
        <v>4</v>
      </c>
      <c r="B104" s="58">
        <v>12</v>
      </c>
      <c r="C104" s="62">
        <f t="shared" ca="1" si="13"/>
        <v>0.29141864325746281</v>
      </c>
      <c r="D104" s="62">
        <f t="shared" ca="1" si="14"/>
        <v>9.7112191394758712E-2</v>
      </c>
      <c r="E104" s="63">
        <f t="shared" ca="1" si="15"/>
        <v>116834880.17404693</v>
      </c>
      <c r="F104" s="64">
        <f t="shared" ca="1" si="101"/>
        <v>52836273.627475709</v>
      </c>
      <c r="G104" s="64">
        <f t="shared" ca="1" si="101"/>
        <v>48081274.973217748</v>
      </c>
      <c r="H104" s="64">
        <f t="shared" ca="1" si="101"/>
        <v>12056468.094808634</v>
      </c>
      <c r="I104" s="64">
        <f t="shared" ca="1" si="101"/>
        <v>6357008.6120715505</v>
      </c>
      <c r="J104" s="64">
        <f t="shared" ca="1" si="101"/>
        <v>799147.80559944047</v>
      </c>
      <c r="K104" s="64">
        <f t="shared" ca="1" si="101"/>
        <v>998086.79368973197</v>
      </c>
      <c r="L104" s="64">
        <f t="shared" ca="1" si="101"/>
        <v>514965.94834037666</v>
      </c>
      <c r="M104" s="64">
        <f t="shared" ca="1" si="101"/>
        <v>369773.4099581262</v>
      </c>
      <c r="N104" s="64">
        <f t="shared" ca="1" si="101"/>
        <v>692811.98454285145</v>
      </c>
      <c r="O104" s="64">
        <f t="shared" ca="1" si="101"/>
        <v>177404.42422182817</v>
      </c>
      <c r="P104" s="64">
        <f t="shared" ca="1" si="102"/>
        <v>149306.09319606243</v>
      </c>
      <c r="Q104" s="64">
        <f t="shared" ca="1" si="102"/>
        <v>125444.54328871438</v>
      </c>
      <c r="R104" s="64">
        <f t="shared" ca="1" si="102"/>
        <v>57183.438831101143</v>
      </c>
      <c r="S104" s="64">
        <f t="shared" ca="1" si="102"/>
        <v>16657.900620337175</v>
      </c>
      <c r="T104" s="64">
        <f t="shared" ca="1" si="102"/>
        <v>7063.0680005419299</v>
      </c>
      <c r="U104" s="64">
        <f t="shared" ca="1" si="102"/>
        <v>2618.59964710946</v>
      </c>
      <c r="V104" s="64">
        <f t="shared" ca="1" si="102"/>
        <v>426.08742058924202</v>
      </c>
      <c r="W104" s="59">
        <f t="shared" ca="1" si="16"/>
        <v>22324366.804236997</v>
      </c>
      <c r="X104" s="59">
        <f t="shared" ca="1" si="17"/>
        <v>240076795.57897738</v>
      </c>
      <c r="Y104" s="44">
        <f t="array" aca="1" ref="Y104" ca="1">SUM($E$54:$V$54*E104:V104)/1000000</f>
        <v>1619.6791891015307</v>
      </c>
      <c r="Z104" s="46">
        <f t="array" aca="1" ref="Z104" ca="1">SUM(($E$54:$V$54*E104:V104))/SUM(E104:V104)</f>
        <v>6.7465045307500766</v>
      </c>
      <c r="AE104" s="11"/>
      <c r="AG104" s="59">
        <f t="shared" ca="1" si="26"/>
        <v>2847499.9563549869</v>
      </c>
      <c r="AH104" s="59">
        <f t="shared" ca="1" si="27"/>
        <v>2591239.2942967415</v>
      </c>
      <c r="AI104" s="59">
        <f t="shared" ca="1" si="28"/>
        <v>1572513.767948614</v>
      </c>
      <c r="AJ104" s="59">
        <f t="shared" ca="1" si="29"/>
        <v>829138.64050739561</v>
      </c>
      <c r="AK104" s="59">
        <f t="shared" ca="1" si="30"/>
        <v>104232.09492605463</v>
      </c>
      <c r="AL104" s="59">
        <f t="shared" ca="1" si="31"/>
        <v>130179.51960247803</v>
      </c>
      <c r="AM104" s="59">
        <f t="shared" ca="1" si="32"/>
        <v>67166.52318257642</v>
      </c>
      <c r="AN104" s="59">
        <f t="shared" ca="1" si="33"/>
        <v>48229.19727468412</v>
      </c>
      <c r="AO104" s="59">
        <f t="shared" ca="1" si="34"/>
        <v>90362.814028640976</v>
      </c>
      <c r="AP104" s="59">
        <f t="shared" ca="1" si="35"/>
        <v>23138.691811737372</v>
      </c>
      <c r="AQ104" s="59">
        <f t="shared" ca="1" si="36"/>
        <v>19473.852984401205</v>
      </c>
      <c r="AR104" s="59">
        <f t="shared" ca="1" si="37"/>
        <v>16361.613524317987</v>
      </c>
      <c r="AS104" s="59">
        <f t="shared" ca="1" si="38"/>
        <v>7458.3820197950963</v>
      </c>
      <c r="AT104" s="59">
        <f t="shared" ca="1" si="39"/>
        <v>2172.6742744733938</v>
      </c>
      <c r="AU104" s="59">
        <f t="shared" ca="1" si="40"/>
        <v>921.22930094194919</v>
      </c>
      <c r="AV104" s="59">
        <f t="shared" ca="1" si="41"/>
        <v>341.5414834132124</v>
      </c>
      <c r="AW104" s="59">
        <f t="shared" ca="1" si="42"/>
        <v>55.574180593966886</v>
      </c>
      <c r="AX104" s="59">
        <f t="shared" ca="1" si="19"/>
        <v>2911746.1170501187</v>
      </c>
      <c r="AY104" s="59">
        <f t="shared" ca="1" si="20"/>
        <v>8350485.367701848</v>
      </c>
      <c r="AZ104" s="44">
        <f t="array" aca="1" ref="AZ104" ca="1">SUM($E$54:$V$54*AF104:AW104)/1000000</f>
        <v>116.83409081270888</v>
      </c>
      <c r="BA104" s="46">
        <f t="array" aca="1" ref="BA104" ca="1">IF(AZ104=0,"",SUM(($E$54:$V$54*AF104:AW104))/SUM(AF104:AW104))</f>
        <v>13.99129340009406</v>
      </c>
      <c r="BB104" s="57">
        <f t="array" aca="1" ref="BB104" ca="1">SUM(AG104:AW104*AG$54:AW$54*AG$55:AW$55)/1000000</f>
        <v>198.03672201483724</v>
      </c>
      <c r="BG104" s="11"/>
      <c r="BI104" s="59">
        <f t="shared" si="43"/>
        <v>0</v>
      </c>
      <c r="BJ104" s="59">
        <f t="shared" si="44"/>
        <v>0</v>
      </c>
      <c r="BK104" s="59">
        <f t="shared" ca="1" si="45"/>
        <v>4718870.2281101923</v>
      </c>
      <c r="BL104" s="59">
        <f t="shared" ca="1" si="46"/>
        <v>2488116.6228326233</v>
      </c>
      <c r="BM104" s="59">
        <f t="shared" ca="1" si="47"/>
        <v>312784.37084958318</v>
      </c>
      <c r="BN104" s="59">
        <f t="shared" ca="1" si="48"/>
        <v>390648.57292994758</v>
      </c>
      <c r="BO104" s="59">
        <f t="shared" ca="1" si="49"/>
        <v>201556.33167231519</v>
      </c>
      <c r="BP104" s="59">
        <f t="shared" ca="1" si="50"/>
        <v>144728.35010026899</v>
      </c>
      <c r="BQ104" s="59">
        <f t="shared" ca="1" si="51"/>
        <v>271164.80729086121</v>
      </c>
      <c r="BR104" s="59">
        <f t="shared" ca="1" si="52"/>
        <v>69435.629838881388</v>
      </c>
      <c r="BS104" s="59">
        <f t="shared" ca="1" si="53"/>
        <v>58438.01621817569</v>
      </c>
      <c r="BT104" s="59">
        <f t="shared" ca="1" si="54"/>
        <v>49098.667698451725</v>
      </c>
      <c r="BU104" s="59">
        <f t="shared" ca="1" si="55"/>
        <v>22381.449104255815</v>
      </c>
      <c r="BV104" s="59">
        <f t="shared" ca="1" si="56"/>
        <v>6519.8589406108404</v>
      </c>
      <c r="BW104" s="59">
        <f t="shared" ca="1" si="57"/>
        <v>2764.4664295363955</v>
      </c>
      <c r="BX104" s="59">
        <f t="shared" ca="1" si="58"/>
        <v>1024.9130854006396</v>
      </c>
      <c r="BY104" s="59">
        <f t="shared" ca="1" si="59"/>
        <v>166.76950727025951</v>
      </c>
      <c r="BZ104" s="59">
        <f t="shared" ca="1" si="22"/>
        <v>8737699.0546083767</v>
      </c>
      <c r="CA104" s="59">
        <f t="shared" ca="1" si="23"/>
        <v>8737699.0546083767</v>
      </c>
      <c r="CB104" s="44">
        <f t="array" aca="1" ref="CB104" ca="1">SUM($E$54:$V$54*BH104:BY104)/1000000</f>
        <v>197.97169243292112</v>
      </c>
      <c r="CC104" s="46">
        <f t="array" aca="1" ref="CC104" ca="1">IF(CB104=0,"",SUM(($E$54:$V$54*BH104:BY104))/SUM(BH104:BY104))</f>
        <v>22.65718825924867</v>
      </c>
      <c r="CD104" s="57">
        <f t="array" aca="1" ref="CD104" ca="1">SUM(BI104:BY104*BI$54:BY$54*BI$55:BY$55)/1000000</f>
        <v>925.43717897517013</v>
      </c>
      <c r="CI104" s="11"/>
      <c r="CJ104" s="74"/>
      <c r="CK104" s="156" t="str">
        <f t="shared" ca="1" si="60"/>
        <v/>
      </c>
      <c r="CL104" s="156" t="str">
        <f t="shared" ca="1" si="61"/>
        <v/>
      </c>
      <c r="CM104" s="156" t="str">
        <f t="shared" ca="1" si="62"/>
        <v/>
      </c>
      <c r="CN104" s="156">
        <f t="shared" ca="1" si="63"/>
        <v>0.77033397726109909</v>
      </c>
      <c r="CO104" s="156">
        <f t="shared" ca="1" si="64"/>
        <v>0.72511985161016757</v>
      </c>
      <c r="CP104" s="156">
        <f t="shared" ca="1" si="65"/>
        <v>0.6889913451798837</v>
      </c>
      <c r="CQ104" s="156">
        <f t="shared" ca="1" si="66"/>
        <v>0.72860855060266427</v>
      </c>
      <c r="CR104" s="156">
        <f t="shared" ca="1" si="67"/>
        <v>0.76042237931163037</v>
      </c>
      <c r="CS104" s="156">
        <f t="shared" ca="1" si="68"/>
        <v>0.71683397050870379</v>
      </c>
      <c r="CT104" s="156">
        <f t="shared" ca="1" si="69"/>
        <v>0.72260751670839851</v>
      </c>
      <c r="CU104" s="156">
        <f t="shared" ca="1" si="70"/>
        <v>0.7266583780816418</v>
      </c>
      <c r="CV104" s="156">
        <f t="shared" ca="1" si="71"/>
        <v>0.67931527376096268</v>
      </c>
      <c r="CW104" s="156">
        <f t="shared" ca="1" si="72"/>
        <v>0.68737128604029085</v>
      </c>
      <c r="CX104" s="156">
        <f t="shared" ca="1" si="73"/>
        <v>0.70554080286332288</v>
      </c>
      <c r="CY104" s="156">
        <f t="shared" ca="1" si="74"/>
        <v>0.7589622838031771</v>
      </c>
      <c r="CZ104" s="156">
        <f t="shared" ca="1" si="75"/>
        <v>0.68000109682880261</v>
      </c>
      <c r="DA104" s="156" t="str">
        <f t="shared" ca="1" si="76"/>
        <v/>
      </c>
      <c r="DB104" s="59"/>
      <c r="DC104" s="74">
        <f ca="1">AVERAGE(CJ93:DA104)</f>
        <v>0.4608467520788489</v>
      </c>
      <c r="DD104" s="76">
        <f ca="1">STDEV(CJ93:DA104)</f>
        <v>0.3583706823083378</v>
      </c>
      <c r="DE104" s="46"/>
      <c r="DF104" s="57"/>
      <c r="DK104" s="11"/>
      <c r="DM104" s="74">
        <f t="shared" ca="1" si="77"/>
        <v>9.7112191394758712E-2</v>
      </c>
      <c r="DN104" s="74">
        <f t="shared" ca="1" si="78"/>
        <v>9.7112191394758712E-2</v>
      </c>
      <c r="DO104" s="74">
        <f t="shared" ca="1" si="79"/>
        <v>0.38853083465222138</v>
      </c>
      <c r="DP104" s="74">
        <f t="shared" ca="1" si="80"/>
        <v>0.38853083465222138</v>
      </c>
      <c r="DQ104" s="74">
        <f t="shared" ca="1" si="81"/>
        <v>0.38853083465222138</v>
      </c>
      <c r="DR104" s="74">
        <f t="shared" ca="1" si="82"/>
        <v>0.38853083465222138</v>
      </c>
      <c r="DS104" s="74">
        <f t="shared" ca="1" si="83"/>
        <v>0.38853083465222138</v>
      </c>
      <c r="DT104" s="74">
        <f t="shared" ca="1" si="84"/>
        <v>0.38853083465222138</v>
      </c>
      <c r="DU104" s="74">
        <f t="shared" ca="1" si="85"/>
        <v>0.38853083465222138</v>
      </c>
      <c r="DV104" s="74">
        <f t="shared" ca="1" si="86"/>
        <v>0.38853083465222138</v>
      </c>
      <c r="DW104" s="74">
        <f t="shared" ca="1" si="87"/>
        <v>0.38853083465222138</v>
      </c>
      <c r="DX104" s="74">
        <f t="shared" ca="1" si="88"/>
        <v>0.38853083465222138</v>
      </c>
      <c r="DY104" s="74">
        <f t="shared" ca="1" si="89"/>
        <v>0.38853083465222138</v>
      </c>
      <c r="DZ104" s="74">
        <f t="shared" ca="1" si="90"/>
        <v>0.38853083465222138</v>
      </c>
      <c r="EA104" s="74">
        <f t="shared" ca="1" si="91"/>
        <v>0.38853083465222138</v>
      </c>
      <c r="EB104" s="74">
        <f t="shared" ca="1" si="92"/>
        <v>0.38853083465222138</v>
      </c>
      <c r="EC104" s="74">
        <f t="shared" ca="1" si="93"/>
        <v>0.38853083465222138</v>
      </c>
      <c r="ED104" s="59"/>
      <c r="EE104" s="74">
        <f ca="1">AVERAGE(DL93:EC104)</f>
        <v>0.42686908088626163</v>
      </c>
      <c r="EF104" s="76">
        <f ca="1">STDEV(DL93:EC104)</f>
        <v>0.1441904899682464</v>
      </c>
      <c r="EG104" s="46"/>
      <c r="EH104" s="57"/>
    </row>
    <row r="105" spans="1:138" x14ac:dyDescent="0.2">
      <c r="A105" s="6">
        <v>5</v>
      </c>
      <c r="B105">
        <v>1</v>
      </c>
      <c r="C105" s="5">
        <f t="shared" ca="1" si="13"/>
        <v>0.45058074324500347</v>
      </c>
      <c r="D105" s="5">
        <f t="shared" ca="1" si="14"/>
        <v>0.10064533178993221</v>
      </c>
      <c r="E105" s="32">
        <f t="shared" ca="1" si="15"/>
        <v>145064788.59203869</v>
      </c>
      <c r="F105" s="31">
        <f t="shared" ca="1" si="101"/>
        <v>88687266.81687893</v>
      </c>
      <c r="G105" s="31">
        <f t="shared" ca="1" si="101"/>
        <v>40107069.822205909</v>
      </c>
      <c r="H105" s="31">
        <f t="shared" ca="1" si="101"/>
        <v>23258408.733063526</v>
      </c>
      <c r="I105" s="31">
        <f t="shared" ca="1" si="101"/>
        <v>5832088.7493602317</v>
      </c>
      <c r="J105" s="31">
        <f t="shared" ca="1" si="101"/>
        <v>3075082.8612910667</v>
      </c>
      <c r="K105" s="31">
        <f t="shared" ca="1" si="101"/>
        <v>386572.65871414321</v>
      </c>
      <c r="L105" s="31">
        <f t="shared" ca="1" si="101"/>
        <v>482805.63715582126</v>
      </c>
      <c r="M105" s="31">
        <f t="shared" ca="1" si="101"/>
        <v>249105.05215973893</v>
      </c>
      <c r="N105" s="31">
        <f t="shared" ca="1" si="101"/>
        <v>178870.90373987227</v>
      </c>
      <c r="O105" s="31">
        <f t="shared" ca="1" si="101"/>
        <v>335134.71347501065</v>
      </c>
      <c r="P105" s="31">
        <f t="shared" ca="1" si="102"/>
        <v>85816.039859663084</v>
      </c>
      <c r="Q105" s="31">
        <f t="shared" ca="1" si="102"/>
        <v>72224.002874824277</v>
      </c>
      <c r="R105" s="31">
        <f t="shared" ca="1" si="102"/>
        <v>60681.4287426152</v>
      </c>
      <c r="S105" s="31">
        <f t="shared" ca="1" si="102"/>
        <v>27661.408601097239</v>
      </c>
      <c r="T105" s="31">
        <f t="shared" ca="1" si="102"/>
        <v>8057.9448335836441</v>
      </c>
      <c r="U105" s="31">
        <f t="shared" ca="1" si="102"/>
        <v>3416.6257562331884</v>
      </c>
      <c r="V105" s="31">
        <f t="shared" ca="1" si="102"/>
        <v>1266.6981259264185</v>
      </c>
      <c r="W105" s="33">
        <f t="shared" ca="1" si="16"/>
        <v>34057193.457753353</v>
      </c>
      <c r="X105" s="33">
        <f t="shared" ca="1" si="17"/>
        <v>307916318.68887669</v>
      </c>
      <c r="Y105" s="40">
        <f t="array" aca="1" ref="Y105" ca="1">SUM($E$54:$V$54*E105:V105)/1000000</f>
        <v>2007.6241832112185</v>
      </c>
      <c r="Z105" s="41">
        <f t="array" aca="1" ref="Z105" ca="1">SUM(($E$54:$V$54*E105:V105))/SUM(E105:V105)</f>
        <v>6.5200317792827089</v>
      </c>
      <c r="AE105" s="10"/>
      <c r="AF105" s="48"/>
      <c r="AG105" s="55">
        <f t="shared" ca="1" si="26"/>
        <v>3900887.0416703518</v>
      </c>
      <c r="AH105" s="55">
        <f t="shared" ca="1" si="27"/>
        <v>1764099.341023271</v>
      </c>
      <c r="AI105" s="55">
        <f t="shared" ca="1" si="28"/>
        <v>3440121.0512817865</v>
      </c>
      <c r="AJ105" s="55">
        <f t="shared" ca="1" si="29"/>
        <v>862616.6781176501</v>
      </c>
      <c r="AK105" s="55">
        <f t="shared" ca="1" si="30"/>
        <v>454831.5152156087</v>
      </c>
      <c r="AL105" s="55">
        <f t="shared" ca="1" si="31"/>
        <v>57177.460262017201</v>
      </c>
      <c r="AM105" s="55">
        <f t="shared" ca="1" si="32"/>
        <v>71411.155213561608</v>
      </c>
      <c r="AN105" s="55">
        <f t="shared" ca="1" si="33"/>
        <v>36844.804980021967</v>
      </c>
      <c r="AO105" s="55">
        <f t="shared" ca="1" si="34"/>
        <v>26456.563236099013</v>
      </c>
      <c r="AP105" s="55">
        <f t="shared" ca="1" si="35"/>
        <v>49569.340537116652</v>
      </c>
      <c r="AQ105" s="55">
        <f t="shared" ca="1" si="36"/>
        <v>12692.939084830447</v>
      </c>
      <c r="AR105" s="55">
        <f t="shared" ca="1" si="37"/>
        <v>10682.558533951473</v>
      </c>
      <c r="AS105" s="55">
        <f t="shared" ca="1" si="38"/>
        <v>8975.3113738417869</v>
      </c>
      <c r="AT105" s="55">
        <f t="shared" ca="1" si="39"/>
        <v>4091.3630476132612</v>
      </c>
      <c r="AU105" s="55">
        <f t="shared" ca="1" si="40"/>
        <v>1191.8401628513805</v>
      </c>
      <c r="AV105" s="55">
        <f t="shared" ca="1" si="41"/>
        <v>505.34868155708068</v>
      </c>
      <c r="AW105" s="55">
        <f t="shared" ca="1" si="42"/>
        <v>187.35567590331408</v>
      </c>
      <c r="AX105" s="55">
        <f t="shared" ca="1" si="19"/>
        <v>5037355.2854044102</v>
      </c>
      <c r="AY105" s="55">
        <f t="shared" ca="1" si="20"/>
        <v>10702341.668098032</v>
      </c>
      <c r="AZ105" s="43">
        <f t="array" aca="1" ref="AZ105" ca="1">SUM($E$54:$V$54*AF105:AW105)/1000000</f>
        <v>154.61330866666611</v>
      </c>
      <c r="BA105" s="45">
        <f t="array" aca="1" ref="BA105" ca="1">IF(AZ105=0,"",SUM(($E$54:$V$54*AF105:AW105))/SUM(AF105:AW105))</f>
        <v>14.446680311799767</v>
      </c>
      <c r="BB105" s="56">
        <f t="array" aca="1" ref="BB105" ca="1">SUM(AG105:AW105*AG$54:AW$54*AG$55:AW$55)/1000000</f>
        <v>265.16947029464507</v>
      </c>
      <c r="BG105" s="10"/>
      <c r="BH105" s="48"/>
      <c r="BI105" s="55">
        <f t="shared" si="43"/>
        <v>0</v>
      </c>
      <c r="BJ105" s="55">
        <f t="shared" si="44"/>
        <v>0</v>
      </c>
      <c r="BK105" s="55">
        <f t="shared" ca="1" si="45"/>
        <v>15401134.583913067</v>
      </c>
      <c r="BL105" s="55">
        <f t="shared" ca="1" si="46"/>
        <v>3861862.8112135367</v>
      </c>
      <c r="BM105" s="55">
        <f t="shared" ca="1" si="47"/>
        <v>2036242.7003057536</v>
      </c>
      <c r="BN105" s="55">
        <f t="shared" ca="1" si="48"/>
        <v>255978.71340415714</v>
      </c>
      <c r="BO105" s="55">
        <f t="shared" ca="1" si="49"/>
        <v>319701.77672293776</v>
      </c>
      <c r="BP105" s="55">
        <f t="shared" ca="1" si="50"/>
        <v>164951.11414870608</v>
      </c>
      <c r="BQ105" s="55">
        <f t="shared" ca="1" si="51"/>
        <v>118443.82361927287</v>
      </c>
      <c r="BR105" s="55">
        <f t="shared" ca="1" si="52"/>
        <v>221917.79692272746</v>
      </c>
      <c r="BS105" s="55">
        <f t="shared" ca="1" si="53"/>
        <v>56825.228007033715</v>
      </c>
      <c r="BT105" s="55">
        <f t="shared" ca="1" si="54"/>
        <v>47824.922213308273</v>
      </c>
      <c r="BU105" s="55">
        <f t="shared" ca="1" si="55"/>
        <v>40181.71928849964</v>
      </c>
      <c r="BV105" s="55">
        <f t="shared" ca="1" si="56"/>
        <v>18316.69060147243</v>
      </c>
      <c r="BW105" s="55">
        <f t="shared" ca="1" si="57"/>
        <v>5335.7688514326146</v>
      </c>
      <c r="BX105" s="55">
        <f t="shared" ca="1" si="58"/>
        <v>2262.4038341801106</v>
      </c>
      <c r="BY105" s="55">
        <f t="shared" ca="1" si="59"/>
        <v>838.77571068954308</v>
      </c>
      <c r="BZ105" s="55">
        <f t="shared" ca="1" si="22"/>
        <v>22551818.828756772</v>
      </c>
      <c r="CA105" s="55">
        <f t="shared" ca="1" si="23"/>
        <v>22551818.828756772</v>
      </c>
      <c r="CB105" s="43">
        <f t="array" aca="1" ref="CB105" ca="1">SUM($E$54:$V$54*BH105:BY105)/1000000</f>
        <v>481.69311723793368</v>
      </c>
      <c r="CC105" s="45">
        <f t="array" aca="1" ref="CC105" ca="1">IF(CB105=0,"",SUM(($E$54:$V$54*BH105:BY105))/SUM(BH105:BY105))</f>
        <v>21.359391049368778</v>
      </c>
      <c r="CD105" s="56">
        <f t="array" aca="1" ref="CD105" ca="1">SUM(BI105:BY105*BI$54:BY$54*BI$55:BY$55)/1000000</f>
        <v>2209.3704227343965</v>
      </c>
      <c r="CI105" s="10"/>
      <c r="CJ105" s="73"/>
      <c r="CK105" s="156" t="str">
        <f t="shared" ca="1" si="60"/>
        <v/>
      </c>
      <c r="CL105" s="156" t="str">
        <f t="shared" ca="1" si="61"/>
        <v/>
      </c>
      <c r="CM105" s="156" t="str">
        <f t="shared" ca="1" si="62"/>
        <v/>
      </c>
      <c r="CN105" s="156">
        <f t="shared" ca="1" si="63"/>
        <v>2.515110515999483E-2</v>
      </c>
      <c r="CO105" s="156">
        <f t="shared" ca="1" si="64"/>
        <v>2.460717930031418E-2</v>
      </c>
      <c r="CP105" s="156">
        <f t="shared" ca="1" si="65"/>
        <v>2.5181089895528641E-2</v>
      </c>
      <c r="CQ105" s="156">
        <f t="shared" ca="1" si="66"/>
        <v>2.6638511444070107E-2</v>
      </c>
      <c r="CR105" s="156">
        <f t="shared" ca="1" si="67"/>
        <v>2.6006275495671673E-2</v>
      </c>
      <c r="CS105" s="156">
        <f t="shared" ca="1" si="68"/>
        <v>2.2286489925360298E-2</v>
      </c>
      <c r="CT105" s="156">
        <f t="shared" ca="1" si="69"/>
        <v>2.7344765419693953E-2</v>
      </c>
      <c r="CU105" s="156">
        <f t="shared" ca="1" si="70"/>
        <v>2.2242222326284949E-2</v>
      </c>
      <c r="CV105" s="156">
        <f t="shared" ca="1" si="71"/>
        <v>2.4794758186342327E-2</v>
      </c>
      <c r="CW105" s="156">
        <f t="shared" ca="1" si="72"/>
        <v>2.4128196278529173E-2</v>
      </c>
      <c r="CX105" s="156">
        <f t="shared" ca="1" si="73"/>
        <v>3.4266098995174459E-2</v>
      </c>
      <c r="CY105" s="156">
        <f t="shared" ca="1" si="74"/>
        <v>2.6484111602146074E-2</v>
      </c>
      <c r="CZ105" s="156">
        <f t="shared" ca="1" si="75"/>
        <v>2.2566071841924096E-2</v>
      </c>
      <c r="DA105" s="156" t="str">
        <f t="shared" ca="1" si="76"/>
        <v/>
      </c>
      <c r="DB105" s="55"/>
      <c r="DC105" s="55"/>
      <c r="DD105" s="43"/>
      <c r="DE105" s="45"/>
      <c r="DF105" s="56"/>
      <c r="DK105" s="10"/>
      <c r="DL105" s="48"/>
      <c r="DM105" s="74">
        <f t="shared" ca="1" si="77"/>
        <v>0.1006453317899321</v>
      </c>
      <c r="DN105" s="74">
        <f t="shared" ca="1" si="78"/>
        <v>0.10064533178993226</v>
      </c>
      <c r="DO105" s="74">
        <f t="shared" ca="1" si="79"/>
        <v>0.55122607503493559</v>
      </c>
      <c r="DP105" s="74">
        <f t="shared" ca="1" si="80"/>
        <v>0.5512260750349357</v>
      </c>
      <c r="DQ105" s="74">
        <f t="shared" ca="1" si="81"/>
        <v>0.55122607503493559</v>
      </c>
      <c r="DR105" s="74">
        <f t="shared" ca="1" si="82"/>
        <v>0.55122607503493559</v>
      </c>
      <c r="DS105" s="74">
        <f t="shared" ca="1" si="83"/>
        <v>0.55122607503493559</v>
      </c>
      <c r="DT105" s="74">
        <f t="shared" ca="1" si="84"/>
        <v>0.55122607503493559</v>
      </c>
      <c r="DU105" s="74">
        <f t="shared" ca="1" si="85"/>
        <v>0.55122607503493559</v>
      </c>
      <c r="DV105" s="74">
        <f t="shared" ca="1" si="86"/>
        <v>0.55122607503493548</v>
      </c>
      <c r="DW105" s="74">
        <f t="shared" ca="1" si="87"/>
        <v>0.55122607503493548</v>
      </c>
      <c r="DX105" s="74">
        <f t="shared" ca="1" si="88"/>
        <v>0.55122607503493559</v>
      </c>
      <c r="DY105" s="74">
        <f t="shared" ca="1" si="89"/>
        <v>0.55122607503493559</v>
      </c>
      <c r="DZ105" s="74">
        <f t="shared" ca="1" si="90"/>
        <v>0.55122607503493559</v>
      </c>
      <c r="EA105" s="74">
        <f t="shared" ca="1" si="91"/>
        <v>0.55122607503493559</v>
      </c>
      <c r="EB105" s="74">
        <f t="shared" ca="1" si="92"/>
        <v>0.55122607503493559</v>
      </c>
      <c r="EC105" s="74">
        <f t="shared" ca="1" si="93"/>
        <v>0.5512260750349357</v>
      </c>
      <c r="ED105" s="55"/>
      <c r="EE105" s="55"/>
      <c r="EF105" s="43"/>
      <c r="EG105" s="45"/>
      <c r="EH105" s="56"/>
    </row>
    <row r="106" spans="1:138" x14ac:dyDescent="0.2">
      <c r="A106" s="6">
        <v>5</v>
      </c>
      <c r="B106">
        <v>2</v>
      </c>
      <c r="C106" s="5">
        <f t="shared" ca="1" si="13"/>
        <v>0.26594517017144031</v>
      </c>
      <c r="D106" s="5">
        <f t="shared" ca="1" si="14"/>
        <v>5.5006654662183997E-2</v>
      </c>
      <c r="E106" s="32">
        <f t="shared" ca="1" si="15"/>
        <v>53391422.380565755</v>
      </c>
      <c r="F106" s="31">
        <f t="shared" ca="1" si="101"/>
        <v>115258082.07026482</v>
      </c>
      <c r="G106" s="31">
        <f t="shared" ca="1" si="101"/>
        <v>70464544.680888161</v>
      </c>
      <c r="H106" s="31">
        <f t="shared" ca="1" si="101"/>
        <v>24424843.700122017</v>
      </c>
      <c r="I106" s="31">
        <f t="shared" ca="1" si="101"/>
        <v>14164161.095211737</v>
      </c>
      <c r="J106" s="31">
        <f t="shared" ca="1" si="101"/>
        <v>3551689.4348012246</v>
      </c>
      <c r="K106" s="31">
        <f t="shared" ca="1" si="101"/>
        <v>1872697.7209981405</v>
      </c>
      <c r="L106" s="31">
        <f t="shared" ca="1" si="101"/>
        <v>235419.26173339796</v>
      </c>
      <c r="M106" s="31">
        <f t="shared" ca="1" si="101"/>
        <v>294024.27744895197</v>
      </c>
      <c r="N106" s="31">
        <f t="shared" ca="1" si="101"/>
        <v>151702.72949094052</v>
      </c>
      <c r="O106" s="31">
        <f t="shared" ca="1" si="101"/>
        <v>108930.76671303084</v>
      </c>
      <c r="P106" s="31">
        <f t="shared" ca="1" si="102"/>
        <v>204094.01712463718</v>
      </c>
      <c r="Q106" s="31">
        <f t="shared" ca="1" si="102"/>
        <v>52261.194094393919</v>
      </c>
      <c r="R106" s="31">
        <f t="shared" ca="1" si="102"/>
        <v>43983.76618972166</v>
      </c>
      <c r="S106" s="31">
        <f t="shared" ca="1" si="102"/>
        <v>36954.442673293001</v>
      </c>
      <c r="T106" s="31">
        <f t="shared" ca="1" si="102"/>
        <v>16845.548293656204</v>
      </c>
      <c r="U106" s="31">
        <f t="shared" ca="1" si="102"/>
        <v>4907.2157097728705</v>
      </c>
      <c r="V106" s="31">
        <f t="shared" ca="1" si="102"/>
        <v>2080.694262825531</v>
      </c>
      <c r="W106" s="33">
        <f t="shared" ca="1" si="16"/>
        <v>45164595.864867754</v>
      </c>
      <c r="X106" s="33">
        <f t="shared" ca="1" si="17"/>
        <v>284278644.99658644</v>
      </c>
      <c r="Y106" s="40">
        <f t="array" aca="1" ref="Y106" ca="1">SUM($E$54:$V$54*E106:V106)/1000000</f>
        <v>2695.6406785990857</v>
      </c>
      <c r="Z106" s="41">
        <f t="array" aca="1" ref="Z106" ca="1">SUM(($E$54:$V$54*E106:V106))/SUM(E106:V106)</f>
        <v>9.4823889379079258</v>
      </c>
      <c r="AE106" s="10"/>
      <c r="AF106" s="48"/>
      <c r="AG106" s="55">
        <f t="shared" ca="1" si="26"/>
        <v>3305900.1503025107</v>
      </c>
      <c r="AH106" s="55">
        <f t="shared" ca="1" si="27"/>
        <v>2021105.5456356935</v>
      </c>
      <c r="AI106" s="55">
        <f t="shared" ca="1" si="28"/>
        <v>1739335.8657791666</v>
      </c>
      <c r="AJ106" s="55">
        <f t="shared" ca="1" si="29"/>
        <v>1008654.7002735831</v>
      </c>
      <c r="AK106" s="55">
        <f t="shared" ca="1" si="30"/>
        <v>252922.02046016962</v>
      </c>
      <c r="AL106" s="55">
        <f t="shared" ca="1" si="31"/>
        <v>133358.08211860535</v>
      </c>
      <c r="AM106" s="55">
        <f t="shared" ca="1" si="32"/>
        <v>16764.61763503962</v>
      </c>
      <c r="AN106" s="55">
        <f t="shared" ca="1" si="33"/>
        <v>20937.983368721078</v>
      </c>
      <c r="AO106" s="55">
        <f t="shared" ca="1" si="34"/>
        <v>10803.016861838485</v>
      </c>
      <c r="AP106" s="55">
        <f t="shared" ca="1" si="35"/>
        <v>7757.1505372561051</v>
      </c>
      <c r="AQ106" s="55">
        <f t="shared" ca="1" si="36"/>
        <v>14533.892144171854</v>
      </c>
      <c r="AR106" s="55">
        <f t="shared" ca="1" si="37"/>
        <v>3721.6110937230519</v>
      </c>
      <c r="AS106" s="55">
        <f t="shared" ca="1" si="38"/>
        <v>3132.1609663134009</v>
      </c>
      <c r="AT106" s="55">
        <f t="shared" ca="1" si="39"/>
        <v>2631.5905366967636</v>
      </c>
      <c r="AU106" s="55">
        <f t="shared" ca="1" si="40"/>
        <v>1199.600975367752</v>
      </c>
      <c r="AV106" s="55">
        <f t="shared" ca="1" si="41"/>
        <v>349.45141880602011</v>
      </c>
      <c r="AW106" s="55">
        <f t="shared" ca="1" si="42"/>
        <v>148.16987987666465</v>
      </c>
      <c r="AX106" s="55">
        <f t="shared" ca="1" si="19"/>
        <v>3216249.9140493353</v>
      </c>
      <c r="AY106" s="55">
        <f t="shared" ca="1" si="20"/>
        <v>8543255.6099875383</v>
      </c>
      <c r="AZ106" s="43">
        <f t="array" aca="1" ref="AZ106" ca="1">SUM($E$54:$V$54*AF106:AW106)/1000000</f>
        <v>117.44438687993764</v>
      </c>
      <c r="BA106" s="45">
        <f t="array" aca="1" ref="BA106" ca="1">IF(AZ106=0,"",SUM(($E$54:$V$54*AF106:AW106))/SUM(AF106:AW106))</f>
        <v>13.747029498056765</v>
      </c>
      <c r="BB106" s="56">
        <f t="array" aca="1" ref="BB106" ca="1">SUM(AG106:AW106*AG$54:AW$54*AG$55:AW$55)/1000000</f>
        <v>196.59857141358611</v>
      </c>
      <c r="BG106" s="10"/>
      <c r="BH106" s="48"/>
      <c r="BI106" s="55">
        <f t="shared" si="43"/>
        <v>0</v>
      </c>
      <c r="BJ106" s="55">
        <f t="shared" si="44"/>
        <v>0</v>
      </c>
      <c r="BK106" s="55">
        <f t="shared" ca="1" si="45"/>
        <v>8409309.3035875242</v>
      </c>
      <c r="BL106" s="55">
        <f t="shared" ca="1" si="46"/>
        <v>4876625.3384410171</v>
      </c>
      <c r="BM106" s="55">
        <f t="shared" ca="1" si="47"/>
        <v>1222822.7690717319</v>
      </c>
      <c r="BN106" s="55">
        <f t="shared" ca="1" si="48"/>
        <v>644757.22184122482</v>
      </c>
      <c r="BO106" s="55">
        <f t="shared" ca="1" si="49"/>
        <v>81053.267412658199</v>
      </c>
      <c r="BP106" s="55">
        <f t="shared" ca="1" si="50"/>
        <v>101230.57990417023</v>
      </c>
      <c r="BQ106" s="55">
        <f t="shared" ca="1" si="51"/>
        <v>52230.228784694911</v>
      </c>
      <c r="BR106" s="55">
        <f t="shared" ca="1" si="52"/>
        <v>37504.129861114983</v>
      </c>
      <c r="BS106" s="55">
        <f t="shared" ca="1" si="53"/>
        <v>70268.196516819007</v>
      </c>
      <c r="BT106" s="55">
        <f t="shared" ca="1" si="54"/>
        <v>17993.177402088539</v>
      </c>
      <c r="BU106" s="55">
        <f t="shared" ca="1" si="55"/>
        <v>15143.31468267275</v>
      </c>
      <c r="BV106" s="55">
        <f t="shared" ca="1" si="56"/>
        <v>12723.165904224894</v>
      </c>
      <c r="BW106" s="55">
        <f t="shared" ca="1" si="57"/>
        <v>5799.8089047819913</v>
      </c>
      <c r="BX106" s="55">
        <f t="shared" ca="1" si="58"/>
        <v>1689.5213426769112</v>
      </c>
      <c r="BY106" s="55">
        <f t="shared" ca="1" si="59"/>
        <v>716.36903134870454</v>
      </c>
      <c r="BZ106" s="55">
        <f t="shared" ca="1" si="22"/>
        <v>15549866.392688751</v>
      </c>
      <c r="CA106" s="55">
        <f t="shared" ca="1" si="23"/>
        <v>15549866.392688751</v>
      </c>
      <c r="CB106" s="43">
        <f t="array" aca="1" ref="CB106" ca="1">SUM($E$54:$V$54*BH106:BY106)/1000000</f>
        <v>342.89246402209739</v>
      </c>
      <c r="CC106" s="45">
        <f t="array" aca="1" ref="CC106" ca="1">IF(CB106=0,"",SUM(($E$54:$V$54*BH106:BY106))/SUM(BH106:BY106))</f>
        <v>22.051151782456397</v>
      </c>
      <c r="CD106" s="56">
        <f t="array" aca="1" ref="CD106" ca="1">SUM(BI106:BY106*BI$54:BY$54*BI$55:BY$55)/1000000</f>
        <v>1583.9440102426693</v>
      </c>
      <c r="CI106" s="10"/>
      <c r="CJ106" s="73"/>
      <c r="CK106" s="156" t="str">
        <f t="shared" ca="1" si="60"/>
        <v/>
      </c>
      <c r="CL106" s="156" t="str">
        <f t="shared" ca="1" si="61"/>
        <v/>
      </c>
      <c r="CM106" s="156" t="str">
        <f t="shared" ca="1" si="62"/>
        <v/>
      </c>
      <c r="CN106" s="156">
        <f t="shared" ca="1" si="63"/>
        <v>1.0287178643536332</v>
      </c>
      <c r="CO106" s="156">
        <f t="shared" ca="1" si="64"/>
        <v>1.0401693506795691</v>
      </c>
      <c r="CP106" s="156">
        <f t="shared" ca="1" si="65"/>
        <v>0.93190148315898536</v>
      </c>
      <c r="CQ106" s="156">
        <f t="shared" ca="1" si="66"/>
        <v>1.1183845229001426</v>
      </c>
      <c r="CR106" s="156">
        <f t="shared" ca="1" si="67"/>
        <v>0.97797998059749225</v>
      </c>
      <c r="CS106" s="156">
        <f t="shared" ca="1" si="68"/>
        <v>0.96850005877176182</v>
      </c>
      <c r="CT106" s="156">
        <f t="shared" ca="1" si="69"/>
        <v>0.99068765521515711</v>
      </c>
      <c r="CU106" s="156">
        <f t="shared" ca="1" si="70"/>
        <v>0.91592050774764366</v>
      </c>
      <c r="CV106" s="156">
        <f t="shared" ca="1" si="71"/>
        <v>0.83988392542062817</v>
      </c>
      <c r="CW106" s="156">
        <f t="shared" ca="1" si="72"/>
        <v>0.94836417367923742</v>
      </c>
      <c r="CX106" s="156">
        <f t="shared" ca="1" si="73"/>
        <v>0.9988801629110835</v>
      </c>
      <c r="CY106" s="156">
        <f t="shared" ca="1" si="74"/>
        <v>0.95003830156023306</v>
      </c>
      <c r="CZ106" s="156">
        <f t="shared" ca="1" si="75"/>
        <v>0.98058253896219827</v>
      </c>
      <c r="DA106" s="156" t="str">
        <f t="shared" ca="1" si="76"/>
        <v/>
      </c>
      <c r="DB106" s="55"/>
      <c r="DC106" s="55"/>
      <c r="DD106" s="43"/>
      <c r="DE106" s="45"/>
      <c r="DF106" s="56"/>
      <c r="DK106" s="10"/>
      <c r="DL106" s="48"/>
      <c r="DM106" s="74">
        <f t="shared" ca="1" si="77"/>
        <v>5.5006654662184018E-2</v>
      </c>
      <c r="DN106" s="74">
        <f t="shared" ca="1" si="78"/>
        <v>5.5006654662183879E-2</v>
      </c>
      <c r="DO106" s="74">
        <f t="shared" ca="1" si="79"/>
        <v>0.32095182483362428</v>
      </c>
      <c r="DP106" s="74">
        <f t="shared" ca="1" si="80"/>
        <v>0.32095182483362428</v>
      </c>
      <c r="DQ106" s="74">
        <f t="shared" ca="1" si="81"/>
        <v>0.32095182483362428</v>
      </c>
      <c r="DR106" s="74">
        <f t="shared" ca="1" si="82"/>
        <v>0.32095182483362428</v>
      </c>
      <c r="DS106" s="74">
        <f t="shared" ca="1" si="83"/>
        <v>0.32095182483362428</v>
      </c>
      <c r="DT106" s="74">
        <f t="shared" ca="1" si="84"/>
        <v>0.32095182483362428</v>
      </c>
      <c r="DU106" s="74">
        <f t="shared" ca="1" si="85"/>
        <v>0.32095182483362428</v>
      </c>
      <c r="DV106" s="74">
        <f t="shared" ca="1" si="86"/>
        <v>0.32095182483362428</v>
      </c>
      <c r="DW106" s="74">
        <f t="shared" ca="1" si="87"/>
        <v>0.32095182483362428</v>
      </c>
      <c r="DX106" s="74">
        <f t="shared" ca="1" si="88"/>
        <v>0.32095182483362428</v>
      </c>
      <c r="DY106" s="74">
        <f t="shared" ca="1" si="89"/>
        <v>0.32095182483362428</v>
      </c>
      <c r="DZ106" s="74">
        <f t="shared" ca="1" si="90"/>
        <v>0.32095182483362428</v>
      </c>
      <c r="EA106" s="74">
        <f t="shared" ca="1" si="91"/>
        <v>0.32095182483362417</v>
      </c>
      <c r="EB106" s="74">
        <f t="shared" ca="1" si="92"/>
        <v>0.32095182483362428</v>
      </c>
      <c r="EC106" s="74">
        <f t="shared" ca="1" si="93"/>
        <v>0.32095182483362428</v>
      </c>
      <c r="ED106" s="55"/>
      <c r="EE106" s="55"/>
      <c r="EF106" s="43"/>
      <c r="EG106" s="45"/>
      <c r="EH106" s="56"/>
    </row>
    <row r="107" spans="1:138" x14ac:dyDescent="0.2">
      <c r="A107" s="6">
        <v>5</v>
      </c>
      <c r="B107">
        <v>3</v>
      </c>
      <c r="C107" s="5">
        <f t="shared" ca="1" si="13"/>
        <v>0.36829731630411261</v>
      </c>
      <c r="D107" s="5">
        <f t="shared" ca="1" si="14"/>
        <v>8.2476095209721795E-2</v>
      </c>
      <c r="E107" s="32">
        <f t="shared" ca="1" si="15"/>
        <v>48841502.226504117</v>
      </c>
      <c r="F107" s="31">
        <f t="shared" ca="1" si="101"/>
        <v>41271575.079474546</v>
      </c>
      <c r="G107" s="31">
        <f t="shared" ca="1" si="101"/>
        <v>89094509.484554544</v>
      </c>
      <c r="H107" s="31">
        <f t="shared" ca="1" si="101"/>
        <v>37687793.397814624</v>
      </c>
      <c r="I107" s="31">
        <f t="shared" ca="1" si="101"/>
        <v>13063569.307271514</v>
      </c>
      <c r="J107" s="31">
        <f t="shared" ca="1" si="101"/>
        <v>7575667.7266161153</v>
      </c>
      <c r="K107" s="31">
        <f t="shared" ca="1" si="101"/>
        <v>1899612.6099753915</v>
      </c>
      <c r="L107" s="31">
        <f t="shared" ca="1" si="101"/>
        <v>1001607.902600679</v>
      </c>
      <c r="M107" s="31">
        <f t="shared" ca="1" si="101"/>
        <v>125913.42977173577</v>
      </c>
      <c r="N107" s="31">
        <f t="shared" ca="1" si="101"/>
        <v>157258.18243232503</v>
      </c>
      <c r="O107" s="31">
        <f t="shared" ca="1" si="101"/>
        <v>81137.842482785811</v>
      </c>
      <c r="P107" s="31">
        <f t="shared" ca="1" si="102"/>
        <v>58261.360364111322</v>
      </c>
      <c r="Q107" s="31">
        <f t="shared" ca="1" si="102"/>
        <v>109159.19752206389</v>
      </c>
      <c r="R107" s="31">
        <f t="shared" ca="1" si="102"/>
        <v>27951.774820547696</v>
      </c>
      <c r="S107" s="31">
        <f t="shared" ca="1" si="102"/>
        <v>23524.612278742403</v>
      </c>
      <c r="T107" s="31">
        <f t="shared" ca="1" si="102"/>
        <v>19764.995387534185</v>
      </c>
      <c r="U107" s="31">
        <f t="shared" ca="1" si="102"/>
        <v>9009.8012644423943</v>
      </c>
      <c r="V107" s="31">
        <f t="shared" ca="1" si="102"/>
        <v>2624.6126000810077</v>
      </c>
      <c r="W107" s="33">
        <f t="shared" ca="1" si="16"/>
        <v>61842856.753202692</v>
      </c>
      <c r="X107" s="33">
        <f t="shared" ca="1" si="17"/>
        <v>241050443.54373583</v>
      </c>
      <c r="Y107" s="40">
        <f t="array" aca="1" ref="Y107" ca="1">SUM($E$54:$V$54*E107:V107)/1000000</f>
        <v>2809.1137086251483</v>
      </c>
      <c r="Z107" s="41">
        <f t="array" aca="1" ref="Z107" ca="1">SUM(($E$54:$V$54*E107:V107))/SUM(E107:V107)</f>
        <v>11.653634265624021</v>
      </c>
      <c r="AE107" s="10"/>
      <c r="AF107" s="48"/>
      <c r="AG107" s="55">
        <f t="shared" ca="1" si="26"/>
        <v>1597379.597055618</v>
      </c>
      <c r="AH107" s="55">
        <f t="shared" ca="1" si="27"/>
        <v>3448323.7285286956</v>
      </c>
      <c r="AI107" s="55">
        <f t="shared" ca="1" si="28"/>
        <v>4319931.7991930693</v>
      </c>
      <c r="AJ107" s="55">
        <f t="shared" ca="1" si="29"/>
        <v>1497400.7065300129</v>
      </c>
      <c r="AK107" s="55">
        <f t="shared" ca="1" si="30"/>
        <v>868354.57748575171</v>
      </c>
      <c r="AL107" s="55">
        <f t="shared" ca="1" si="31"/>
        <v>217741.50673561808</v>
      </c>
      <c r="AM107" s="55">
        <f t="shared" ca="1" si="32"/>
        <v>114808.468171518</v>
      </c>
      <c r="AN107" s="55">
        <f t="shared" ca="1" si="33"/>
        <v>14432.721583745617</v>
      </c>
      <c r="AO107" s="55">
        <f t="shared" ca="1" si="34"/>
        <v>18025.587643242023</v>
      </c>
      <c r="AP107" s="55">
        <f t="shared" ca="1" si="35"/>
        <v>9300.3573374404423</v>
      </c>
      <c r="AQ107" s="55">
        <f t="shared" ca="1" si="36"/>
        <v>6678.1597066323729</v>
      </c>
      <c r="AR107" s="55">
        <f t="shared" ca="1" si="37"/>
        <v>12512.281724015846</v>
      </c>
      <c r="AS107" s="55">
        <f t="shared" ca="1" si="38"/>
        <v>3203.9488121947193</v>
      </c>
      <c r="AT107" s="55">
        <f t="shared" ca="1" si="39"/>
        <v>2696.4890083620512</v>
      </c>
      <c r="AU107" s="55">
        <f t="shared" ca="1" si="40"/>
        <v>2265.54606644772</v>
      </c>
      <c r="AV107" s="55">
        <f t="shared" ca="1" si="41"/>
        <v>1032.7409348654396</v>
      </c>
      <c r="AW107" s="55">
        <f t="shared" ca="1" si="42"/>
        <v>300.84402426994313</v>
      </c>
      <c r="AX107" s="55">
        <f t="shared" ca="1" si="19"/>
        <v>7088685.7349571884</v>
      </c>
      <c r="AY107" s="55">
        <f t="shared" ca="1" si="20"/>
        <v>12134389.060541499</v>
      </c>
      <c r="AZ107" s="43">
        <f t="array" aca="1" ref="AZ107" ca="1">SUM($E$54:$V$54*AF107:AW107)/1000000</f>
        <v>208.22465573860904</v>
      </c>
      <c r="BA107" s="45">
        <f t="array" aca="1" ref="BA107" ca="1">IF(AZ107=0,"",SUM(($E$54:$V$54*AF107:AW107))/SUM(AF107:AW107))</f>
        <v>17.15987963627375</v>
      </c>
      <c r="BB107" s="56">
        <f t="array" aca="1" ref="BB107" ca="1">SUM(AG107:AW107*AG$54:AW$54*AG$55:AW$55)/1000000</f>
        <v>376.0208101955526</v>
      </c>
      <c r="BG107" s="10"/>
      <c r="BH107" s="48"/>
      <c r="BI107" s="55">
        <f t="shared" si="43"/>
        <v>0</v>
      </c>
      <c r="BJ107" s="55">
        <f t="shared" si="44"/>
        <v>0</v>
      </c>
      <c r="BK107" s="55">
        <f t="shared" ca="1" si="45"/>
        <v>19290671.851206459</v>
      </c>
      <c r="BL107" s="55">
        <f t="shared" ca="1" si="46"/>
        <v>6686648.5403382638</v>
      </c>
      <c r="BM107" s="55">
        <f t="shared" ca="1" si="47"/>
        <v>3877640.6627298272</v>
      </c>
      <c r="BN107" s="55">
        <f t="shared" ca="1" si="48"/>
        <v>972325.52504849003</v>
      </c>
      <c r="BO107" s="55">
        <f t="shared" ca="1" si="49"/>
        <v>512677.65052451304</v>
      </c>
      <c r="BP107" s="55">
        <f t="shared" ca="1" si="50"/>
        <v>64449.373030349154</v>
      </c>
      <c r="BQ107" s="55">
        <f t="shared" ca="1" si="51"/>
        <v>80493.330060418186</v>
      </c>
      <c r="BR107" s="55">
        <f t="shared" ca="1" si="52"/>
        <v>41530.781001921438</v>
      </c>
      <c r="BS107" s="55">
        <f t="shared" ca="1" si="53"/>
        <v>29821.347525592435</v>
      </c>
      <c r="BT107" s="55">
        <f t="shared" ca="1" si="54"/>
        <v>55873.64154520302</v>
      </c>
      <c r="BU107" s="55">
        <f t="shared" ca="1" si="55"/>
        <v>14307.245585602994</v>
      </c>
      <c r="BV107" s="55">
        <f t="shared" ca="1" si="56"/>
        <v>12041.181904865683</v>
      </c>
      <c r="BW107" s="55">
        <f t="shared" ca="1" si="57"/>
        <v>10116.804561543797</v>
      </c>
      <c r="BX107" s="55">
        <f t="shared" ca="1" si="58"/>
        <v>4611.7085657506695</v>
      </c>
      <c r="BY107" s="55">
        <f t="shared" ca="1" si="59"/>
        <v>1343.4201326215177</v>
      </c>
      <c r="BZ107" s="55">
        <f t="shared" ca="1" si="22"/>
        <v>31654553.063761421</v>
      </c>
      <c r="CA107" s="55">
        <f t="shared" ca="1" si="23"/>
        <v>31654553.063761421</v>
      </c>
      <c r="CB107" s="43">
        <f t="array" aca="1" ref="CB107" ca="1">SUM($E$54:$V$54*BH107:BY107)/1000000</f>
        <v>689.39019303368548</v>
      </c>
      <c r="CC107" s="45">
        <f t="array" aca="1" ref="CC107" ca="1">IF(CB107=0,"",SUM(($E$54:$V$54*BH107:BY107))/SUM(BH107:BY107))</f>
        <v>21.778547675118151</v>
      </c>
      <c r="CD107" s="56">
        <f t="array" aca="1" ref="CD107" ca="1">SUM(BI107:BY107*BI$54:BY$54*BI$55:BY$55)/1000000</f>
        <v>3175.2527561664801</v>
      </c>
      <c r="CI107" s="10"/>
      <c r="CJ107" s="73"/>
      <c r="CK107" s="156" t="str">
        <f t="shared" ca="1" si="60"/>
        <v/>
      </c>
      <c r="CL107" s="156" t="str">
        <f t="shared" ca="1" si="61"/>
        <v/>
      </c>
      <c r="CM107" s="156" t="str">
        <f t="shared" ca="1" si="62"/>
        <v/>
      </c>
      <c r="CN107" s="156">
        <f t="shared" ca="1" si="63"/>
        <v>4.8830526648382083E-2</v>
      </c>
      <c r="CO107" s="156">
        <f t="shared" ca="1" si="64"/>
        <v>5.1577647634786762E-2</v>
      </c>
      <c r="CP107" s="156">
        <f t="shared" ca="1" si="65"/>
        <v>6.8314849716851575E-2</v>
      </c>
      <c r="CQ107" s="156">
        <f t="shared" ca="1" si="66"/>
        <v>5.1785476707928456E-2</v>
      </c>
      <c r="CR107" s="156">
        <f t="shared" ca="1" si="67"/>
        <v>5.9911962935411386E-2</v>
      </c>
      <c r="CS107" s="156">
        <f t="shared" ca="1" si="68"/>
        <v>5.3398782023882686E-2</v>
      </c>
      <c r="CT107" s="156">
        <f t="shared" ca="1" si="69"/>
        <v>5.0404780309621589E-2</v>
      </c>
      <c r="CU107" s="156">
        <f t="shared" ca="1" si="70"/>
        <v>5.9199096744695853E-2</v>
      </c>
      <c r="CV107" s="156">
        <f t="shared" ca="1" si="71"/>
        <v>5.9520351095767844E-2</v>
      </c>
      <c r="CW107" s="156">
        <f t="shared" ca="1" si="72"/>
        <v>5.9405726729896406E-2</v>
      </c>
      <c r="CX107" s="156">
        <f t="shared" ca="1" si="73"/>
        <v>5.3828765648604004E-2</v>
      </c>
      <c r="CY107" s="156">
        <f t="shared" ca="1" si="74"/>
        <v>4.9734327467504121E-2</v>
      </c>
      <c r="CZ107" s="156">
        <f t="shared" ca="1" si="75"/>
        <v>4.5345267171364709E-2</v>
      </c>
      <c r="DA107" s="156">
        <f t="shared" ca="1" si="76"/>
        <v>4.8006277752189977E-2</v>
      </c>
      <c r="DB107" s="55"/>
      <c r="DC107" s="55"/>
      <c r="DD107" s="43"/>
      <c r="DE107" s="45"/>
      <c r="DF107" s="56"/>
      <c r="DK107" s="10"/>
      <c r="DL107" s="48"/>
      <c r="DM107" s="74">
        <f t="shared" ca="1" si="77"/>
        <v>8.247609520972185E-2</v>
      </c>
      <c r="DN107" s="74">
        <f t="shared" ca="1" si="78"/>
        <v>8.247609520972185E-2</v>
      </c>
      <c r="DO107" s="74">
        <f t="shared" ca="1" si="79"/>
        <v>0.45077341151383432</v>
      </c>
      <c r="DP107" s="74">
        <f t="shared" ca="1" si="80"/>
        <v>0.45077341151383432</v>
      </c>
      <c r="DQ107" s="74">
        <f t="shared" ca="1" si="81"/>
        <v>0.45077341151383432</v>
      </c>
      <c r="DR107" s="74">
        <f t="shared" ca="1" si="82"/>
        <v>0.45077341151383432</v>
      </c>
      <c r="DS107" s="74">
        <f t="shared" ca="1" si="83"/>
        <v>0.45077341151383432</v>
      </c>
      <c r="DT107" s="74">
        <f t="shared" ca="1" si="84"/>
        <v>0.45077341151383432</v>
      </c>
      <c r="DU107" s="74">
        <f t="shared" ca="1" si="85"/>
        <v>0.45077341151383432</v>
      </c>
      <c r="DV107" s="74">
        <f t="shared" ca="1" si="86"/>
        <v>0.45077341151383432</v>
      </c>
      <c r="DW107" s="74">
        <f t="shared" ca="1" si="87"/>
        <v>0.45077341151383432</v>
      </c>
      <c r="DX107" s="74">
        <f t="shared" ca="1" si="88"/>
        <v>0.45077341151383432</v>
      </c>
      <c r="DY107" s="74">
        <f t="shared" ca="1" si="89"/>
        <v>0.45077341151383432</v>
      </c>
      <c r="DZ107" s="74">
        <f t="shared" ca="1" si="90"/>
        <v>0.45077341151383432</v>
      </c>
      <c r="EA107" s="74">
        <f t="shared" ca="1" si="91"/>
        <v>0.45077341151383432</v>
      </c>
      <c r="EB107" s="74">
        <f t="shared" ca="1" si="92"/>
        <v>0.45077341151383432</v>
      </c>
      <c r="EC107" s="74">
        <f t="shared" ca="1" si="93"/>
        <v>0.45077341151383432</v>
      </c>
      <c r="ED107" s="55"/>
      <c r="EE107" s="55"/>
      <c r="EF107" s="43"/>
      <c r="EG107" s="45"/>
      <c r="EH107" s="56"/>
    </row>
    <row r="108" spans="1:138" x14ac:dyDescent="0.2">
      <c r="A108" s="6">
        <v>5</v>
      </c>
      <c r="B108">
        <v>4</v>
      </c>
      <c r="C108" s="5">
        <f t="shared" ca="1" si="13"/>
        <v>0.38937691512163131</v>
      </c>
      <c r="D108" s="5">
        <f t="shared" ca="1" si="14"/>
        <v>0.11126926389484099</v>
      </c>
      <c r="E108" s="32">
        <f t="shared" ca="1" si="15"/>
        <v>45419475.442375489</v>
      </c>
      <c r="F108" s="31">
        <f t="shared" ref="F108:O117" ca="1" si="103">E107*EXP(-M-(F$52*$C108)-(F$51*$D108))</f>
        <v>36682916.014687978</v>
      </c>
      <c r="G108" s="31">
        <f t="shared" ca="1" si="103"/>
        <v>30997443.842189897</v>
      </c>
      <c r="H108" s="31">
        <f t="shared" ca="1" si="103"/>
        <v>45333738.367940098</v>
      </c>
      <c r="I108" s="31">
        <f t="shared" ca="1" si="103"/>
        <v>19176586.474811889</v>
      </c>
      <c r="J108" s="31">
        <f t="shared" ca="1" si="103"/>
        <v>6647103.5819549225</v>
      </c>
      <c r="K108" s="31">
        <f t="shared" ca="1" si="103"/>
        <v>3854708.2268902357</v>
      </c>
      <c r="L108" s="31">
        <f t="shared" ca="1" si="103"/>
        <v>966575.17460145429</v>
      </c>
      <c r="M108" s="31">
        <f t="shared" ca="1" si="103"/>
        <v>509645.66578181926</v>
      </c>
      <c r="N108" s="31">
        <f t="shared" ca="1" si="103"/>
        <v>64068.218292075922</v>
      </c>
      <c r="O108" s="31">
        <f t="shared" ca="1" si="103"/>
        <v>80017.29107494239</v>
      </c>
      <c r="P108" s="31">
        <f t="shared" ref="P108:V117" ca="1" si="104">O107*EXP(-M-(P$52*$C108)-(P$51*$D108))</f>
        <v>41285.167224490026</v>
      </c>
      <c r="Q108" s="31">
        <f t="shared" ca="1" si="104"/>
        <v>29644.98354598134</v>
      </c>
      <c r="R108" s="31">
        <f t="shared" ca="1" si="104"/>
        <v>55543.203835444307</v>
      </c>
      <c r="S108" s="31">
        <f t="shared" ca="1" si="104"/>
        <v>14222.632280768774</v>
      </c>
      <c r="T108" s="31">
        <f t="shared" ca="1" si="104"/>
        <v>11969.970140939166</v>
      </c>
      <c r="U108" s="31">
        <f t="shared" ca="1" si="104"/>
        <v>10056.973599448933</v>
      </c>
      <c r="V108" s="31">
        <f t="shared" ca="1" si="104"/>
        <v>4584.4348392779029</v>
      </c>
      <c r="W108" s="33">
        <f t="shared" ca="1" si="16"/>
        <v>76799750.366813779</v>
      </c>
      <c r="X108" s="33">
        <f t="shared" ca="1" si="17"/>
        <v>189899585.66606721</v>
      </c>
      <c r="Y108" s="40">
        <f t="array" aca="1" ref="Y108" ca="1">SUM($E$54:$V$54*E108:V108)/1000000</f>
        <v>2368.1624800949317</v>
      </c>
      <c r="Z108" s="41">
        <f t="array" aca="1" ref="Z108" ca="1">SUM(($E$54:$V$54*E108:V108))/SUM(E108:V108)</f>
        <v>12.47060372348192</v>
      </c>
      <c r="AE108" s="10"/>
      <c r="AF108" s="48"/>
      <c r="AG108" s="55">
        <f t="shared" ca="1" si="26"/>
        <v>2002345.2804248922</v>
      </c>
      <c r="AH108" s="55">
        <f t="shared" ca="1" si="27"/>
        <v>1692002.4939618339</v>
      </c>
      <c r="AI108" s="55">
        <f t="shared" ca="1" si="28"/>
        <v>7206773.2207179349</v>
      </c>
      <c r="AJ108" s="55">
        <f t="shared" ca="1" si="29"/>
        <v>3048531.0686222096</v>
      </c>
      <c r="AK108" s="55">
        <f t="shared" ca="1" si="30"/>
        <v>1056700.1490362131</v>
      </c>
      <c r="AL108" s="55">
        <f t="shared" ca="1" si="31"/>
        <v>612788.81961518561</v>
      </c>
      <c r="AM108" s="55">
        <f t="shared" ca="1" si="32"/>
        <v>153657.92310335432</v>
      </c>
      <c r="AN108" s="55">
        <f t="shared" ca="1" si="33"/>
        <v>81019.145308537874</v>
      </c>
      <c r="AO108" s="55">
        <f t="shared" ca="1" si="34"/>
        <v>10185.021939707811</v>
      </c>
      <c r="AP108" s="55">
        <f t="shared" ca="1" si="35"/>
        <v>12720.470256234243</v>
      </c>
      <c r="AQ108" s="55">
        <f t="shared" ca="1" si="36"/>
        <v>6563.1657189059661</v>
      </c>
      <c r="AR108" s="55">
        <f t="shared" ca="1" si="37"/>
        <v>4712.7080456901185</v>
      </c>
      <c r="AS108" s="55">
        <f t="shared" ca="1" si="38"/>
        <v>8829.7874476030393</v>
      </c>
      <c r="AT108" s="55">
        <f t="shared" ca="1" si="39"/>
        <v>2260.993448571408</v>
      </c>
      <c r="AU108" s="55">
        <f t="shared" ca="1" si="40"/>
        <v>1902.8843278788574</v>
      </c>
      <c r="AV108" s="55">
        <f t="shared" ca="1" si="41"/>
        <v>1598.7723630847154</v>
      </c>
      <c r="AW108" s="55">
        <f t="shared" ca="1" si="42"/>
        <v>728.79456716500124</v>
      </c>
      <c r="AX108" s="55">
        <f t="shared" ca="1" si="19"/>
        <v>12208972.924518278</v>
      </c>
      <c r="AY108" s="55">
        <f t="shared" ca="1" si="20"/>
        <v>15903320.698905004</v>
      </c>
      <c r="AZ108" s="43">
        <f t="array" aca="1" ref="AZ108" ca="1">SUM($E$54:$V$54*AF108:AW108)/1000000</f>
        <v>300.71851667073832</v>
      </c>
      <c r="BA108" s="45">
        <f t="array" aca="1" ref="BA108" ca="1">IF(AZ108=0,"",SUM(($E$54:$V$54*AF108:AW108))/SUM(AF108:AW108))</f>
        <v>18.909165096032037</v>
      </c>
      <c r="BB108" s="56">
        <f t="array" aca="1" ref="BB108" ca="1">SUM(AG108:AW108*AG$54:AW$54*AG$55:AW$55)/1000000</f>
        <v>572.56329924555962</v>
      </c>
      <c r="BG108" s="10"/>
      <c r="BH108" s="48"/>
      <c r="BI108" s="55">
        <f t="shared" si="43"/>
        <v>0</v>
      </c>
      <c r="BJ108" s="55">
        <f t="shared" si="44"/>
        <v>0</v>
      </c>
      <c r="BK108" s="55">
        <f t="shared" ca="1" si="45"/>
        <v>25219463.366958074</v>
      </c>
      <c r="BL108" s="55">
        <f t="shared" ca="1" si="46"/>
        <v>10668063.952273551</v>
      </c>
      <c r="BM108" s="55">
        <f t="shared" ca="1" si="47"/>
        <v>3697828.4014635766</v>
      </c>
      <c r="BN108" s="55">
        <f t="shared" ca="1" si="48"/>
        <v>2144400.0962232458</v>
      </c>
      <c r="BO108" s="55">
        <f t="shared" ca="1" si="49"/>
        <v>537712.26651167788</v>
      </c>
      <c r="BP108" s="55">
        <f t="shared" ca="1" si="50"/>
        <v>283519.3094819453</v>
      </c>
      <c r="BQ108" s="55">
        <f t="shared" ca="1" si="51"/>
        <v>35641.580473450369</v>
      </c>
      <c r="BR108" s="55">
        <f t="shared" ca="1" si="52"/>
        <v>44514.156865008306</v>
      </c>
      <c r="BS108" s="55">
        <f t="shared" ca="1" si="53"/>
        <v>22967.216027193801</v>
      </c>
      <c r="BT108" s="55">
        <f t="shared" ca="1" si="54"/>
        <v>16491.703606792631</v>
      </c>
      <c r="BU108" s="55">
        <f t="shared" ca="1" si="55"/>
        <v>30899.057629937124</v>
      </c>
      <c r="BV108" s="55">
        <f t="shared" ca="1" si="56"/>
        <v>7912.1459358892407</v>
      </c>
      <c r="BW108" s="55">
        <f t="shared" ca="1" si="57"/>
        <v>6658.9748461265963</v>
      </c>
      <c r="BX108" s="55">
        <f t="shared" ca="1" si="58"/>
        <v>5594.7620117985753</v>
      </c>
      <c r="BY108" s="55">
        <f t="shared" ca="1" si="59"/>
        <v>2550.351915586547</v>
      </c>
      <c r="BZ108" s="55">
        <f t="shared" ca="1" si="22"/>
        <v>42724217.342223845</v>
      </c>
      <c r="CA108" s="55">
        <f t="shared" ca="1" si="23"/>
        <v>42724217.342223845</v>
      </c>
      <c r="CB108" s="43">
        <f t="array" aca="1" ref="CB108" ca="1">SUM($E$54:$V$54*BH108:BY108)/1000000</f>
        <v>932.95690039797569</v>
      </c>
      <c r="CC108" s="45">
        <f t="array" aca="1" ref="CC108" ca="1">IF(CB108=0,"",SUM(($E$54:$V$54*BH108:BY108))/SUM(BH108:BY108))</f>
        <v>21.836723021159834</v>
      </c>
      <c r="CD108" s="56">
        <f t="array" aca="1" ref="CD108" ca="1">SUM(BI108:BY108*BI$54:BY$54*BI$55:BY$55)/1000000</f>
        <v>4299.3445637835857</v>
      </c>
      <c r="CI108" s="10"/>
      <c r="CJ108" s="73"/>
      <c r="CK108" s="156" t="str">
        <f t="shared" ca="1" si="60"/>
        <v/>
      </c>
      <c r="CL108" s="156" t="str">
        <f t="shared" ca="1" si="61"/>
        <v/>
      </c>
      <c r="CM108" s="156" t="str">
        <f t="shared" ca="1" si="62"/>
        <v/>
      </c>
      <c r="CN108" s="156">
        <f t="shared" ca="1" si="63"/>
        <v>0.43366268621378212</v>
      </c>
      <c r="CO108" s="156">
        <f t="shared" ca="1" si="64"/>
        <v>0.4539795051124752</v>
      </c>
      <c r="CP108" s="156">
        <f t="shared" ca="1" si="65"/>
        <v>0.40108291813308328</v>
      </c>
      <c r="CQ108" s="156">
        <f t="shared" ca="1" si="66"/>
        <v>0.35097638788130098</v>
      </c>
      <c r="CR108" s="156">
        <f t="shared" ca="1" si="67"/>
        <v>0.4208448686002364</v>
      </c>
      <c r="CS108" s="156">
        <f t="shared" ca="1" si="68"/>
        <v>0.47894616734529571</v>
      </c>
      <c r="CT108" s="156">
        <f t="shared" ca="1" si="69"/>
        <v>0.31817187963947896</v>
      </c>
      <c r="CU108" s="156">
        <f t="shared" ca="1" si="70"/>
        <v>0.43434307200974448</v>
      </c>
      <c r="CV108" s="156">
        <f t="shared" ca="1" si="71"/>
        <v>0.46589136068851772</v>
      </c>
      <c r="CW108" s="156">
        <f t="shared" ca="1" si="72"/>
        <v>0.41471175668896221</v>
      </c>
      <c r="CX108" s="156">
        <f t="shared" ca="1" si="73"/>
        <v>0.39118600451065105</v>
      </c>
      <c r="CY108" s="156">
        <f t="shared" ca="1" si="74"/>
        <v>0.41372387768538194</v>
      </c>
      <c r="CZ108" s="156">
        <f t="shared" ca="1" si="75"/>
        <v>0.4523892921221388</v>
      </c>
      <c r="DA108" s="156">
        <f t="shared" ca="1" si="76"/>
        <v>0.4531362503705495</v>
      </c>
      <c r="DB108" s="55"/>
      <c r="DC108" s="55"/>
      <c r="DD108" s="43"/>
      <c r="DE108" s="45"/>
      <c r="DF108" s="56"/>
      <c r="DK108" s="10"/>
      <c r="DL108" s="48"/>
      <c r="DM108" s="74">
        <f t="shared" ca="1" si="77"/>
        <v>0.11126926389484113</v>
      </c>
      <c r="DN108" s="74">
        <f t="shared" ca="1" si="78"/>
        <v>0.11126926389484096</v>
      </c>
      <c r="DO108" s="74">
        <f t="shared" ca="1" si="79"/>
        <v>0.50064617901647224</v>
      </c>
      <c r="DP108" s="74">
        <f t="shared" ca="1" si="80"/>
        <v>0.50064617901647224</v>
      </c>
      <c r="DQ108" s="74">
        <f t="shared" ca="1" si="81"/>
        <v>0.50064617901647224</v>
      </c>
      <c r="DR108" s="74">
        <f t="shared" ca="1" si="82"/>
        <v>0.50064617901647224</v>
      </c>
      <c r="DS108" s="74">
        <f t="shared" ca="1" si="83"/>
        <v>0.50064617901647224</v>
      </c>
      <c r="DT108" s="74">
        <f t="shared" ca="1" si="84"/>
        <v>0.50064617901647224</v>
      </c>
      <c r="DU108" s="74">
        <f t="shared" ca="1" si="85"/>
        <v>0.50064617901647224</v>
      </c>
      <c r="DV108" s="74">
        <f t="shared" ca="1" si="86"/>
        <v>0.50064617901647224</v>
      </c>
      <c r="DW108" s="74">
        <f t="shared" ca="1" si="87"/>
        <v>0.50064617901647224</v>
      </c>
      <c r="DX108" s="74">
        <f t="shared" ca="1" si="88"/>
        <v>0.50064617901647224</v>
      </c>
      <c r="DY108" s="74">
        <f t="shared" ca="1" si="89"/>
        <v>0.50064617901647224</v>
      </c>
      <c r="DZ108" s="74">
        <f t="shared" ca="1" si="90"/>
        <v>0.50064617901647224</v>
      </c>
      <c r="EA108" s="74">
        <f t="shared" ca="1" si="91"/>
        <v>0.50064617901647224</v>
      </c>
      <c r="EB108" s="74">
        <f t="shared" ca="1" si="92"/>
        <v>0.50064617901647224</v>
      </c>
      <c r="EC108" s="74">
        <f t="shared" ca="1" si="93"/>
        <v>0.50064617901647224</v>
      </c>
      <c r="ED108" s="55"/>
      <c r="EE108" s="55"/>
      <c r="EF108" s="43"/>
      <c r="EG108" s="45"/>
      <c r="EH108" s="56"/>
    </row>
    <row r="109" spans="1:138" x14ac:dyDescent="0.2">
      <c r="A109" s="6">
        <v>5</v>
      </c>
      <c r="B109">
        <v>5</v>
      </c>
      <c r="C109" s="5">
        <f t="shared" ca="1" si="13"/>
        <v>0.33623868111650679</v>
      </c>
      <c r="D109" s="5">
        <f t="shared" ca="1" si="14"/>
        <v>7.3516299637405857E-2</v>
      </c>
      <c r="E109" s="32">
        <f t="shared" ca="1" si="15"/>
        <v>15592439.917214761</v>
      </c>
      <c r="F109" s="31">
        <f t="shared" ca="1" si="103"/>
        <v>35425244.516647823</v>
      </c>
      <c r="G109" s="31">
        <f t="shared" ca="1" si="103"/>
        <v>28611102.544605091</v>
      </c>
      <c r="H109" s="31">
        <f t="shared" ca="1" si="103"/>
        <v>17273089.38656906</v>
      </c>
      <c r="I109" s="31">
        <f t="shared" ca="1" si="103"/>
        <v>25261880.271268319</v>
      </c>
      <c r="J109" s="31">
        <f t="shared" ca="1" si="103"/>
        <v>10686006.691230955</v>
      </c>
      <c r="K109" s="31">
        <f t="shared" ca="1" si="103"/>
        <v>3704047.8214083365</v>
      </c>
      <c r="L109" s="31">
        <f t="shared" ca="1" si="103"/>
        <v>2148006.7873078613</v>
      </c>
      <c r="M109" s="31">
        <f t="shared" ca="1" si="103"/>
        <v>538616.65093188535</v>
      </c>
      <c r="N109" s="31">
        <f t="shared" ca="1" si="103"/>
        <v>283996.16385610146</v>
      </c>
      <c r="O109" s="31">
        <f t="shared" ca="1" si="103"/>
        <v>35701.526455900937</v>
      </c>
      <c r="P109" s="31">
        <f t="shared" ca="1" si="104"/>
        <v>44589.025735321702</v>
      </c>
      <c r="Q109" s="31">
        <f t="shared" ca="1" si="104"/>
        <v>23005.844850905196</v>
      </c>
      <c r="R109" s="31">
        <f t="shared" ca="1" si="104"/>
        <v>16519.441191991165</v>
      </c>
      <c r="S109" s="31">
        <f t="shared" ca="1" si="104"/>
        <v>30951.027108894516</v>
      </c>
      <c r="T109" s="31">
        <f t="shared" ca="1" si="104"/>
        <v>7925.4534647675537</v>
      </c>
      <c r="U109" s="31">
        <f t="shared" ca="1" si="104"/>
        <v>6670.1746521947352</v>
      </c>
      <c r="V109" s="31">
        <f t="shared" ca="1" si="104"/>
        <v>5604.1719061107597</v>
      </c>
      <c r="W109" s="33">
        <f t="shared" ca="1" si="16"/>
        <v>60066610.437938608</v>
      </c>
      <c r="X109" s="33">
        <f t="shared" ca="1" si="17"/>
        <v>139695397.4164063</v>
      </c>
      <c r="Y109" s="40">
        <f t="array" aca="1" ref="Y109" ca="1">SUM($E$54:$V$54*E109:V109)/1000000</f>
        <v>2056.7267798104208</v>
      </c>
      <c r="Z109" s="41">
        <f t="array" aca="1" ref="Z109" ca="1">SUM(($E$54:$V$54*E109:V109))/SUM(E109:V109)</f>
        <v>14.722938749941033</v>
      </c>
      <c r="AE109" s="10"/>
      <c r="AF109" s="48"/>
      <c r="AG109" s="55">
        <f t="shared" ca="1" si="26"/>
        <v>1256490.1532500663</v>
      </c>
      <c r="AH109" s="55">
        <f t="shared" ca="1" si="27"/>
        <v>1014800.8605566575</v>
      </c>
      <c r="AI109" s="55">
        <f t="shared" ca="1" si="28"/>
        <v>1725447.0465365704</v>
      </c>
      <c r="AJ109" s="55">
        <f t="shared" ca="1" si="29"/>
        <v>2523465.0112974518</v>
      </c>
      <c r="AK109" s="55">
        <f t="shared" ca="1" si="30"/>
        <v>1067448.8084911623</v>
      </c>
      <c r="AL109" s="55">
        <f t="shared" ca="1" si="31"/>
        <v>370005.51729030913</v>
      </c>
      <c r="AM109" s="55">
        <f t="shared" ca="1" si="32"/>
        <v>214569.14186889591</v>
      </c>
      <c r="AN109" s="55">
        <f t="shared" ca="1" si="33"/>
        <v>53803.6067993994</v>
      </c>
      <c r="AO109" s="55">
        <f t="shared" ca="1" si="34"/>
        <v>28369.004014663904</v>
      </c>
      <c r="AP109" s="55">
        <f t="shared" ca="1" si="35"/>
        <v>3566.3043246959828</v>
      </c>
      <c r="AQ109" s="55">
        <f t="shared" ca="1" si="36"/>
        <v>4454.0962558079891</v>
      </c>
      <c r="AR109" s="55">
        <f t="shared" ca="1" si="37"/>
        <v>2298.1046506908401</v>
      </c>
      <c r="AS109" s="55">
        <f t="shared" ca="1" si="38"/>
        <v>1650.1634639440335</v>
      </c>
      <c r="AT109" s="55">
        <f t="shared" ca="1" si="39"/>
        <v>3091.7664534197752</v>
      </c>
      <c r="AU109" s="55">
        <f t="shared" ca="1" si="40"/>
        <v>791.69105000286527</v>
      </c>
      <c r="AV109" s="55">
        <f t="shared" ca="1" si="41"/>
        <v>666.29847712485753</v>
      </c>
      <c r="AW109" s="55">
        <f t="shared" ca="1" si="42"/>
        <v>559.81310854564617</v>
      </c>
      <c r="AX109" s="55">
        <f t="shared" ca="1" si="19"/>
        <v>6000186.3740826845</v>
      </c>
      <c r="AY109" s="55">
        <f t="shared" ca="1" si="20"/>
        <v>8271477.3878894094</v>
      </c>
      <c r="AZ109" s="43">
        <f t="array" aca="1" ref="AZ109" ca="1">SUM($E$54:$V$54*AF109:AW109)/1000000</f>
        <v>165.38241493807573</v>
      </c>
      <c r="BA109" s="45">
        <f t="array" aca="1" ref="BA109" ca="1">IF(AZ109=0,"",SUM(($E$54:$V$54*AF109:AW109))/SUM(AF109:AW109))</f>
        <v>19.994301765270919</v>
      </c>
      <c r="BB109" s="56">
        <f t="array" aca="1" ref="BB109" ca="1">SUM(AG109:AW109*AG$54:AW$54*AG$55:AW$55)/1000000</f>
        <v>334.00759320528596</v>
      </c>
      <c r="BG109" s="10"/>
      <c r="BH109" s="48"/>
      <c r="BI109" s="55">
        <f t="shared" si="43"/>
        <v>0</v>
      </c>
      <c r="BJ109" s="55">
        <f t="shared" si="44"/>
        <v>0</v>
      </c>
      <c r="BK109" s="55">
        <f t="shared" ca="1" si="45"/>
        <v>7891611.004978219</v>
      </c>
      <c r="BL109" s="55">
        <f t="shared" ca="1" si="46"/>
        <v>11541475.175262865</v>
      </c>
      <c r="BM109" s="55">
        <f t="shared" ca="1" si="47"/>
        <v>4882149.6905678594</v>
      </c>
      <c r="BN109" s="55">
        <f t="shared" ca="1" si="48"/>
        <v>1692280.0488209447</v>
      </c>
      <c r="BO109" s="55">
        <f t="shared" ca="1" si="49"/>
        <v>981366.65781787166</v>
      </c>
      <c r="BP109" s="55">
        <f t="shared" ca="1" si="50"/>
        <v>246079.49364655395</v>
      </c>
      <c r="BQ109" s="55">
        <f t="shared" ca="1" si="51"/>
        <v>129750.22602506042</v>
      </c>
      <c r="BR109" s="55">
        <f t="shared" ca="1" si="52"/>
        <v>16311.069361626876</v>
      </c>
      <c r="BS109" s="55">
        <f t="shared" ca="1" si="53"/>
        <v>20371.529279975279</v>
      </c>
      <c r="BT109" s="55">
        <f t="shared" ca="1" si="54"/>
        <v>10510.753134027911</v>
      </c>
      <c r="BU109" s="55">
        <f t="shared" ca="1" si="55"/>
        <v>7547.2893695655393</v>
      </c>
      <c r="BV109" s="55">
        <f t="shared" ca="1" si="56"/>
        <v>14140.693693037565</v>
      </c>
      <c r="BW109" s="55">
        <f t="shared" ca="1" si="57"/>
        <v>3620.9270028229489</v>
      </c>
      <c r="BX109" s="55">
        <f t="shared" ca="1" si="58"/>
        <v>3047.4237996658849</v>
      </c>
      <c r="BY109" s="55">
        <f t="shared" ca="1" si="59"/>
        <v>2560.3957519285441</v>
      </c>
      <c r="BZ109" s="55">
        <f t="shared" ca="1" si="22"/>
        <v>27442822.378512025</v>
      </c>
      <c r="CA109" s="55">
        <f t="shared" ca="1" si="23"/>
        <v>27442822.378512025</v>
      </c>
      <c r="CB109" s="43">
        <f t="array" aca="1" ref="CB109" ca="1">SUM($E$54:$V$54*BH109:BY109)/1000000</f>
        <v>661.21848406419167</v>
      </c>
      <c r="CC109" s="45">
        <f t="array" aca="1" ref="CC109" ca="1">IF(CB109=0,"",SUM(($E$54:$V$54*BH109:BY109))/SUM(BH109:BY109))</f>
        <v>24.094405267219589</v>
      </c>
      <c r="CD109" s="56">
        <f t="array" aca="1" ref="CD109" ca="1">SUM(BI109:BY109*BI$54:BY$54*BI$55:BY$55)/1000000</f>
        <v>3127.5748108488001</v>
      </c>
      <c r="CI109" s="10"/>
      <c r="CJ109" s="73"/>
      <c r="CK109" s="156" t="str">
        <f t="shared" ca="1" si="60"/>
        <v/>
      </c>
      <c r="CL109" s="156" t="str">
        <f t="shared" ca="1" si="61"/>
        <v/>
      </c>
      <c r="CM109" s="156" t="str">
        <f t="shared" ca="1" si="62"/>
        <v/>
      </c>
      <c r="CN109" s="156">
        <f t="shared" ca="1" si="63"/>
        <v>0.58323381925112294</v>
      </c>
      <c r="CO109" s="156">
        <f t="shared" ca="1" si="64"/>
        <v>0.59179151677020303</v>
      </c>
      <c r="CP109" s="156">
        <f t="shared" ca="1" si="65"/>
        <v>0.63065482376257331</v>
      </c>
      <c r="CQ109" s="156">
        <f t="shared" ca="1" si="66"/>
        <v>0.62634865495606185</v>
      </c>
      <c r="CR109" s="156">
        <f t="shared" ca="1" si="67"/>
        <v>0.51912670474958933</v>
      </c>
      <c r="CS109" s="156">
        <f t="shared" ca="1" si="68"/>
        <v>0.62449684704710873</v>
      </c>
      <c r="CT109" s="156">
        <f t="shared" ca="1" si="69"/>
        <v>0.58010702800222747</v>
      </c>
      <c r="CU109" s="156">
        <f t="shared" ca="1" si="70"/>
        <v>0.46706540108688444</v>
      </c>
      <c r="CV109" s="156">
        <f t="shared" ca="1" si="71"/>
        <v>0.69268051359696869</v>
      </c>
      <c r="CW109" s="156">
        <f t="shared" ca="1" si="72"/>
        <v>0.5178177331262851</v>
      </c>
      <c r="CX109" s="156">
        <f t="shared" ca="1" si="73"/>
        <v>0.60758718604483142</v>
      </c>
      <c r="CY109" s="156">
        <f t="shared" ca="1" si="74"/>
        <v>0.55666017248183175</v>
      </c>
      <c r="CZ109" s="156">
        <f t="shared" ca="1" si="75"/>
        <v>0.61572064449553843</v>
      </c>
      <c r="DA109" s="156">
        <f t="shared" ca="1" si="76"/>
        <v>0.59553104955299341</v>
      </c>
      <c r="DB109" s="55"/>
      <c r="DC109" s="55"/>
      <c r="DD109" s="43"/>
      <c r="DE109" s="45"/>
      <c r="DF109" s="56"/>
      <c r="DK109" s="10"/>
      <c r="DL109" s="48"/>
      <c r="DM109" s="74">
        <f t="shared" ca="1" si="77"/>
        <v>7.3516299637405663E-2</v>
      </c>
      <c r="DN109" s="74">
        <f t="shared" ca="1" si="78"/>
        <v>7.3516299637405802E-2</v>
      </c>
      <c r="DO109" s="74">
        <f t="shared" ca="1" si="79"/>
        <v>0.4097549807539127</v>
      </c>
      <c r="DP109" s="74">
        <f t="shared" ca="1" si="80"/>
        <v>0.4097549807539127</v>
      </c>
      <c r="DQ109" s="74">
        <f t="shared" ca="1" si="81"/>
        <v>0.4097549807539127</v>
      </c>
      <c r="DR109" s="74">
        <f t="shared" ca="1" si="82"/>
        <v>0.4097549807539127</v>
      </c>
      <c r="DS109" s="74">
        <f t="shared" ca="1" si="83"/>
        <v>0.4097549807539127</v>
      </c>
      <c r="DT109" s="74">
        <f t="shared" ca="1" si="84"/>
        <v>0.4097549807539127</v>
      </c>
      <c r="DU109" s="74">
        <f t="shared" ca="1" si="85"/>
        <v>0.4097549807539127</v>
      </c>
      <c r="DV109" s="74">
        <f t="shared" ca="1" si="86"/>
        <v>0.4097549807539127</v>
      </c>
      <c r="DW109" s="74">
        <f t="shared" ca="1" si="87"/>
        <v>0.4097549807539127</v>
      </c>
      <c r="DX109" s="74">
        <f t="shared" ca="1" si="88"/>
        <v>0.4097549807539127</v>
      </c>
      <c r="DY109" s="74">
        <f t="shared" ca="1" si="89"/>
        <v>0.4097549807539127</v>
      </c>
      <c r="DZ109" s="74">
        <f t="shared" ca="1" si="90"/>
        <v>0.4097549807539127</v>
      </c>
      <c r="EA109" s="74">
        <f t="shared" ca="1" si="91"/>
        <v>0.4097549807539127</v>
      </c>
      <c r="EB109" s="74">
        <f t="shared" ca="1" si="92"/>
        <v>0.4097549807539127</v>
      </c>
      <c r="EC109" s="74">
        <f t="shared" ca="1" si="93"/>
        <v>0.4097549807539127</v>
      </c>
      <c r="ED109" s="55"/>
      <c r="EE109" s="55"/>
      <c r="EF109" s="43"/>
      <c r="EG109" s="45"/>
      <c r="EH109" s="56"/>
    </row>
    <row r="110" spans="1:138" x14ac:dyDescent="0.2">
      <c r="A110" s="6">
        <v>5</v>
      </c>
      <c r="B110">
        <v>6</v>
      </c>
      <c r="C110" s="5">
        <f t="shared" ca="1" si="13"/>
        <v>0.45773180560319121</v>
      </c>
      <c r="D110" s="5">
        <f t="shared" ca="1" si="14"/>
        <v>9.0629604685734291E-2</v>
      </c>
      <c r="E110" s="32">
        <f t="shared" ca="1" si="15"/>
        <v>12564543.929993246</v>
      </c>
      <c r="F110" s="31">
        <f t="shared" ca="1" si="103"/>
        <v>11955083.332636436</v>
      </c>
      <c r="G110" s="31">
        <f t="shared" ca="1" si="103"/>
        <v>27161352.073447499</v>
      </c>
      <c r="H110" s="31">
        <f t="shared" ca="1" si="103"/>
        <v>13879784.55614664</v>
      </c>
      <c r="I110" s="31">
        <f t="shared" ca="1" si="103"/>
        <v>8379500.8923851596</v>
      </c>
      <c r="J110" s="31">
        <f t="shared" ca="1" si="103"/>
        <v>12255013.76962805</v>
      </c>
      <c r="K110" s="31">
        <f t="shared" ca="1" si="103"/>
        <v>5183983.0502370549</v>
      </c>
      <c r="L110" s="31">
        <f t="shared" ca="1" si="103"/>
        <v>1796903.3408153704</v>
      </c>
      <c r="M110" s="31">
        <f t="shared" ca="1" si="103"/>
        <v>1042038.5368405005</v>
      </c>
      <c r="N110" s="31">
        <f t="shared" ca="1" si="103"/>
        <v>261293.07885401501</v>
      </c>
      <c r="O110" s="31">
        <f t="shared" ca="1" si="103"/>
        <v>137771.88638394763</v>
      </c>
      <c r="P110" s="31">
        <f t="shared" ca="1" si="104"/>
        <v>17319.482699449887</v>
      </c>
      <c r="Q110" s="31">
        <f t="shared" ca="1" si="104"/>
        <v>21630.975940542368</v>
      </c>
      <c r="R110" s="31">
        <f t="shared" ca="1" si="104"/>
        <v>11160.568508846573</v>
      </c>
      <c r="S110" s="31">
        <f t="shared" ca="1" si="104"/>
        <v>8013.891962929818</v>
      </c>
      <c r="T110" s="31">
        <f t="shared" ca="1" si="104"/>
        <v>15014.926020175837</v>
      </c>
      <c r="U110" s="31">
        <f t="shared" ca="1" si="104"/>
        <v>3844.7867022685514</v>
      </c>
      <c r="V110" s="31">
        <f t="shared" ca="1" si="104"/>
        <v>3235.8273149382794</v>
      </c>
      <c r="W110" s="33">
        <f t="shared" ca="1" si="16"/>
        <v>43016509.570439883</v>
      </c>
      <c r="X110" s="33">
        <f t="shared" ca="1" si="17"/>
        <v>94697488.906517074</v>
      </c>
      <c r="Y110" s="40">
        <f t="array" aca="1" ref="Y110" ca="1">SUM($E$54:$V$54*E110:V110)/1000000</f>
        <v>1513.5620276530274</v>
      </c>
      <c r="Z110" s="41">
        <f t="array" aca="1" ref="Z110" ca="1">SUM(($E$54:$V$54*E110:V110))/SUM(E110:V110)</f>
        <v>15.983127378880942</v>
      </c>
      <c r="AE110" s="10"/>
      <c r="AF110" s="48"/>
      <c r="AG110" s="55">
        <f t="shared" ca="1" si="26"/>
        <v>455722.66459405987</v>
      </c>
      <c r="AH110" s="55">
        <f t="shared" ca="1" si="27"/>
        <v>1035379.1267266037</v>
      </c>
      <c r="AI110" s="55">
        <f t="shared" ca="1" si="28"/>
        <v>1845679.7761171304</v>
      </c>
      <c r="AJ110" s="55">
        <f t="shared" ca="1" si="29"/>
        <v>1114273.4434002221</v>
      </c>
      <c r="AK110" s="55">
        <f t="shared" ca="1" si="30"/>
        <v>1629624.0751534386</v>
      </c>
      <c r="AL110" s="55">
        <f t="shared" ca="1" si="31"/>
        <v>689345.90712500399</v>
      </c>
      <c r="AM110" s="55">
        <f t="shared" ca="1" si="32"/>
        <v>238945.21866418503</v>
      </c>
      <c r="AN110" s="55">
        <f t="shared" ca="1" si="33"/>
        <v>138566.23246572519</v>
      </c>
      <c r="AO110" s="55">
        <f t="shared" ca="1" si="34"/>
        <v>34745.737538603564</v>
      </c>
      <c r="AP110" s="55">
        <f t="shared" ca="1" si="35"/>
        <v>18320.369699380564</v>
      </c>
      <c r="AQ110" s="55">
        <f t="shared" ca="1" si="36"/>
        <v>2303.0774592988187</v>
      </c>
      <c r="AR110" s="55">
        <f t="shared" ca="1" si="37"/>
        <v>2876.4030644449058</v>
      </c>
      <c r="AS110" s="55">
        <f t="shared" ca="1" si="38"/>
        <v>1484.0890003314698</v>
      </c>
      <c r="AT110" s="55">
        <f t="shared" ca="1" si="39"/>
        <v>1065.6561897005076</v>
      </c>
      <c r="AU110" s="55">
        <f t="shared" ca="1" si="40"/>
        <v>1996.6264737921219</v>
      </c>
      <c r="AV110" s="55">
        <f t="shared" ca="1" si="41"/>
        <v>511.26478448965406</v>
      </c>
      <c r="AW110" s="55">
        <f t="shared" ca="1" si="42"/>
        <v>430.28773321587016</v>
      </c>
      <c r="AX110" s="55">
        <f t="shared" ca="1" si="19"/>
        <v>5720168.164868962</v>
      </c>
      <c r="AY110" s="55">
        <f t="shared" ca="1" si="20"/>
        <v>7211269.956189625</v>
      </c>
      <c r="AZ110" s="43">
        <f t="array" aca="1" ref="AZ110" ca="1">SUM($E$54:$V$54*AF110:AW110)/1000000</f>
        <v>158.98118651009463</v>
      </c>
      <c r="BA110" s="45">
        <f t="array" aca="1" ref="BA110" ca="1">IF(AZ110=0,"",SUM(($E$54:$V$54*AF110:AW110))/SUM(AF110:AW110))</f>
        <v>22.046212036984812</v>
      </c>
      <c r="BB110" s="56">
        <f t="array" aca="1" ref="BB110" ca="1">SUM(AG110:AW110*AG$54:AW$54*AG$55:AW$55)/1000000</f>
        <v>336.80529522155911</v>
      </c>
      <c r="BG110" s="10"/>
      <c r="BH110" s="48"/>
      <c r="BI110" s="55">
        <f t="shared" si="43"/>
        <v>0</v>
      </c>
      <c r="BJ110" s="55">
        <f t="shared" si="44"/>
        <v>0</v>
      </c>
      <c r="BK110" s="55">
        <f t="shared" ca="1" si="45"/>
        <v>9321748.0029499587</v>
      </c>
      <c r="BL110" s="55">
        <f t="shared" ca="1" si="46"/>
        <v>5627723.9314004472</v>
      </c>
      <c r="BM110" s="55">
        <f t="shared" ca="1" si="47"/>
        <v>8230542.0283029061</v>
      </c>
      <c r="BN110" s="55">
        <f t="shared" ca="1" si="48"/>
        <v>3481594.6494265716</v>
      </c>
      <c r="BO110" s="55">
        <f t="shared" ca="1" si="49"/>
        <v>1206811.2484730144</v>
      </c>
      <c r="BP110" s="55">
        <f t="shared" ca="1" si="50"/>
        <v>699839.43990601599</v>
      </c>
      <c r="BQ110" s="55">
        <f t="shared" ca="1" si="51"/>
        <v>175486.02617995333</v>
      </c>
      <c r="BR110" s="55">
        <f t="shared" ca="1" si="52"/>
        <v>92528.439585430999</v>
      </c>
      <c r="BS110" s="55">
        <f t="shared" ca="1" si="53"/>
        <v>11631.870265178319</v>
      </c>
      <c r="BT110" s="55">
        <f t="shared" ca="1" si="54"/>
        <v>14527.495434813081</v>
      </c>
      <c r="BU110" s="55">
        <f t="shared" ca="1" si="55"/>
        <v>7495.5059128100502</v>
      </c>
      <c r="BV110" s="55">
        <f t="shared" ca="1" si="56"/>
        <v>5382.1787434168391</v>
      </c>
      <c r="BW110" s="55">
        <f t="shared" ca="1" si="57"/>
        <v>10084.115936873966</v>
      </c>
      <c r="BX110" s="55">
        <f t="shared" ca="1" si="58"/>
        <v>2582.1822102972546</v>
      </c>
      <c r="BY110" s="55">
        <f t="shared" ca="1" si="59"/>
        <v>2173.2013698698916</v>
      </c>
      <c r="BZ110" s="55">
        <f t="shared" ca="1" si="22"/>
        <v>28890150.316097561</v>
      </c>
      <c r="CA110" s="55">
        <f t="shared" ca="1" si="23"/>
        <v>28890150.316097561</v>
      </c>
      <c r="CB110" s="43">
        <f t="array" aca="1" ref="CB110" ca="1">SUM($E$54:$V$54*BH110:BY110)/1000000</f>
        <v>722.057402040282</v>
      </c>
      <c r="CC110" s="45">
        <f t="array" aca="1" ref="CC110" ca="1">IF(CB110=0,"",SUM(($E$54:$V$54*BH110:BY110))/SUM(BH110:BY110))</f>
        <v>24.993203363083659</v>
      </c>
      <c r="CD110" s="56">
        <f t="array" aca="1" ref="CD110" ca="1">SUM(BI110:BY110*BI$54:BY$54*BI$55:BY$55)/1000000</f>
        <v>3460.6265474766005</v>
      </c>
      <c r="CI110" s="10"/>
      <c r="CJ110" s="73"/>
      <c r="CK110" s="156" t="str">
        <f t="shared" ca="1" si="60"/>
        <v/>
      </c>
      <c r="CL110" s="156" t="str">
        <f t="shared" ca="1" si="61"/>
        <v/>
      </c>
      <c r="CM110" s="156" t="str">
        <f t="shared" ca="1" si="62"/>
        <v/>
      </c>
      <c r="CN110" s="156">
        <f t="shared" ca="1" si="63"/>
        <v>0.15548104884406971</v>
      </c>
      <c r="CO110" s="156">
        <f t="shared" ca="1" si="64"/>
        <v>0.15489260354693918</v>
      </c>
      <c r="CP110" s="156">
        <f t="shared" ca="1" si="65"/>
        <v>0.15847504900373222</v>
      </c>
      <c r="CQ110" s="156">
        <f t="shared" ca="1" si="66"/>
        <v>0.15090040445607367</v>
      </c>
      <c r="CR110" s="156">
        <f t="shared" ca="1" si="67"/>
        <v>0.13243530353390517</v>
      </c>
      <c r="CS110" s="156">
        <f t="shared" ca="1" si="68"/>
        <v>0.15319988797494979</v>
      </c>
      <c r="CT110" s="156">
        <f t="shared" ca="1" si="69"/>
        <v>0.17728931884231666</v>
      </c>
      <c r="CU110" s="156">
        <f t="shared" ca="1" si="70"/>
        <v>0.15549021933069698</v>
      </c>
      <c r="CV110" s="156">
        <f t="shared" ca="1" si="71"/>
        <v>0.1702062866365921</v>
      </c>
      <c r="CW110" s="156">
        <f t="shared" ca="1" si="72"/>
        <v>0.19347631081866443</v>
      </c>
      <c r="CX110" s="156">
        <f t="shared" ca="1" si="73"/>
        <v>0.16107087763732372</v>
      </c>
      <c r="CY110" s="156">
        <f t="shared" ca="1" si="74"/>
        <v>0.16774016705393172</v>
      </c>
      <c r="CZ110" s="156">
        <f t="shared" ca="1" si="75"/>
        <v>0.17117220276666445</v>
      </c>
      <c r="DA110" s="156">
        <f t="shared" ca="1" si="76"/>
        <v>0.15462349835743752</v>
      </c>
      <c r="DB110" s="55"/>
      <c r="DC110" s="55"/>
      <c r="DD110" s="43"/>
      <c r="DE110" s="45"/>
      <c r="DF110" s="56"/>
      <c r="DK110" s="10"/>
      <c r="DL110" s="48"/>
      <c r="DM110" s="74">
        <f t="shared" ca="1" si="77"/>
        <v>9.062960468573425E-2</v>
      </c>
      <c r="DN110" s="74">
        <f t="shared" ca="1" si="78"/>
        <v>9.062960468573425E-2</v>
      </c>
      <c r="DO110" s="74">
        <f t="shared" ca="1" si="79"/>
        <v>0.54836141028892549</v>
      </c>
      <c r="DP110" s="74">
        <f t="shared" ca="1" si="80"/>
        <v>0.54836141028892549</v>
      </c>
      <c r="DQ110" s="74">
        <f t="shared" ca="1" si="81"/>
        <v>0.54836141028892538</v>
      </c>
      <c r="DR110" s="74">
        <f t="shared" ca="1" si="82"/>
        <v>0.54836141028892549</v>
      </c>
      <c r="DS110" s="74">
        <f t="shared" ca="1" si="83"/>
        <v>0.54836141028892549</v>
      </c>
      <c r="DT110" s="74">
        <f t="shared" ca="1" si="84"/>
        <v>0.54836141028892549</v>
      </c>
      <c r="DU110" s="74">
        <f t="shared" ca="1" si="85"/>
        <v>0.54836141028892549</v>
      </c>
      <c r="DV110" s="74">
        <f t="shared" ca="1" si="86"/>
        <v>0.54836141028892549</v>
      </c>
      <c r="DW110" s="74">
        <f t="shared" ca="1" si="87"/>
        <v>0.54836141028892549</v>
      </c>
      <c r="DX110" s="74">
        <f t="shared" ca="1" si="88"/>
        <v>0.54836141028892549</v>
      </c>
      <c r="DY110" s="74">
        <f t="shared" ca="1" si="89"/>
        <v>0.54836141028892549</v>
      </c>
      <c r="DZ110" s="74">
        <f t="shared" ca="1" si="90"/>
        <v>0.54836141028892549</v>
      </c>
      <c r="EA110" s="74">
        <f t="shared" ca="1" si="91"/>
        <v>0.54836141028892549</v>
      </c>
      <c r="EB110" s="74">
        <f t="shared" ca="1" si="92"/>
        <v>0.54836141028892549</v>
      </c>
      <c r="EC110" s="74">
        <f t="shared" ca="1" si="93"/>
        <v>0.54836141028892549</v>
      </c>
      <c r="ED110" s="55"/>
      <c r="EE110" s="55"/>
      <c r="EF110" s="43"/>
      <c r="EG110" s="45"/>
      <c r="EH110" s="56"/>
    </row>
    <row r="111" spans="1:138" x14ac:dyDescent="0.2">
      <c r="A111" s="6">
        <v>5</v>
      </c>
      <c r="B111">
        <v>7</v>
      </c>
      <c r="C111" s="5">
        <f t="shared" ca="1" si="13"/>
        <v>0.44310961006826671</v>
      </c>
      <c r="D111" s="5">
        <f t="shared" ca="1" si="14"/>
        <v>7.2398656928586727E-2</v>
      </c>
      <c r="E111" s="32">
        <f t="shared" ca="1" si="15"/>
        <v>18668583.619673736</v>
      </c>
      <c r="F111" s="31">
        <f t="shared" ca="1" si="103"/>
        <v>9810764.650374759</v>
      </c>
      <c r="G111" s="31">
        <f t="shared" ca="1" si="103"/>
        <v>9334879.9292372782</v>
      </c>
      <c r="H111" s="31">
        <f t="shared" ca="1" si="103"/>
        <v>13616561.595531767</v>
      </c>
      <c r="I111" s="31">
        <f t="shared" ca="1" si="103"/>
        <v>6958230.2394378847</v>
      </c>
      <c r="J111" s="31">
        <f t="shared" ca="1" si="103"/>
        <v>4200821.4367398247</v>
      </c>
      <c r="K111" s="31">
        <f t="shared" ca="1" si="103"/>
        <v>6143698.2001849916</v>
      </c>
      <c r="L111" s="31">
        <f t="shared" ca="1" si="103"/>
        <v>2598840.5997929396</v>
      </c>
      <c r="M111" s="31">
        <f t="shared" ca="1" si="103"/>
        <v>900825.73780811438</v>
      </c>
      <c r="N111" s="31">
        <f t="shared" ca="1" si="103"/>
        <v>522396.0089850385</v>
      </c>
      <c r="O111" s="31">
        <f t="shared" ca="1" si="103"/>
        <v>130991.75965470412</v>
      </c>
      <c r="P111" s="31">
        <f t="shared" ca="1" si="104"/>
        <v>69067.967309092623</v>
      </c>
      <c r="Q111" s="31">
        <f t="shared" ca="1" si="104"/>
        <v>8682.6238378004582</v>
      </c>
      <c r="R111" s="31">
        <f t="shared" ca="1" si="104"/>
        <v>10844.066800113311</v>
      </c>
      <c r="S111" s="31">
        <f t="shared" ca="1" si="104"/>
        <v>5595.0295895035169</v>
      </c>
      <c r="T111" s="31">
        <f t="shared" ca="1" si="104"/>
        <v>4017.5339297577316</v>
      </c>
      <c r="U111" s="31">
        <f t="shared" ca="1" si="104"/>
        <v>7527.3007195376549</v>
      </c>
      <c r="V111" s="31">
        <f t="shared" ca="1" si="104"/>
        <v>1927.473080557739</v>
      </c>
      <c r="W111" s="33">
        <f t="shared" ca="1" si="16"/>
        <v>35180027.573401615</v>
      </c>
      <c r="X111" s="33">
        <f t="shared" ca="1" si="17"/>
        <v>72994255.772687405</v>
      </c>
      <c r="Y111" s="40">
        <f t="array" aca="1" ref="Y111" ca="1">SUM($E$54:$V$54*E111:V111)/1000000</f>
        <v>1080.1731252722532</v>
      </c>
      <c r="Z111" s="41">
        <f t="array" aca="1" ref="Z111" ca="1">SUM(($E$54:$V$54*E111:V111))/SUM(E111:V111)</f>
        <v>14.798056557163045</v>
      </c>
      <c r="AE111" s="10"/>
      <c r="AF111" s="48"/>
      <c r="AG111" s="55">
        <f t="shared" ca="1" si="26"/>
        <v>288729.23156915372</v>
      </c>
      <c r="AH111" s="55">
        <f t="shared" ca="1" si="27"/>
        <v>274724.02048254613</v>
      </c>
      <c r="AI111" s="55">
        <f t="shared" ca="1" si="28"/>
        <v>1420149.0204384155</v>
      </c>
      <c r="AJ111" s="55">
        <f t="shared" ca="1" si="29"/>
        <v>725713.59437505354</v>
      </c>
      <c r="AK111" s="55">
        <f t="shared" ca="1" si="30"/>
        <v>438127.67316973879</v>
      </c>
      <c r="AL111" s="55">
        <f t="shared" ca="1" si="31"/>
        <v>640761.39337004453</v>
      </c>
      <c r="AM111" s="55">
        <f t="shared" ca="1" si="32"/>
        <v>271047.93718868302</v>
      </c>
      <c r="AN111" s="55">
        <f t="shared" ca="1" si="33"/>
        <v>93952.263951400717</v>
      </c>
      <c r="AO111" s="55">
        <f t="shared" ca="1" si="34"/>
        <v>54483.66500133821</v>
      </c>
      <c r="AP111" s="55">
        <f t="shared" ca="1" si="35"/>
        <v>13661.879164867649</v>
      </c>
      <c r="AQ111" s="55">
        <f t="shared" ca="1" si="36"/>
        <v>7203.4929985457784</v>
      </c>
      <c r="AR111" s="55">
        <f t="shared" ca="1" si="37"/>
        <v>905.56045677007148</v>
      </c>
      <c r="AS111" s="55">
        <f t="shared" ca="1" si="38"/>
        <v>1130.9896948436076</v>
      </c>
      <c r="AT111" s="55">
        <f t="shared" ca="1" si="39"/>
        <v>583.53760860339025</v>
      </c>
      <c r="AU111" s="55">
        <f t="shared" ca="1" si="40"/>
        <v>419.01157167282099</v>
      </c>
      <c r="AV111" s="55">
        <f t="shared" ca="1" si="41"/>
        <v>785.06520668952396</v>
      </c>
      <c r="AW111" s="55">
        <f t="shared" ca="1" si="42"/>
        <v>201.02718208785726</v>
      </c>
      <c r="AX111" s="55">
        <f t="shared" ca="1" si="19"/>
        <v>3669126.1113787545</v>
      </c>
      <c r="AY111" s="55">
        <f t="shared" ca="1" si="20"/>
        <v>4232579.3634304563</v>
      </c>
      <c r="AZ111" s="43">
        <f t="array" aca="1" ref="AZ111" ca="1">SUM($E$54:$V$54*AF111:AW111)/1000000</f>
        <v>96.316381627019638</v>
      </c>
      <c r="BA111" s="45">
        <f t="array" aca="1" ref="BA111" ca="1">IF(AZ111=0,"",SUM(($E$54:$V$54*AF111:AW111))/SUM(AF111:AW111))</f>
        <v>22.755954078308491</v>
      </c>
      <c r="BB111" s="56">
        <f t="array" aca="1" ref="BB111" ca="1">SUM(AG111:AW111*AG$54:AW$54*AG$55:AW$55)/1000000</f>
        <v>208.18105830830143</v>
      </c>
      <c r="BG111" s="10"/>
      <c r="BH111" s="48"/>
      <c r="BI111" s="55">
        <f t="shared" si="43"/>
        <v>0</v>
      </c>
      <c r="BJ111" s="55">
        <f t="shared" si="44"/>
        <v>0</v>
      </c>
      <c r="BK111" s="55">
        <f t="shared" ca="1" si="45"/>
        <v>8691897.1343075316</v>
      </c>
      <c r="BL111" s="55">
        <f t="shared" ca="1" si="46"/>
        <v>4441666.2057966646</v>
      </c>
      <c r="BM111" s="55">
        <f t="shared" ca="1" si="47"/>
        <v>2681521.8769853171</v>
      </c>
      <c r="BN111" s="55">
        <f t="shared" ca="1" si="48"/>
        <v>3921723.7336745458</v>
      </c>
      <c r="BO111" s="55">
        <f t="shared" ca="1" si="49"/>
        <v>1658925.0526560822</v>
      </c>
      <c r="BP111" s="55">
        <f t="shared" ca="1" si="50"/>
        <v>575026.56555632746</v>
      </c>
      <c r="BQ111" s="55">
        <f t="shared" ca="1" si="51"/>
        <v>333462.47814578505</v>
      </c>
      <c r="BR111" s="55">
        <f t="shared" ca="1" si="52"/>
        <v>83616.329450912279</v>
      </c>
      <c r="BS111" s="55">
        <f t="shared" ca="1" si="53"/>
        <v>44088.345131368966</v>
      </c>
      <c r="BT111" s="55">
        <f t="shared" ca="1" si="54"/>
        <v>5542.4031040856044</v>
      </c>
      <c r="BU111" s="55">
        <f t="shared" ca="1" si="55"/>
        <v>6922.1229223590481</v>
      </c>
      <c r="BV111" s="55">
        <f t="shared" ca="1" si="56"/>
        <v>3571.4905935819902</v>
      </c>
      <c r="BW111" s="55">
        <f t="shared" ca="1" si="57"/>
        <v>2564.5234596157811</v>
      </c>
      <c r="BX111" s="55">
        <f t="shared" ca="1" si="58"/>
        <v>4804.9225271884998</v>
      </c>
      <c r="BY111" s="55">
        <f t="shared" ca="1" si="59"/>
        <v>1230.3691815158609</v>
      </c>
      <c r="BZ111" s="55">
        <f t="shared" ca="1" si="22"/>
        <v>22456563.553492889</v>
      </c>
      <c r="CA111" s="55">
        <f t="shared" ca="1" si="23"/>
        <v>22456563.553492889</v>
      </c>
      <c r="CB111" s="43">
        <f t="array" aca="1" ref="CB111" ca="1">SUM($E$54:$V$54*BH111:BY111)/1000000</f>
        <v>557.00089409001146</v>
      </c>
      <c r="CC111" s="45">
        <f t="array" aca="1" ref="CC111" ca="1">IF(CB111=0,"",SUM(($E$54:$V$54*BH111:BY111))/SUM(BH111:BY111))</f>
        <v>24.803478624999848</v>
      </c>
      <c r="CD111" s="56">
        <f t="array" aca="1" ref="CD111" ca="1">SUM(BI111:BY111*BI$54:BY$54*BI$55:BY$55)/1000000</f>
        <v>2671.5120469043231</v>
      </c>
      <c r="CI111" s="10"/>
      <c r="CJ111" s="73"/>
      <c r="CK111" s="156" t="str">
        <f t="shared" ca="1" si="60"/>
        <v/>
      </c>
      <c r="CL111" s="156" t="str">
        <f t="shared" ca="1" si="61"/>
        <v/>
      </c>
      <c r="CM111" s="156" t="str">
        <f t="shared" ca="1" si="62"/>
        <v/>
      </c>
      <c r="CN111" s="156">
        <f t="shared" ca="1" si="63"/>
        <v>0.55749339223859129</v>
      </c>
      <c r="CO111" s="156">
        <f t="shared" ca="1" si="64"/>
        <v>0.5682921406080661</v>
      </c>
      <c r="CP111" s="156">
        <f t="shared" ca="1" si="65"/>
        <v>0.46655559327608459</v>
      </c>
      <c r="CQ111" s="156">
        <f t="shared" ca="1" si="66"/>
        <v>0.60160745634296997</v>
      </c>
      <c r="CR111" s="156">
        <f t="shared" ca="1" si="67"/>
        <v>0.56953034377409906</v>
      </c>
      <c r="CS111" s="156">
        <f t="shared" ca="1" si="68"/>
        <v>0.53220228723503893</v>
      </c>
      <c r="CT111" s="156">
        <f t="shared" ca="1" si="69"/>
        <v>0.49525661116321873</v>
      </c>
      <c r="CU111" s="156">
        <f t="shared" ca="1" si="70"/>
        <v>0.62680378603881803</v>
      </c>
      <c r="CV111" s="156">
        <f t="shared" ca="1" si="71"/>
        <v>0.52284100281584056</v>
      </c>
      <c r="CW111" s="156">
        <f t="shared" ca="1" si="72"/>
        <v>0.60009826095701857</v>
      </c>
      <c r="CX111" s="156">
        <f t="shared" ca="1" si="73"/>
        <v>0.58434642568873763</v>
      </c>
      <c r="CY111" s="156">
        <f t="shared" ca="1" si="74"/>
        <v>0.62720053265133113</v>
      </c>
      <c r="CZ111" s="156">
        <f t="shared" ca="1" si="75"/>
        <v>0.59726159266920664</v>
      </c>
      <c r="DA111" s="156">
        <f t="shared" ca="1" si="76"/>
        <v>0.56452435376588184</v>
      </c>
      <c r="DB111" s="55"/>
      <c r="DC111" s="55"/>
      <c r="DD111" s="43"/>
      <c r="DE111" s="45"/>
      <c r="DF111" s="56"/>
      <c r="DK111" s="10"/>
      <c r="DL111" s="48"/>
      <c r="DM111" s="74">
        <f t="shared" ca="1" si="77"/>
        <v>7.2398656928586713E-2</v>
      </c>
      <c r="DN111" s="74">
        <f t="shared" ca="1" si="78"/>
        <v>7.2398656928586713E-2</v>
      </c>
      <c r="DO111" s="74">
        <f t="shared" ca="1" si="79"/>
        <v>0.51550826699685337</v>
      </c>
      <c r="DP111" s="74">
        <f t="shared" ca="1" si="80"/>
        <v>0.51550826699685337</v>
      </c>
      <c r="DQ111" s="74">
        <f t="shared" ca="1" si="81"/>
        <v>0.51550826699685337</v>
      </c>
      <c r="DR111" s="74">
        <f t="shared" ca="1" si="82"/>
        <v>0.51550826699685337</v>
      </c>
      <c r="DS111" s="74">
        <f t="shared" ca="1" si="83"/>
        <v>0.51550826699685337</v>
      </c>
      <c r="DT111" s="74">
        <f t="shared" ca="1" si="84"/>
        <v>0.51550826699685337</v>
      </c>
      <c r="DU111" s="74">
        <f t="shared" ca="1" si="85"/>
        <v>0.51550826699685337</v>
      </c>
      <c r="DV111" s="74">
        <f t="shared" ca="1" si="86"/>
        <v>0.51550826699685337</v>
      </c>
      <c r="DW111" s="74">
        <f t="shared" ca="1" si="87"/>
        <v>0.51550826699685337</v>
      </c>
      <c r="DX111" s="74">
        <f t="shared" ca="1" si="88"/>
        <v>0.51550826699685337</v>
      </c>
      <c r="DY111" s="74">
        <f t="shared" ca="1" si="89"/>
        <v>0.51550826699685337</v>
      </c>
      <c r="DZ111" s="74">
        <f t="shared" ca="1" si="90"/>
        <v>0.51550826699685337</v>
      </c>
      <c r="EA111" s="74">
        <f t="shared" ca="1" si="91"/>
        <v>0.51550826699685337</v>
      </c>
      <c r="EB111" s="74">
        <f t="shared" ca="1" si="92"/>
        <v>0.51550826699685337</v>
      </c>
      <c r="EC111" s="74">
        <f t="shared" ca="1" si="93"/>
        <v>0.51550826699685337</v>
      </c>
      <c r="ED111" s="55"/>
      <c r="EE111" s="55"/>
      <c r="EF111" s="43"/>
      <c r="EG111" s="45"/>
      <c r="EH111" s="56"/>
    </row>
    <row r="112" spans="1:138" x14ac:dyDescent="0.2">
      <c r="A112" s="6">
        <v>5</v>
      </c>
      <c r="B112">
        <v>8</v>
      </c>
      <c r="C112" s="5">
        <f t="shared" ca="1" si="13"/>
        <v>0.40737828040986479</v>
      </c>
      <c r="D112" s="5">
        <f t="shared" ca="1" si="14"/>
        <v>5.7998378566962328E-2</v>
      </c>
      <c r="E112" s="32">
        <f t="shared" ca="1" si="15"/>
        <v>25253945.166175626</v>
      </c>
      <c r="F112" s="31">
        <f t="shared" ca="1" si="103"/>
        <v>14788409.205357842</v>
      </c>
      <c r="G112" s="31">
        <f t="shared" ca="1" si="103"/>
        <v>7771644.8779919278</v>
      </c>
      <c r="H112" s="31">
        <f t="shared" ca="1" si="103"/>
        <v>4920357.8200219218</v>
      </c>
      <c r="I112" s="31">
        <f t="shared" ca="1" si="103"/>
        <v>7177205.902621516</v>
      </c>
      <c r="J112" s="31">
        <f t="shared" ca="1" si="103"/>
        <v>3667640.3801295166</v>
      </c>
      <c r="K112" s="31">
        <f t="shared" ca="1" si="103"/>
        <v>2214227.1527286116</v>
      </c>
      <c r="L112" s="31">
        <f t="shared" ca="1" si="103"/>
        <v>3238305.5499680922</v>
      </c>
      <c r="M112" s="31">
        <f t="shared" ca="1" si="103"/>
        <v>1369832.9025241628</v>
      </c>
      <c r="N112" s="31">
        <f t="shared" ca="1" si="103"/>
        <v>474819.70813772734</v>
      </c>
      <c r="O112" s="31">
        <f t="shared" ca="1" si="103"/>
        <v>275351.72465445875</v>
      </c>
      <c r="P112" s="31">
        <f t="shared" ca="1" si="104"/>
        <v>69044.951178940086</v>
      </c>
      <c r="Q112" s="31">
        <f t="shared" ca="1" si="104"/>
        <v>36405.300939963934</v>
      </c>
      <c r="R112" s="31">
        <f t="shared" ca="1" si="104"/>
        <v>4576.5576442846523</v>
      </c>
      <c r="S112" s="31">
        <f t="shared" ca="1" si="104"/>
        <v>5715.8409412061101</v>
      </c>
      <c r="T112" s="31">
        <f t="shared" ca="1" si="104"/>
        <v>2949.1056984829393</v>
      </c>
      <c r="U112" s="31">
        <f t="shared" ca="1" si="104"/>
        <v>2117.6174346467474</v>
      </c>
      <c r="V112" s="31">
        <f t="shared" ca="1" si="104"/>
        <v>3967.5939315547157</v>
      </c>
      <c r="W112" s="33">
        <f t="shared" ca="1" si="16"/>
        <v>23462518.10855509</v>
      </c>
      <c r="X112" s="33">
        <f t="shared" ca="1" si="17"/>
        <v>71276517.358080462</v>
      </c>
      <c r="Y112" s="40">
        <f t="array" aca="1" ref="Y112" ca="1">SUM($E$54:$V$54*E112:V112)/1000000</f>
        <v>848.31697482880998</v>
      </c>
      <c r="Z112" s="41">
        <f t="array" aca="1" ref="Z112" ca="1">SUM(($E$54:$V$54*E112:V112))/SUM(E112:V112)</f>
        <v>11.901773631377321</v>
      </c>
      <c r="AE112" s="10"/>
      <c r="AF112" s="48"/>
      <c r="AG112" s="55">
        <f t="shared" ca="1" si="26"/>
        <v>351424.15238385205</v>
      </c>
      <c r="AH112" s="55">
        <f t="shared" ca="1" si="27"/>
        <v>184681.37282048733</v>
      </c>
      <c r="AI112" s="55">
        <f t="shared" ca="1" si="28"/>
        <v>399819.57632806571</v>
      </c>
      <c r="AJ112" s="55">
        <f t="shared" ca="1" si="29"/>
        <v>583207.06098416261</v>
      </c>
      <c r="AK112" s="55">
        <f t="shared" ca="1" si="30"/>
        <v>298025.9722047117</v>
      </c>
      <c r="AL112" s="55">
        <f t="shared" ca="1" si="31"/>
        <v>179924.18325667796</v>
      </c>
      <c r="AM112" s="55">
        <f t="shared" ca="1" si="32"/>
        <v>263138.98305129725</v>
      </c>
      <c r="AN112" s="55">
        <f t="shared" ca="1" si="33"/>
        <v>111310.19953443451</v>
      </c>
      <c r="AO112" s="55">
        <f t="shared" ca="1" si="34"/>
        <v>38583.009911867775</v>
      </c>
      <c r="AP112" s="55">
        <f t="shared" ca="1" si="35"/>
        <v>22374.594271287653</v>
      </c>
      <c r="AQ112" s="55">
        <f t="shared" ca="1" si="36"/>
        <v>5610.4706482165575</v>
      </c>
      <c r="AR112" s="55">
        <f t="shared" ca="1" si="37"/>
        <v>2958.2303828966778</v>
      </c>
      <c r="AS112" s="55">
        <f t="shared" ca="1" si="38"/>
        <v>371.88298195164748</v>
      </c>
      <c r="AT112" s="55">
        <f t="shared" ca="1" si="39"/>
        <v>464.45912819028621</v>
      </c>
      <c r="AU112" s="55">
        <f t="shared" ca="1" si="40"/>
        <v>239.63911447986516</v>
      </c>
      <c r="AV112" s="55">
        <f t="shared" ca="1" si="41"/>
        <v>172.07384838967178</v>
      </c>
      <c r="AW112" s="55">
        <f t="shared" ca="1" si="42"/>
        <v>322.39966741868858</v>
      </c>
      <c r="AX112" s="55">
        <f t="shared" ca="1" si="19"/>
        <v>1906522.7353140488</v>
      </c>
      <c r="AY112" s="55">
        <f t="shared" ca="1" si="20"/>
        <v>2442628.2605183879</v>
      </c>
      <c r="AZ112" s="43">
        <f t="array" aca="1" ref="AZ112" ca="1">SUM($E$54:$V$54*AF112:AW112)/1000000</f>
        <v>54.905819355315266</v>
      </c>
      <c r="BA112" s="45">
        <f t="array" aca="1" ref="BA112" ca="1">IF(AZ112=0,"",SUM(($E$54:$V$54*AF112:AW112))/SUM(AF112:AW112))</f>
        <v>22.478172484446265</v>
      </c>
      <c r="BB112" s="56">
        <f t="array" aca="1" ref="BB112" ca="1">SUM(AG112:AW112*AG$54:AW$54*AG$55:AW$55)/1000000</f>
        <v>121.55318931883416</v>
      </c>
      <c r="BG112" s="10"/>
      <c r="BH112" s="48"/>
      <c r="BI112" s="55">
        <f t="shared" si="43"/>
        <v>0</v>
      </c>
      <c r="BJ112" s="55">
        <f t="shared" si="44"/>
        <v>0</v>
      </c>
      <c r="BK112" s="55">
        <f t="shared" ca="1" si="45"/>
        <v>2808316.6375190415</v>
      </c>
      <c r="BL112" s="55">
        <f t="shared" ca="1" si="46"/>
        <v>4096422.9603817859</v>
      </c>
      <c r="BM112" s="55">
        <f t="shared" ca="1" si="47"/>
        <v>2093322.4526968435</v>
      </c>
      <c r="BN112" s="55">
        <f t="shared" ca="1" si="48"/>
        <v>1263780.2330047758</v>
      </c>
      <c r="BO112" s="55">
        <f t="shared" ca="1" si="49"/>
        <v>1848277.6428046701</v>
      </c>
      <c r="BP112" s="55">
        <f t="shared" ca="1" si="50"/>
        <v>781838.36856858234</v>
      </c>
      <c r="BQ112" s="55">
        <f t="shared" ca="1" si="51"/>
        <v>271005.51117625303</v>
      </c>
      <c r="BR112" s="55">
        <f t="shared" ca="1" si="52"/>
        <v>157158.25104630974</v>
      </c>
      <c r="BS112" s="55">
        <f t="shared" ca="1" si="53"/>
        <v>39407.720378280021</v>
      </c>
      <c r="BT112" s="55">
        <f t="shared" ca="1" si="54"/>
        <v>20778.491334017006</v>
      </c>
      <c r="BU112" s="55">
        <f t="shared" ca="1" si="55"/>
        <v>2612.0911212413157</v>
      </c>
      <c r="BV112" s="55">
        <f t="shared" ca="1" si="56"/>
        <v>3262.3422522815827</v>
      </c>
      <c r="BW112" s="55">
        <f t="shared" ca="1" si="57"/>
        <v>1683.2155102928982</v>
      </c>
      <c r="BX112" s="55">
        <f t="shared" ca="1" si="58"/>
        <v>1208.6397963618747</v>
      </c>
      <c r="BY112" s="55">
        <f t="shared" ca="1" si="59"/>
        <v>2264.5223084314325</v>
      </c>
      <c r="BZ112" s="55">
        <f t="shared" ca="1" si="22"/>
        <v>13391339.079899168</v>
      </c>
      <c r="CA112" s="55">
        <f t="shared" ca="1" si="23"/>
        <v>13391339.079899168</v>
      </c>
      <c r="CB112" s="43">
        <f t="array" aca="1" ref="CB112" ca="1">SUM($E$54:$V$54*BH112:BY112)/1000000</f>
        <v>353.60845658706995</v>
      </c>
      <c r="CC112" s="45">
        <f t="array" aca="1" ref="CC112" ca="1">IF(CB112=0,"",SUM(($E$54:$V$54*BH112:BY112))/SUM(BH112:BY112))</f>
        <v>26.405757816845043</v>
      </c>
      <c r="CD112" s="56">
        <f t="array" aca="1" ref="CD112" ca="1">SUM(BI112:BY112*BI$54:BY$54*BI$55:BY$55)/1000000</f>
        <v>1723.8341414744789</v>
      </c>
      <c r="CI112" s="10"/>
      <c r="CJ112" s="73"/>
      <c r="CK112" s="156" t="str">
        <f t="shared" ca="1" si="60"/>
        <v/>
      </c>
      <c r="CL112" s="156" t="str">
        <f t="shared" ca="1" si="61"/>
        <v/>
      </c>
      <c r="CM112" s="156" t="str">
        <f t="shared" ca="1" si="62"/>
        <v/>
      </c>
      <c r="CN112" s="156">
        <f t="shared" ca="1" si="63"/>
        <v>0.636385709654398</v>
      </c>
      <c r="CO112" s="156">
        <f t="shared" ca="1" si="64"/>
        <v>0.59958603828754609</v>
      </c>
      <c r="CP112" s="156">
        <f t="shared" ca="1" si="65"/>
        <v>0.5304338823768846</v>
      </c>
      <c r="CQ112" s="156">
        <f t="shared" ca="1" si="66"/>
        <v>0.55864347155943128</v>
      </c>
      <c r="CR112" s="156">
        <f t="shared" ca="1" si="67"/>
        <v>0.65086491138502456</v>
      </c>
      <c r="CS112" s="156">
        <f t="shared" ca="1" si="68"/>
        <v>0.47278770757983651</v>
      </c>
      <c r="CT112" s="156">
        <f t="shared" ca="1" si="69"/>
        <v>0.60330329339034061</v>
      </c>
      <c r="CU112" s="156">
        <f t="shared" ca="1" si="70"/>
        <v>0.63505196071851067</v>
      </c>
      <c r="CV112" s="156">
        <f t="shared" ca="1" si="71"/>
        <v>0.59042315576319038</v>
      </c>
      <c r="CW112" s="156">
        <f t="shared" ca="1" si="72"/>
        <v>0.52719253574120406</v>
      </c>
      <c r="CX112" s="156">
        <f t="shared" ca="1" si="73"/>
        <v>0.52108356968842628</v>
      </c>
      <c r="CY112" s="156">
        <f t="shared" ca="1" si="74"/>
        <v>0.65096200954092864</v>
      </c>
      <c r="CZ112" s="156">
        <f t="shared" ca="1" si="75"/>
        <v>0.55705699135863651</v>
      </c>
      <c r="DA112" s="156">
        <f t="shared" ca="1" si="76"/>
        <v>0.57990236248475813</v>
      </c>
      <c r="DB112" s="55"/>
      <c r="DC112" s="55"/>
      <c r="DD112" s="43"/>
      <c r="DE112" s="45"/>
      <c r="DF112" s="56"/>
      <c r="DK112" s="10"/>
      <c r="DL112" s="48"/>
      <c r="DM112" s="74">
        <f t="shared" ca="1" si="77"/>
        <v>5.7998378566962383E-2</v>
      </c>
      <c r="DN112" s="74">
        <f t="shared" ca="1" si="78"/>
        <v>5.7998378566962383E-2</v>
      </c>
      <c r="DO112" s="74">
        <f t="shared" ca="1" si="79"/>
        <v>0.46537665897682712</v>
      </c>
      <c r="DP112" s="74">
        <f t="shared" ca="1" si="80"/>
        <v>0.46537665897682712</v>
      </c>
      <c r="DQ112" s="74">
        <f t="shared" ca="1" si="81"/>
        <v>0.46537665897682712</v>
      </c>
      <c r="DR112" s="74">
        <f t="shared" ca="1" si="82"/>
        <v>0.46537665897682712</v>
      </c>
      <c r="DS112" s="74">
        <f t="shared" ca="1" si="83"/>
        <v>0.46537665897682712</v>
      </c>
      <c r="DT112" s="74">
        <f t="shared" ca="1" si="84"/>
        <v>0.46537665897682712</v>
      </c>
      <c r="DU112" s="74">
        <f t="shared" ca="1" si="85"/>
        <v>0.46537665897682712</v>
      </c>
      <c r="DV112" s="74">
        <f t="shared" ca="1" si="86"/>
        <v>0.46537665897682712</v>
      </c>
      <c r="DW112" s="74">
        <f t="shared" ca="1" si="87"/>
        <v>0.46537665897682712</v>
      </c>
      <c r="DX112" s="74">
        <f t="shared" ca="1" si="88"/>
        <v>0.46537665897682712</v>
      </c>
      <c r="DY112" s="74">
        <f t="shared" ca="1" si="89"/>
        <v>0.46537665897682712</v>
      </c>
      <c r="DZ112" s="74">
        <f t="shared" ca="1" si="90"/>
        <v>0.46537665897682712</v>
      </c>
      <c r="EA112" s="74">
        <f t="shared" ca="1" si="91"/>
        <v>0.46537665897682712</v>
      </c>
      <c r="EB112" s="74">
        <f t="shared" ca="1" si="92"/>
        <v>0.46537665897682712</v>
      </c>
      <c r="EC112" s="74">
        <f t="shared" ca="1" si="93"/>
        <v>0.46537665897682712</v>
      </c>
      <c r="ED112" s="55"/>
      <c r="EE112" s="55"/>
      <c r="EF112" s="43"/>
      <c r="EG112" s="45"/>
      <c r="EH112" s="56"/>
    </row>
    <row r="113" spans="1:138" x14ac:dyDescent="0.2">
      <c r="A113" s="6">
        <v>5</v>
      </c>
      <c r="B113">
        <v>9</v>
      </c>
      <c r="C113" s="5">
        <f t="shared" ca="1" si="13"/>
        <v>0.45916355068705372</v>
      </c>
      <c r="D113" s="5">
        <f t="shared" ca="1" si="14"/>
        <v>6.1594813530168914E-2</v>
      </c>
      <c r="E113" s="32">
        <f t="shared" ca="1" si="15"/>
        <v>43579932.17458351</v>
      </c>
      <c r="F113" s="31">
        <f t="shared" ca="1" si="103"/>
        <v>19933217.758265089</v>
      </c>
      <c r="G113" s="31">
        <f t="shared" ca="1" si="103"/>
        <v>11672654.670350282</v>
      </c>
      <c r="H113" s="31">
        <f t="shared" ca="1" si="103"/>
        <v>3875689.0787381986</v>
      </c>
      <c r="I113" s="31">
        <f t="shared" ca="1" si="103"/>
        <v>2453763.3108462859</v>
      </c>
      <c r="J113" s="31">
        <f t="shared" ca="1" si="103"/>
        <v>3579244.6733403658</v>
      </c>
      <c r="K113" s="31">
        <f t="shared" ca="1" si="103"/>
        <v>1829037.9950659843</v>
      </c>
      <c r="L113" s="31">
        <f t="shared" ca="1" si="103"/>
        <v>1104226.4705091908</v>
      </c>
      <c r="M113" s="31">
        <f t="shared" ca="1" si="103"/>
        <v>1614930.3848365659</v>
      </c>
      <c r="N113" s="31">
        <f t="shared" ca="1" si="103"/>
        <v>683130.34156302316</v>
      </c>
      <c r="O113" s="31">
        <f t="shared" ca="1" si="103"/>
        <v>236790.74199727739</v>
      </c>
      <c r="P113" s="31">
        <f t="shared" ca="1" si="104"/>
        <v>137316.83431355597</v>
      </c>
      <c r="Q113" s="31">
        <f t="shared" ca="1" si="104"/>
        <v>34432.448654984481</v>
      </c>
      <c r="R113" s="31">
        <f t="shared" ca="1" si="104"/>
        <v>18155.182007962852</v>
      </c>
      <c r="S113" s="31">
        <f t="shared" ca="1" si="104"/>
        <v>2282.3115001560509</v>
      </c>
      <c r="T113" s="31">
        <f t="shared" ca="1" si="104"/>
        <v>2850.4676499527768</v>
      </c>
      <c r="U113" s="31">
        <f t="shared" ca="1" si="104"/>
        <v>1470.7075435243255</v>
      </c>
      <c r="V113" s="31">
        <f t="shared" ca="1" si="104"/>
        <v>1056.0475797919655</v>
      </c>
      <c r="W113" s="33">
        <f t="shared" ca="1" si="16"/>
        <v>15574376.99614682</v>
      </c>
      <c r="X113" s="33">
        <f t="shared" ca="1" si="17"/>
        <v>90760181.599345699</v>
      </c>
      <c r="Y113" s="40">
        <f t="array" aca="1" ref="Y113" ca="1">SUM($E$54:$V$54*E113:V113)/1000000</f>
        <v>756.83865616880178</v>
      </c>
      <c r="Z113" s="41">
        <f t="array" aca="1" ref="Z113" ca="1">SUM(($E$54:$V$54*E113:V113))/SUM(E113:V113)</f>
        <v>8.3388843304634594</v>
      </c>
      <c r="AE113" s="10"/>
      <c r="AF113" s="48"/>
      <c r="AG113" s="55">
        <f t="shared" ca="1" si="26"/>
        <v>471038.83961758338</v>
      </c>
      <c r="AH113" s="55">
        <f t="shared" ca="1" si="27"/>
        <v>275834.72863525833</v>
      </c>
      <c r="AI113" s="55">
        <f t="shared" ca="1" si="28"/>
        <v>344905.19024776306</v>
      </c>
      <c r="AJ113" s="55">
        <f t="shared" ca="1" si="29"/>
        <v>218365.22083086008</v>
      </c>
      <c r="AK113" s="55">
        <f t="shared" ca="1" si="30"/>
        <v>318524.01983795501</v>
      </c>
      <c r="AL113" s="55">
        <f t="shared" ca="1" si="31"/>
        <v>162769.68684598498</v>
      </c>
      <c r="AM113" s="55">
        <f t="shared" ca="1" si="32"/>
        <v>98267.284384840852</v>
      </c>
      <c r="AN113" s="55">
        <f t="shared" ca="1" si="33"/>
        <v>143715.82970228611</v>
      </c>
      <c r="AO113" s="55">
        <f t="shared" ca="1" si="34"/>
        <v>60793.112046419039</v>
      </c>
      <c r="AP113" s="55">
        <f t="shared" ca="1" si="35"/>
        <v>21072.47363198423</v>
      </c>
      <c r="AQ113" s="55">
        <f t="shared" ca="1" si="36"/>
        <v>12220.095033669964</v>
      </c>
      <c r="AR113" s="55">
        <f t="shared" ca="1" si="37"/>
        <v>3064.2112957910917</v>
      </c>
      <c r="AS113" s="55">
        <f t="shared" ca="1" si="38"/>
        <v>1615.6653377566192</v>
      </c>
      <c r="AT113" s="55">
        <f t="shared" ca="1" si="39"/>
        <v>203.10738714423948</v>
      </c>
      <c r="AU113" s="55">
        <f t="shared" ca="1" si="40"/>
        <v>253.6687198401726</v>
      </c>
      <c r="AV113" s="55">
        <f t="shared" ca="1" si="41"/>
        <v>130.88115552943785</v>
      </c>
      <c r="AW113" s="55">
        <f t="shared" ca="1" si="42"/>
        <v>93.979750186106614</v>
      </c>
      <c r="AX113" s="55">
        <f t="shared" ca="1" si="19"/>
        <v>1385994.4262080113</v>
      </c>
      <c r="AY113" s="55">
        <f t="shared" ca="1" si="20"/>
        <v>2132867.9944608528</v>
      </c>
      <c r="AZ113" s="43">
        <f t="array" aca="1" ref="AZ113" ca="1">SUM($E$54:$V$54*AF113:AW113)/1000000</f>
        <v>43.797510611964967</v>
      </c>
      <c r="BA113" s="45">
        <f t="array" aca="1" ref="BA113" ca="1">IF(AZ113=0,"",SUM(($E$54:$V$54*AF113:AW113))/SUM(AF113:AW113))</f>
        <v>20.534562254067726</v>
      </c>
      <c r="BB113" s="56">
        <f t="array" aca="1" ref="BB113" ca="1">SUM(AG113:AW113*AG$54:AW$54*AG$55:AW$55)/1000000</f>
        <v>95.377370522043748</v>
      </c>
      <c r="BG113" s="10"/>
      <c r="BH113" s="48"/>
      <c r="BI113" s="55">
        <f t="shared" si="43"/>
        <v>0</v>
      </c>
      <c r="BJ113" s="55">
        <f t="shared" si="44"/>
        <v>0</v>
      </c>
      <c r="BK113" s="55">
        <f t="shared" ca="1" si="45"/>
        <v>2571123.8126727776</v>
      </c>
      <c r="BL113" s="55">
        <f t="shared" ca="1" si="46"/>
        <v>1627821.3115159557</v>
      </c>
      <c r="BM113" s="55">
        <f t="shared" ca="1" si="47"/>
        <v>2374463.2306788946</v>
      </c>
      <c r="BN113" s="55">
        <f t="shared" ca="1" si="48"/>
        <v>1213379.8784830468</v>
      </c>
      <c r="BO113" s="55">
        <f t="shared" ca="1" si="49"/>
        <v>732541.46946021705</v>
      </c>
      <c r="BP113" s="55">
        <f t="shared" ca="1" si="50"/>
        <v>1071341.3496043205</v>
      </c>
      <c r="BQ113" s="55">
        <f t="shared" ca="1" si="51"/>
        <v>453187.20172563719</v>
      </c>
      <c r="BR113" s="55">
        <f t="shared" ca="1" si="52"/>
        <v>157086.46978664957</v>
      </c>
      <c r="BS113" s="55">
        <f t="shared" ca="1" si="53"/>
        <v>91095.693026895417</v>
      </c>
      <c r="BT113" s="55">
        <f t="shared" ca="1" si="54"/>
        <v>22842.41250185269</v>
      </c>
      <c r="BU113" s="55">
        <f t="shared" ca="1" si="55"/>
        <v>12044.10875995216</v>
      </c>
      <c r="BV113" s="55">
        <f t="shared" ca="1" si="56"/>
        <v>1514.0805484578809</v>
      </c>
      <c r="BW113" s="55">
        <f t="shared" ca="1" si="57"/>
        <v>1890.9941182467237</v>
      </c>
      <c r="BX113" s="55">
        <f t="shared" ca="1" si="58"/>
        <v>975.66422636357947</v>
      </c>
      <c r="BY113" s="55">
        <f t="shared" ca="1" si="59"/>
        <v>700.57969681163627</v>
      </c>
      <c r="BZ113" s="55">
        <f t="shared" ca="1" si="22"/>
        <v>10332008.256806079</v>
      </c>
      <c r="CA113" s="55">
        <f t="shared" ca="1" si="23"/>
        <v>10332008.256806079</v>
      </c>
      <c r="CB113" s="43">
        <f t="array" aca="1" ref="CB113" ca="1">SUM($E$54:$V$54*BH113:BY113)/1000000</f>
        <v>278.22631656820039</v>
      </c>
      <c r="CC113" s="45">
        <f t="array" aca="1" ref="CC113" ca="1">IF(CB113=0,"",SUM(($E$54:$V$54*BH113:BY113))/SUM(BH113:BY113))</f>
        <v>26.928580548212626</v>
      </c>
      <c r="CD113" s="56">
        <f t="array" aca="1" ref="CD113" ca="1">SUM(BI113:BY113*BI$54:BY$54*BI$55:BY$55)/1000000</f>
        <v>1366.626696162672</v>
      </c>
      <c r="CI113" s="10"/>
      <c r="CJ113" s="73"/>
      <c r="CK113" s="156" t="str">
        <f t="shared" ca="1" si="60"/>
        <v/>
      </c>
      <c r="CL113" s="156" t="str">
        <f t="shared" ca="1" si="61"/>
        <v/>
      </c>
      <c r="CM113" s="156" t="str">
        <f t="shared" ca="1" si="62"/>
        <v/>
      </c>
      <c r="CN113" s="156">
        <f t="shared" ca="1" si="63"/>
        <v>0.38597920667481928</v>
      </c>
      <c r="CO113" s="156">
        <f t="shared" ca="1" si="64"/>
        <v>0.39815851672853608</v>
      </c>
      <c r="CP113" s="156">
        <f t="shared" ca="1" si="65"/>
        <v>0.3566709375245759</v>
      </c>
      <c r="CQ113" s="156">
        <f t="shared" ca="1" si="66"/>
        <v>0.40142715454804984</v>
      </c>
      <c r="CR113" s="156">
        <f t="shared" ca="1" si="67"/>
        <v>0.38747130370664851</v>
      </c>
      <c r="CS113" s="156">
        <f t="shared" ca="1" si="68"/>
        <v>0.38866778721577272</v>
      </c>
      <c r="CT113" s="156">
        <f t="shared" ca="1" si="69"/>
        <v>0.3620204186122602</v>
      </c>
      <c r="CU113" s="156">
        <f t="shared" ca="1" si="70"/>
        <v>0.45056620580015866</v>
      </c>
      <c r="CV113" s="156">
        <f t="shared" ca="1" si="71"/>
        <v>0.34614423421419216</v>
      </c>
      <c r="CW113" s="156">
        <f t="shared" ca="1" si="72"/>
        <v>0.36637539669520558</v>
      </c>
      <c r="CX113" s="156">
        <f t="shared" ca="1" si="73"/>
        <v>0.37245759993087973</v>
      </c>
      <c r="CY113" s="156">
        <f t="shared" ca="1" si="74"/>
        <v>0.3313983012500567</v>
      </c>
      <c r="CZ113" s="156" t="str">
        <f t="shared" ca="1" si="75"/>
        <v/>
      </c>
      <c r="DA113" s="156" t="str">
        <f t="shared" ca="1" si="76"/>
        <v/>
      </c>
      <c r="DB113" s="55"/>
      <c r="DC113" s="55"/>
      <c r="DD113" s="43"/>
      <c r="DE113" s="45"/>
      <c r="DF113" s="56"/>
      <c r="DK113" s="10"/>
      <c r="DL113" s="48"/>
      <c r="DM113" s="74">
        <f t="shared" ca="1" si="77"/>
        <v>6.1594813530168879E-2</v>
      </c>
      <c r="DN113" s="74">
        <f t="shared" ca="1" si="78"/>
        <v>6.1594813530168879E-2</v>
      </c>
      <c r="DO113" s="74">
        <f t="shared" ca="1" si="79"/>
        <v>0.52075836421722266</v>
      </c>
      <c r="DP113" s="74">
        <f t="shared" ca="1" si="80"/>
        <v>0.52075836421722266</v>
      </c>
      <c r="DQ113" s="74">
        <f t="shared" ca="1" si="81"/>
        <v>0.52075836421722266</v>
      </c>
      <c r="DR113" s="74">
        <f t="shared" ca="1" si="82"/>
        <v>0.52075836421722277</v>
      </c>
      <c r="DS113" s="74">
        <f t="shared" ca="1" si="83"/>
        <v>0.52075836421722266</v>
      </c>
      <c r="DT113" s="74">
        <f t="shared" ca="1" si="84"/>
        <v>0.52075836421722266</v>
      </c>
      <c r="DU113" s="74">
        <f t="shared" ca="1" si="85"/>
        <v>0.52075836421722266</v>
      </c>
      <c r="DV113" s="74">
        <f t="shared" ca="1" si="86"/>
        <v>0.52075836421722266</v>
      </c>
      <c r="DW113" s="74">
        <f t="shared" ca="1" si="87"/>
        <v>0.52075836421722255</v>
      </c>
      <c r="DX113" s="74">
        <f t="shared" ca="1" si="88"/>
        <v>0.52075836421722277</v>
      </c>
      <c r="DY113" s="74">
        <f t="shared" ca="1" si="89"/>
        <v>0.52075836421722255</v>
      </c>
      <c r="DZ113" s="74">
        <f t="shared" ca="1" si="90"/>
        <v>0.52075836421722255</v>
      </c>
      <c r="EA113" s="74">
        <f t="shared" ca="1" si="91"/>
        <v>0.52075836421722277</v>
      </c>
      <c r="EB113" s="74">
        <f t="shared" ca="1" si="92"/>
        <v>0.52075836421722266</v>
      </c>
      <c r="EC113" s="74">
        <f t="shared" ca="1" si="93"/>
        <v>0.52075836421722255</v>
      </c>
      <c r="ED113" s="55"/>
      <c r="EE113" s="55"/>
      <c r="EF113" s="43"/>
      <c r="EG113" s="45"/>
      <c r="EH113" s="56"/>
    </row>
    <row r="114" spans="1:138" x14ac:dyDescent="0.2">
      <c r="A114" s="6">
        <v>5</v>
      </c>
      <c r="B114">
        <v>10</v>
      </c>
      <c r="C114" s="5">
        <f t="shared" ca="1" si="13"/>
        <v>0.43108016056290965</v>
      </c>
      <c r="D114" s="5">
        <f t="shared" ca="1" si="14"/>
        <v>9.5608520681586553E-2</v>
      </c>
      <c r="E114" s="32">
        <f t="shared" ca="1" si="15"/>
        <v>42879508.530620866</v>
      </c>
      <c r="F114" s="31">
        <f t="shared" ca="1" si="103"/>
        <v>33247788.462737352</v>
      </c>
      <c r="G114" s="31">
        <f t="shared" ca="1" si="103"/>
        <v>15207352.887873352</v>
      </c>
      <c r="H114" s="31">
        <f t="shared" ca="1" si="103"/>
        <v>5786688.6375229396</v>
      </c>
      <c r="I114" s="31">
        <f t="shared" ca="1" si="103"/>
        <v>1921362.9279613621</v>
      </c>
      <c r="J114" s="31">
        <f t="shared" ca="1" si="103"/>
        <v>1216446.8727162965</v>
      </c>
      <c r="K114" s="31">
        <f t="shared" ca="1" si="103"/>
        <v>1774401.3737289514</v>
      </c>
      <c r="L114" s="31">
        <f t="shared" ca="1" si="103"/>
        <v>906740.89849763853</v>
      </c>
      <c r="M114" s="31">
        <f t="shared" ca="1" si="103"/>
        <v>547417.4427843194</v>
      </c>
      <c r="N114" s="31">
        <f t="shared" ca="1" si="103"/>
        <v>800597.59945283039</v>
      </c>
      <c r="O114" s="31">
        <f t="shared" ca="1" si="103"/>
        <v>338660.11606692075</v>
      </c>
      <c r="P114" s="31">
        <f t="shared" ca="1" si="104"/>
        <v>117388.40348518184</v>
      </c>
      <c r="Q114" s="31">
        <f t="shared" ca="1" si="104"/>
        <v>68074.468688023757</v>
      </c>
      <c r="R114" s="31">
        <f t="shared" ca="1" si="104"/>
        <v>17069.798175388965</v>
      </c>
      <c r="S114" s="31">
        <f t="shared" ca="1" si="104"/>
        <v>9000.3849513768655</v>
      </c>
      <c r="T114" s="31">
        <f t="shared" ca="1" si="104"/>
        <v>1131.4500769724757</v>
      </c>
      <c r="U114" s="31">
        <f t="shared" ca="1" si="104"/>
        <v>1413.112032133258</v>
      </c>
      <c r="V114" s="31">
        <f t="shared" ca="1" si="104"/>
        <v>729.09949549429268</v>
      </c>
      <c r="W114" s="33">
        <f t="shared" ca="1" si="16"/>
        <v>13507122.585635835</v>
      </c>
      <c r="X114" s="33">
        <f t="shared" ca="1" si="17"/>
        <v>104841772.4668674</v>
      </c>
      <c r="Y114" s="40">
        <f t="array" aca="1" ref="Y114" ca="1">SUM($E$54:$V$54*E114:V114)/1000000</f>
        <v>805.75998923326654</v>
      </c>
      <c r="Z114" s="41">
        <f t="array" aca="1" ref="Z114" ca="1">SUM(($E$54:$V$54*E114:V114))/SUM(E114:V114)</f>
        <v>7.6854861404399353</v>
      </c>
      <c r="AE114" s="10"/>
      <c r="AF114" s="48"/>
      <c r="AG114" s="55">
        <f t="shared" ca="1" si="26"/>
        <v>1407805.2021690866</v>
      </c>
      <c r="AH114" s="55">
        <f t="shared" ca="1" si="27"/>
        <v>643922.2425504612</v>
      </c>
      <c r="AI114" s="55">
        <f t="shared" ca="1" si="28"/>
        <v>801991.70974599896</v>
      </c>
      <c r="AJ114" s="55">
        <f t="shared" ca="1" si="29"/>
        <v>266286.51309255842</v>
      </c>
      <c r="AK114" s="55">
        <f t="shared" ca="1" si="30"/>
        <v>168590.42681835475</v>
      </c>
      <c r="AL114" s="55">
        <f t="shared" ca="1" si="31"/>
        <v>245918.74224317807</v>
      </c>
      <c r="AM114" s="55">
        <f t="shared" ca="1" si="32"/>
        <v>125667.49812100315</v>
      </c>
      <c r="AN114" s="55">
        <f t="shared" ca="1" si="33"/>
        <v>75867.958064408391</v>
      </c>
      <c r="AO114" s="55">
        <f t="shared" ca="1" si="34"/>
        <v>110956.8317604461</v>
      </c>
      <c r="AP114" s="55">
        <f t="shared" ca="1" si="35"/>
        <v>46935.755925439065</v>
      </c>
      <c r="AQ114" s="55">
        <f t="shared" ca="1" si="36"/>
        <v>16269.153623536558</v>
      </c>
      <c r="AR114" s="55">
        <f t="shared" ca="1" si="37"/>
        <v>9434.6115633635927</v>
      </c>
      <c r="AS114" s="55">
        <f t="shared" ca="1" si="38"/>
        <v>2365.74619462495</v>
      </c>
      <c r="AT114" s="55">
        <f t="shared" ca="1" si="39"/>
        <v>1247.3859520834251</v>
      </c>
      <c r="AU114" s="55">
        <f t="shared" ca="1" si="40"/>
        <v>156.81050745315841</v>
      </c>
      <c r="AV114" s="55">
        <f t="shared" ca="1" si="41"/>
        <v>195.84674512543302</v>
      </c>
      <c r="AW114" s="55">
        <f t="shared" ca="1" si="42"/>
        <v>101.04772998754505</v>
      </c>
      <c r="AX114" s="55">
        <f t="shared" ca="1" si="19"/>
        <v>1871986.0380875615</v>
      </c>
      <c r="AY114" s="55">
        <f t="shared" ca="1" si="20"/>
        <v>3923713.4828071091</v>
      </c>
      <c r="AZ114" s="43">
        <f t="array" aca="1" ref="AZ114" ca="1">SUM($E$54:$V$54*AF114:AW114)/1000000</f>
        <v>64.238489390397774</v>
      </c>
      <c r="BA114" s="45">
        <f t="array" aca="1" ref="BA114" ca="1">IF(AZ114=0,"",SUM(($E$54:$V$54*AF114:AW114))/SUM(AF114:AW114))</f>
        <v>16.371860400071867</v>
      </c>
      <c r="BB114" s="56">
        <f t="array" aca="1" ref="BB114" ca="1">SUM(AG114:AW114*AG$54:AW$54*AG$55:AW$55)/1000000</f>
        <v>126.31204184383233</v>
      </c>
      <c r="BG114" s="10"/>
      <c r="BH114" s="48"/>
      <c r="BI114" s="55">
        <f t="shared" si="43"/>
        <v>0</v>
      </c>
      <c r="BJ114" s="55">
        <f t="shared" si="44"/>
        <v>0</v>
      </c>
      <c r="BK114" s="55">
        <f t="shared" ca="1" si="45"/>
        <v>3616024.1006010165</v>
      </c>
      <c r="BL114" s="55">
        <f t="shared" ca="1" si="46"/>
        <v>1200633.9184137722</v>
      </c>
      <c r="BM114" s="55">
        <f t="shared" ca="1" si="47"/>
        <v>760141.33200810687</v>
      </c>
      <c r="BN114" s="55">
        <f t="shared" ca="1" si="48"/>
        <v>1108799.6146773854</v>
      </c>
      <c r="BO114" s="55">
        <f t="shared" ca="1" si="49"/>
        <v>566610.22345442942</v>
      </c>
      <c r="BP114" s="55">
        <f t="shared" ca="1" si="50"/>
        <v>342073.81633804552</v>
      </c>
      <c r="BQ114" s="55">
        <f t="shared" ca="1" si="51"/>
        <v>500282.69980393903</v>
      </c>
      <c r="BR114" s="55">
        <f t="shared" ca="1" si="52"/>
        <v>211624.16337204704</v>
      </c>
      <c r="BS114" s="55">
        <f t="shared" ca="1" si="53"/>
        <v>73354.438561117611</v>
      </c>
      <c r="BT114" s="55">
        <f t="shared" ca="1" si="54"/>
        <v>42538.822257572574</v>
      </c>
      <c r="BU114" s="55">
        <f t="shared" ca="1" si="55"/>
        <v>10666.687886809093</v>
      </c>
      <c r="BV114" s="55">
        <f t="shared" ca="1" si="56"/>
        <v>5624.2198150818385</v>
      </c>
      <c r="BW114" s="55">
        <f t="shared" ca="1" si="57"/>
        <v>707.02797458801911</v>
      </c>
      <c r="BX114" s="55">
        <f t="shared" ca="1" si="58"/>
        <v>883.03475184565457</v>
      </c>
      <c r="BY114" s="55">
        <f t="shared" ca="1" si="59"/>
        <v>455.6044937942201</v>
      </c>
      <c r="BZ114" s="55">
        <f t="shared" ca="1" si="22"/>
        <v>8440419.7044095527</v>
      </c>
      <c r="CA114" s="55">
        <f t="shared" ca="1" si="23"/>
        <v>8440419.7044095527</v>
      </c>
      <c r="CB114" s="43">
        <f t="array" aca="1" ref="CB114" ca="1">SUM($E$54:$V$54*BH114:BY114)/1000000</f>
        <v>212.71447612659082</v>
      </c>
      <c r="CC114" s="45">
        <f t="array" aca="1" ref="CC114" ca="1">IF(CB114=0,"",SUM(($E$54:$V$54*BH114:BY114))/SUM(BH114:BY114))</f>
        <v>25.201883742281417</v>
      </c>
      <c r="CD114" s="56">
        <f t="array" aca="1" ref="CD114" ca="1">SUM(BI114:BY114*BI$54:BY$54*BI$55:BY$55)/1000000</f>
        <v>1029.1499945623571</v>
      </c>
      <c r="CI114" s="10"/>
      <c r="CJ114" s="73"/>
      <c r="CK114" s="156" t="str">
        <f t="shared" ca="1" si="60"/>
        <v/>
      </c>
      <c r="CL114" s="156" t="str">
        <f t="shared" ca="1" si="61"/>
        <v/>
      </c>
      <c r="CM114" s="156" t="str">
        <f t="shared" ca="1" si="62"/>
        <v/>
      </c>
      <c r="CN114" s="156">
        <f t="shared" ca="1" si="63"/>
        <v>0.60045612671295634</v>
      </c>
      <c r="CO114" s="156">
        <f t="shared" ca="1" si="64"/>
        <v>0.60859625788984517</v>
      </c>
      <c r="CP114" s="156">
        <f t="shared" ca="1" si="65"/>
        <v>0.51904186608899394</v>
      </c>
      <c r="CQ114" s="156">
        <f t="shared" ca="1" si="66"/>
        <v>0.59878889914348121</v>
      </c>
      <c r="CR114" s="156">
        <f t="shared" ca="1" si="67"/>
        <v>0.56518500308666431</v>
      </c>
      <c r="CS114" s="156">
        <f t="shared" ca="1" si="68"/>
        <v>0.65411760977794031</v>
      </c>
      <c r="CT114" s="156">
        <f t="shared" ca="1" si="69"/>
        <v>0.48724216623962441</v>
      </c>
      <c r="CU114" s="156">
        <f t="shared" ca="1" si="70"/>
        <v>0.67066526517031999</v>
      </c>
      <c r="CV114" s="156">
        <f t="shared" ca="1" si="71"/>
        <v>0.58424158147043426</v>
      </c>
      <c r="CW114" s="156">
        <f t="shared" ca="1" si="72"/>
        <v>0.60469106223830138</v>
      </c>
      <c r="CX114" s="156">
        <f t="shared" ca="1" si="73"/>
        <v>0.68168499489258993</v>
      </c>
      <c r="CY114" s="156" t="str">
        <f t="shared" ca="1" si="74"/>
        <v/>
      </c>
      <c r="CZ114" s="156" t="str">
        <f t="shared" ca="1" si="75"/>
        <v/>
      </c>
      <c r="DA114" s="156" t="str">
        <f t="shared" ca="1" si="76"/>
        <v/>
      </c>
      <c r="DB114" s="55"/>
      <c r="DC114" s="55"/>
      <c r="DD114" s="43"/>
      <c r="DE114" s="45"/>
      <c r="DF114" s="56"/>
      <c r="DK114" s="10"/>
      <c r="DL114" s="48"/>
      <c r="DM114" s="74">
        <f t="shared" ca="1" si="77"/>
        <v>9.5608520681586567E-2</v>
      </c>
      <c r="DN114" s="74">
        <f t="shared" ca="1" si="78"/>
        <v>9.5608520681586567E-2</v>
      </c>
      <c r="DO114" s="74">
        <f t="shared" ca="1" si="79"/>
        <v>0.5266886812444963</v>
      </c>
      <c r="DP114" s="74">
        <f t="shared" ca="1" si="80"/>
        <v>0.52668868124449619</v>
      </c>
      <c r="DQ114" s="74">
        <f t="shared" ca="1" si="81"/>
        <v>0.52668868124449619</v>
      </c>
      <c r="DR114" s="74">
        <f t="shared" ca="1" si="82"/>
        <v>0.52668868124449619</v>
      </c>
      <c r="DS114" s="74">
        <f t="shared" ca="1" si="83"/>
        <v>0.52668868124449619</v>
      </c>
      <c r="DT114" s="74">
        <f t="shared" ca="1" si="84"/>
        <v>0.52668868124449619</v>
      </c>
      <c r="DU114" s="74">
        <f t="shared" ca="1" si="85"/>
        <v>0.52668868124449619</v>
      </c>
      <c r="DV114" s="74">
        <f t="shared" ca="1" si="86"/>
        <v>0.5266886812444963</v>
      </c>
      <c r="DW114" s="74">
        <f t="shared" ca="1" si="87"/>
        <v>0.52668868124449619</v>
      </c>
      <c r="DX114" s="74">
        <f t="shared" ca="1" si="88"/>
        <v>0.52668868124449619</v>
      </c>
      <c r="DY114" s="74">
        <f t="shared" ca="1" si="89"/>
        <v>0.52668868124449619</v>
      </c>
      <c r="DZ114" s="74">
        <f t="shared" ca="1" si="90"/>
        <v>0.52668868124449608</v>
      </c>
      <c r="EA114" s="74">
        <f t="shared" ca="1" si="91"/>
        <v>0.5266886812444963</v>
      </c>
      <c r="EB114" s="74">
        <f t="shared" ca="1" si="92"/>
        <v>0.52668868124449619</v>
      </c>
      <c r="EC114" s="74">
        <f t="shared" ca="1" si="93"/>
        <v>0.52668868124449608</v>
      </c>
      <c r="ED114" s="55"/>
      <c r="EE114" s="55"/>
      <c r="EF114" s="43"/>
      <c r="EG114" s="45"/>
      <c r="EH114" s="56"/>
    </row>
    <row r="115" spans="1:138" x14ac:dyDescent="0.2">
      <c r="A115" s="6">
        <v>5</v>
      </c>
      <c r="B115">
        <v>11</v>
      </c>
      <c r="C115" s="5">
        <f t="shared" ca="1" si="13"/>
        <v>0.3662082330458607</v>
      </c>
      <c r="D115" s="5">
        <f t="shared" ca="1" si="14"/>
        <v>0.10216068725997424</v>
      </c>
      <c r="E115" s="32">
        <f t="shared" ca="1" si="15"/>
        <v>113948044.86356874</v>
      </c>
      <c r="F115" s="31">
        <f t="shared" ca="1" si="103"/>
        <v>32499781.555076621</v>
      </c>
      <c r="G115" s="31">
        <f t="shared" ca="1" si="103"/>
        <v>25199585.98538338</v>
      </c>
      <c r="H115" s="31">
        <f t="shared" ca="1" si="103"/>
        <v>7991752.9859437039</v>
      </c>
      <c r="I115" s="31">
        <f t="shared" ca="1" si="103"/>
        <v>3041014.8655475588</v>
      </c>
      <c r="J115" s="31">
        <f t="shared" ca="1" si="103"/>
        <v>1009712.7376363565</v>
      </c>
      <c r="K115" s="31">
        <f t="shared" ca="1" si="103"/>
        <v>639265.95239494287</v>
      </c>
      <c r="L115" s="31">
        <f t="shared" ca="1" si="103"/>
        <v>932481.64761592634</v>
      </c>
      <c r="M115" s="31">
        <f t="shared" ca="1" si="103"/>
        <v>476509.57641840773</v>
      </c>
      <c r="N115" s="31">
        <f t="shared" ca="1" si="103"/>
        <v>287678.27084606059</v>
      </c>
      <c r="O115" s="31">
        <f t="shared" ca="1" si="103"/>
        <v>420729.25532415014</v>
      </c>
      <c r="P115" s="31">
        <f t="shared" ca="1" si="104"/>
        <v>177972.32784385921</v>
      </c>
      <c r="Q115" s="31">
        <f t="shared" ca="1" si="104"/>
        <v>61689.837211310936</v>
      </c>
      <c r="R115" s="31">
        <f t="shared" ca="1" si="104"/>
        <v>35774.427174493263</v>
      </c>
      <c r="S115" s="31">
        <f t="shared" ca="1" si="104"/>
        <v>8970.5033836890379</v>
      </c>
      <c r="T115" s="31">
        <f t="shared" ca="1" si="104"/>
        <v>4729.8733606140195</v>
      </c>
      <c r="U115" s="31">
        <f t="shared" ca="1" si="104"/>
        <v>594.59852071306273</v>
      </c>
      <c r="V115" s="31">
        <f t="shared" ca="1" si="104"/>
        <v>742.6172316471592</v>
      </c>
      <c r="W115" s="33">
        <f t="shared" ca="1" si="16"/>
        <v>15089619.476453433</v>
      </c>
      <c r="X115" s="33">
        <f t="shared" ca="1" si="17"/>
        <v>186737031.88048217</v>
      </c>
      <c r="Y115" s="40">
        <f t="array" aca="1" ref="Y115" ca="1">SUM($E$54:$V$54*E115:V115)/1000000</f>
        <v>1044.9323413730833</v>
      </c>
      <c r="Z115" s="41">
        <f t="array" aca="1" ref="Z115" ca="1">SUM(($E$54:$V$54*E115:V115))/SUM(E115:V115)</f>
        <v>5.5957424772707878</v>
      </c>
      <c r="AE115" s="10"/>
      <c r="AF115" s="48"/>
      <c r="AG115" s="55">
        <f t="shared" ca="1" si="26"/>
        <v>1648199.0471165704</v>
      </c>
      <c r="AH115" s="55">
        <f t="shared" ca="1" si="27"/>
        <v>1277975.7777280558</v>
      </c>
      <c r="AI115" s="55">
        <f t="shared" ca="1" si="28"/>
        <v>1145766.6382512231</v>
      </c>
      <c r="AJ115" s="55">
        <f t="shared" ca="1" si="29"/>
        <v>435986.12037919229</v>
      </c>
      <c r="AK115" s="55">
        <f t="shared" ca="1" si="30"/>
        <v>144761.12700628416</v>
      </c>
      <c r="AL115" s="55">
        <f t="shared" ca="1" si="31"/>
        <v>91650.68070951257</v>
      </c>
      <c r="AM115" s="55">
        <f t="shared" ca="1" si="32"/>
        <v>133688.61181007823</v>
      </c>
      <c r="AN115" s="55">
        <f t="shared" ca="1" si="33"/>
        <v>68316.522848955734</v>
      </c>
      <c r="AO115" s="55">
        <f t="shared" ca="1" si="34"/>
        <v>41244.038180979071</v>
      </c>
      <c r="AP115" s="55">
        <f t="shared" ca="1" si="35"/>
        <v>60319.374902422402</v>
      </c>
      <c r="AQ115" s="55">
        <f t="shared" ca="1" si="36"/>
        <v>25515.647960348451</v>
      </c>
      <c r="AR115" s="55">
        <f t="shared" ca="1" si="37"/>
        <v>8844.3871476243403</v>
      </c>
      <c r="AS115" s="55">
        <f t="shared" ca="1" si="38"/>
        <v>5128.930440064416</v>
      </c>
      <c r="AT115" s="55">
        <f t="shared" ca="1" si="39"/>
        <v>1286.0887371554468</v>
      </c>
      <c r="AU115" s="55">
        <f t="shared" ca="1" si="40"/>
        <v>678.11544091471944</v>
      </c>
      <c r="AV115" s="55">
        <f t="shared" ca="1" si="41"/>
        <v>85.24677243963994</v>
      </c>
      <c r="AW115" s="55">
        <f t="shared" ca="1" si="42"/>
        <v>106.46801152492341</v>
      </c>
      <c r="AX115" s="55">
        <f t="shared" ca="1" si="19"/>
        <v>2163377.9985987199</v>
      </c>
      <c r="AY115" s="55">
        <f t="shared" ca="1" si="20"/>
        <v>5089552.8234433439</v>
      </c>
      <c r="AZ115" s="43">
        <f t="array" aca="1" ref="AZ115" ca="1">SUM($E$54:$V$54*AF115:AW115)/1000000</f>
        <v>77.381937171021079</v>
      </c>
      <c r="BA115" s="45">
        <f t="array" aca="1" ref="BA115" ca="1">IF(AZ115=0,"",SUM(($E$54:$V$54*AF115:AW115))/SUM(AF115:AW115))</f>
        <v>15.204073885349365</v>
      </c>
      <c r="BB115" s="56">
        <f t="array" aca="1" ref="BB115" ca="1">SUM(AG115:AW115*AG$54:AW$54*AG$55:AW$55)/1000000</f>
        <v>140.52723650434157</v>
      </c>
      <c r="BG115" s="10"/>
      <c r="BH115" s="48"/>
      <c r="BI115" s="55">
        <f t="shared" si="43"/>
        <v>0</v>
      </c>
      <c r="BJ115" s="55">
        <f t="shared" si="44"/>
        <v>0</v>
      </c>
      <c r="BK115" s="55">
        <f t="shared" ca="1" si="45"/>
        <v>4107149.1131331502</v>
      </c>
      <c r="BL115" s="55">
        <f t="shared" ca="1" si="46"/>
        <v>1562848.7930027673</v>
      </c>
      <c r="BM115" s="55">
        <f t="shared" ca="1" si="47"/>
        <v>518915.03431054857</v>
      </c>
      <c r="BN115" s="55">
        <f t="shared" ca="1" si="48"/>
        <v>328533.7514876994</v>
      </c>
      <c r="BO115" s="55">
        <f t="shared" ca="1" si="49"/>
        <v>479224.16755808232</v>
      </c>
      <c r="BP115" s="55">
        <f t="shared" ca="1" si="50"/>
        <v>244889.43635126791</v>
      </c>
      <c r="BQ115" s="55">
        <f t="shared" ca="1" si="51"/>
        <v>147844.60393748694</v>
      </c>
      <c r="BR115" s="55">
        <f t="shared" ca="1" si="52"/>
        <v>216222.62235995565</v>
      </c>
      <c r="BS115" s="55">
        <f t="shared" ca="1" si="53"/>
        <v>91464.149323908758</v>
      </c>
      <c r="BT115" s="55">
        <f t="shared" ca="1" si="54"/>
        <v>31703.852788919132</v>
      </c>
      <c r="BU115" s="55">
        <f t="shared" ca="1" si="55"/>
        <v>18385.316350617435</v>
      </c>
      <c r="BV115" s="55">
        <f t="shared" ca="1" si="56"/>
        <v>4610.1518754994067</v>
      </c>
      <c r="BW115" s="55">
        <f t="shared" ca="1" si="57"/>
        <v>2430.7927450267703</v>
      </c>
      <c r="BX115" s="55">
        <f t="shared" ca="1" si="58"/>
        <v>305.57811174997954</v>
      </c>
      <c r="BY115" s="55">
        <f t="shared" ca="1" si="59"/>
        <v>381.64839550491462</v>
      </c>
      <c r="BZ115" s="55">
        <f t="shared" ca="1" si="22"/>
        <v>7754909.0117321853</v>
      </c>
      <c r="CA115" s="55">
        <f t="shared" ca="1" si="23"/>
        <v>7754909.0117321853</v>
      </c>
      <c r="CB115" s="43">
        <f t="array" aca="1" ref="CB115" ca="1">SUM($E$54:$V$54*BH115:BY115)/1000000</f>
        <v>181.9464729590099</v>
      </c>
      <c r="CC115" s="45">
        <f t="array" aca="1" ref="CC115" ca="1">IF(CB115=0,"",SUM(($E$54:$V$54*BH115:BY115))/SUM(BH115:BY115))</f>
        <v>23.462102867196528</v>
      </c>
      <c r="CD115" s="56">
        <f t="array" aca="1" ref="CD115" ca="1">SUM(BI115:BY115*BI$54:BY$54*BI$55:BY$55)/1000000</f>
        <v>861.55243508869603</v>
      </c>
      <c r="CI115" s="10"/>
      <c r="CJ115" s="73"/>
      <c r="CK115" s="156" t="str">
        <f t="shared" ca="1" si="60"/>
        <v/>
      </c>
      <c r="CL115" s="156" t="str">
        <f t="shared" ca="1" si="61"/>
        <v/>
      </c>
      <c r="CM115" s="156" t="str">
        <f t="shared" ca="1" si="62"/>
        <v/>
      </c>
      <c r="CN115" s="156">
        <f t="shared" ca="1" si="63"/>
        <v>0.66312042490635148</v>
      </c>
      <c r="CO115" s="156">
        <f t="shared" ca="1" si="64"/>
        <v>0.67434754560402566</v>
      </c>
      <c r="CP115" s="156">
        <f t="shared" ca="1" si="65"/>
        <v>0.62635431233677674</v>
      </c>
      <c r="CQ115" s="156">
        <f t="shared" ca="1" si="66"/>
        <v>0.59490331338503166</v>
      </c>
      <c r="CR115" s="156">
        <f t="shared" ca="1" si="67"/>
        <v>0.60387897914348787</v>
      </c>
      <c r="CS115" s="156">
        <f t="shared" ca="1" si="68"/>
        <v>0.63157768033898942</v>
      </c>
      <c r="CT115" s="156">
        <f t="shared" ca="1" si="69"/>
        <v>0.63291027866936644</v>
      </c>
      <c r="CU115" s="156">
        <f t="shared" ca="1" si="70"/>
        <v>0.61444173209468833</v>
      </c>
      <c r="CV115" s="156">
        <f t="shared" ca="1" si="71"/>
        <v>0.64480410812270073</v>
      </c>
      <c r="CW115" s="156">
        <f t="shared" ca="1" si="72"/>
        <v>0.60920569624774012</v>
      </c>
      <c r="CX115" s="156">
        <f t="shared" ca="1" si="73"/>
        <v>0.76527928339181406</v>
      </c>
      <c r="CY115" s="156">
        <f t="shared" ca="1" si="74"/>
        <v>0.67427443060550341</v>
      </c>
      <c r="CZ115" s="156" t="str">
        <f t="shared" ca="1" si="75"/>
        <v/>
      </c>
      <c r="DA115" s="156" t="str">
        <f t="shared" ca="1" si="76"/>
        <v/>
      </c>
      <c r="DB115" s="55"/>
      <c r="DC115" s="55"/>
      <c r="DD115" s="43"/>
      <c r="DE115" s="45"/>
      <c r="DF115" s="56"/>
      <c r="DK115" s="10"/>
      <c r="DL115" s="48"/>
      <c r="DM115" s="74">
        <f t="shared" ca="1" si="77"/>
        <v>0.10216068725997426</v>
      </c>
      <c r="DN115" s="74">
        <f t="shared" ca="1" si="78"/>
        <v>0.10216068725997426</v>
      </c>
      <c r="DO115" s="74">
        <f t="shared" ca="1" si="79"/>
        <v>0.46836892030583499</v>
      </c>
      <c r="DP115" s="74">
        <f t="shared" ca="1" si="80"/>
        <v>0.46836892030583499</v>
      </c>
      <c r="DQ115" s="74">
        <f t="shared" ca="1" si="81"/>
        <v>0.46836892030583499</v>
      </c>
      <c r="DR115" s="74">
        <f t="shared" ca="1" si="82"/>
        <v>0.46836892030583499</v>
      </c>
      <c r="DS115" s="74">
        <f t="shared" ca="1" si="83"/>
        <v>0.46836892030583499</v>
      </c>
      <c r="DT115" s="74">
        <f t="shared" ca="1" si="84"/>
        <v>0.46836892030583499</v>
      </c>
      <c r="DU115" s="74">
        <f t="shared" ca="1" si="85"/>
        <v>0.46836892030583499</v>
      </c>
      <c r="DV115" s="74">
        <f t="shared" ca="1" si="86"/>
        <v>0.46836892030583499</v>
      </c>
      <c r="DW115" s="74">
        <f t="shared" ca="1" si="87"/>
        <v>0.46836892030583499</v>
      </c>
      <c r="DX115" s="74">
        <f t="shared" ca="1" si="88"/>
        <v>0.46836892030583499</v>
      </c>
      <c r="DY115" s="74">
        <f t="shared" ca="1" si="89"/>
        <v>0.46836892030583499</v>
      </c>
      <c r="DZ115" s="74">
        <f t="shared" ca="1" si="90"/>
        <v>0.46836892030583499</v>
      </c>
      <c r="EA115" s="74">
        <f t="shared" ca="1" si="91"/>
        <v>0.46836892030583499</v>
      </c>
      <c r="EB115" s="74">
        <f t="shared" ca="1" si="92"/>
        <v>0.46836892030583499</v>
      </c>
      <c r="EC115" s="74">
        <f t="shared" ca="1" si="93"/>
        <v>0.46836892030583499</v>
      </c>
      <c r="ED115" s="55"/>
      <c r="EE115" s="55"/>
      <c r="EF115" s="43"/>
      <c r="EG115" s="45"/>
      <c r="EH115" s="56"/>
    </row>
    <row r="116" spans="1:138" s="58" customFormat="1" x14ac:dyDescent="0.2">
      <c r="A116" s="61">
        <v>5</v>
      </c>
      <c r="B116" s="58">
        <v>12</v>
      </c>
      <c r="C116" s="62">
        <f t="shared" ca="1" si="13"/>
        <v>0.34451286389608743</v>
      </c>
      <c r="D116" s="62">
        <f t="shared" ca="1" si="14"/>
        <v>9.4677361205601038E-2</v>
      </c>
      <c r="E116" s="63">
        <f t="shared" ca="1" si="15"/>
        <v>137082686.14292663</v>
      </c>
      <c r="F116" s="64">
        <f t="shared" ca="1" si="103"/>
        <v>87013670.325922936</v>
      </c>
      <c r="G116" s="64">
        <f t="shared" ca="1" si="103"/>
        <v>24817672.661991298</v>
      </c>
      <c r="H116" s="64">
        <f t="shared" ca="1" si="103"/>
        <v>13634963.510494385</v>
      </c>
      <c r="I116" s="64">
        <f t="shared" ca="1" si="103"/>
        <v>4324168.6752882246</v>
      </c>
      <c r="J116" s="64">
        <f t="shared" ca="1" si="103"/>
        <v>1645428.8872310268</v>
      </c>
      <c r="K116" s="64">
        <f t="shared" ca="1" si="103"/>
        <v>546334.22714717104</v>
      </c>
      <c r="L116" s="64">
        <f t="shared" ca="1" si="103"/>
        <v>345893.29917810071</v>
      </c>
      <c r="M116" s="64">
        <f t="shared" ca="1" si="103"/>
        <v>504546.11622681411</v>
      </c>
      <c r="N116" s="64">
        <f t="shared" ca="1" si="103"/>
        <v>257829.26317260598</v>
      </c>
      <c r="O116" s="64">
        <f t="shared" ca="1" si="103"/>
        <v>155656.63372498783</v>
      </c>
      <c r="P116" s="64">
        <f t="shared" ca="1" si="104"/>
        <v>227647.71006435197</v>
      </c>
      <c r="Q116" s="64">
        <f t="shared" ca="1" si="104"/>
        <v>96297.066048478009</v>
      </c>
      <c r="R116" s="64">
        <f t="shared" ca="1" si="104"/>
        <v>33379.067411363525</v>
      </c>
      <c r="S116" s="64">
        <f t="shared" ca="1" si="104"/>
        <v>19356.78663197027</v>
      </c>
      <c r="T116" s="64">
        <f t="shared" ca="1" si="104"/>
        <v>4853.7498345533086</v>
      </c>
      <c r="U116" s="64">
        <f t="shared" ca="1" si="104"/>
        <v>2559.2345334022139</v>
      </c>
      <c r="V116" s="64">
        <f t="shared" ca="1" si="104"/>
        <v>321.72469571599618</v>
      </c>
      <c r="W116" s="59">
        <f t="shared" ca="1" si="16"/>
        <v>21799235.951683149</v>
      </c>
      <c r="X116" s="59">
        <f t="shared" ca="1" si="17"/>
        <v>270713265.08252406</v>
      </c>
      <c r="Y116" s="44">
        <f t="array" aca="1" ref="Y116" ca="1">SUM($E$54:$V$54*E116:V116)/1000000</f>
        <v>1544.3676230464771</v>
      </c>
      <c r="Z116" s="46">
        <f t="array" aca="1" ref="Z116" ca="1">SUM(($E$54:$V$54*E116:V116))/SUM(E116:V116)</f>
        <v>5.7048095614217242</v>
      </c>
      <c r="AE116" s="11"/>
      <c r="AG116" s="59">
        <f t="shared" ca="1" si="26"/>
        <v>4151931.1163335941</v>
      </c>
      <c r="AH116" s="59">
        <f t="shared" ca="1" si="27"/>
        <v>1184196.3104687638</v>
      </c>
      <c r="AI116" s="59">
        <f t="shared" ca="1" si="28"/>
        <v>1782685.3872189168</v>
      </c>
      <c r="AJ116" s="59">
        <f t="shared" ca="1" si="29"/>
        <v>565357.75129673176</v>
      </c>
      <c r="AK116" s="59">
        <f t="shared" ca="1" si="30"/>
        <v>215129.43769280959</v>
      </c>
      <c r="AL116" s="59">
        <f t="shared" ca="1" si="31"/>
        <v>71429.750620395193</v>
      </c>
      <c r="AM116" s="59">
        <f t="shared" ca="1" si="32"/>
        <v>45223.364881552458</v>
      </c>
      <c r="AN116" s="59">
        <f t="shared" ca="1" si="33"/>
        <v>65966.218969586815</v>
      </c>
      <c r="AO116" s="59">
        <f t="shared" ca="1" si="34"/>
        <v>33709.548214152834</v>
      </c>
      <c r="AP116" s="59">
        <f t="shared" ca="1" si="35"/>
        <v>20351.122036494668</v>
      </c>
      <c r="AQ116" s="59">
        <f t="shared" ca="1" si="36"/>
        <v>29763.500712944286</v>
      </c>
      <c r="AR116" s="59">
        <f t="shared" ca="1" si="37"/>
        <v>12590.233361794468</v>
      </c>
      <c r="AS116" s="59">
        <f t="shared" ca="1" si="38"/>
        <v>4364.1023070897345</v>
      </c>
      <c r="AT116" s="59">
        <f t="shared" ca="1" si="39"/>
        <v>2530.7776325011005</v>
      </c>
      <c r="AU116" s="59">
        <f t="shared" ca="1" si="40"/>
        <v>634.59714407117474</v>
      </c>
      <c r="AV116" s="59">
        <f t="shared" ca="1" si="41"/>
        <v>334.60375611938304</v>
      </c>
      <c r="AW116" s="59">
        <f t="shared" ca="1" si="42"/>
        <v>42.063472580541088</v>
      </c>
      <c r="AX116" s="59">
        <f t="shared" ca="1" si="19"/>
        <v>2850112.4593177405</v>
      </c>
      <c r="AY116" s="59">
        <f t="shared" ca="1" si="20"/>
        <v>8186239.8861200977</v>
      </c>
      <c r="AZ116" s="44">
        <f t="array" aca="1" ref="AZ116" ca="1">SUM($E$54:$V$54*AF116:AW116)/1000000</f>
        <v>104.05242130166202</v>
      </c>
      <c r="BA116" s="46">
        <f t="array" aca="1" ref="BA116" ca="1">IF(AZ116=0,"",SUM(($E$54:$V$54*AF116:AW116))/SUM(AF116:AW116))</f>
        <v>12.710648936404196</v>
      </c>
      <c r="BB116" s="57">
        <f t="array" aca="1" ref="BB116" ca="1">SUM(AG116:AW116*AG$54:AW$54*AG$55:AW$55)/1000000</f>
        <v>172.26762972423936</v>
      </c>
      <c r="BG116" s="11"/>
      <c r="BI116" s="59">
        <f t="shared" si="43"/>
        <v>0</v>
      </c>
      <c r="BJ116" s="59">
        <f t="shared" si="44"/>
        <v>0</v>
      </c>
      <c r="BK116" s="59">
        <f t="shared" ca="1" si="45"/>
        <v>6486852.1931319041</v>
      </c>
      <c r="BL116" s="59">
        <f t="shared" ca="1" si="46"/>
        <v>2057229.0518545457</v>
      </c>
      <c r="BM116" s="59">
        <f t="shared" ca="1" si="47"/>
        <v>782815.00185622147</v>
      </c>
      <c r="BN116" s="59">
        <f t="shared" ca="1" si="48"/>
        <v>259919.24194186201</v>
      </c>
      <c r="BO116" s="59">
        <f t="shared" ca="1" si="49"/>
        <v>164559.20139691935</v>
      </c>
      <c r="BP116" s="59">
        <f t="shared" ca="1" si="50"/>
        <v>240038.49207686089</v>
      </c>
      <c r="BQ116" s="59">
        <f t="shared" ca="1" si="51"/>
        <v>122662.61805376547</v>
      </c>
      <c r="BR116" s="59">
        <f t="shared" ca="1" si="52"/>
        <v>74053.852441725787</v>
      </c>
      <c r="BS116" s="59">
        <f t="shared" ca="1" si="53"/>
        <v>108303.70364803811</v>
      </c>
      <c r="BT116" s="59">
        <f t="shared" ca="1" si="54"/>
        <v>45813.458437784109</v>
      </c>
      <c r="BU116" s="59">
        <f t="shared" ca="1" si="55"/>
        <v>15880.13612764338</v>
      </c>
      <c r="BV116" s="59">
        <f t="shared" ca="1" si="56"/>
        <v>9209.017223914072</v>
      </c>
      <c r="BW116" s="59">
        <f t="shared" ca="1" si="57"/>
        <v>2309.1779992628758</v>
      </c>
      <c r="BX116" s="59">
        <f t="shared" ca="1" si="58"/>
        <v>1217.5592646772777</v>
      </c>
      <c r="BY116" s="59">
        <f t="shared" ca="1" si="59"/>
        <v>153.06095585688394</v>
      </c>
      <c r="BZ116" s="59">
        <f t="shared" ca="1" si="22"/>
        <v>10371015.76641098</v>
      </c>
      <c r="CA116" s="59">
        <f t="shared" ca="1" si="23"/>
        <v>10371015.76641098</v>
      </c>
      <c r="CB116" s="44">
        <f t="array" aca="1" ref="CB116" ca="1">SUM($E$54:$V$54*BH116:BY116)/1000000</f>
        <v>228.54300887912279</v>
      </c>
      <c r="CC116" s="46">
        <f t="array" aca="1" ref="CC116" ca="1">IF(CB116=0,"",SUM(($E$54:$V$54*BH116:BY116))/SUM(BH116:BY116))</f>
        <v>22.036704410315728</v>
      </c>
      <c r="CD116" s="57">
        <f t="array" aca="1" ref="CD116" ca="1">SUM(BI116:BY116*BI$54:BY$54*BI$55:BY$55)/1000000</f>
        <v>1059.7007281936408</v>
      </c>
      <c r="CI116" s="11"/>
      <c r="CJ116" s="74"/>
      <c r="CK116" s="156" t="str">
        <f t="shared" ca="1" si="60"/>
        <v/>
      </c>
      <c r="CL116" s="156" t="str">
        <f t="shared" ca="1" si="61"/>
        <v/>
      </c>
      <c r="CM116" s="156" t="str">
        <f t="shared" ca="1" si="62"/>
        <v/>
      </c>
      <c r="CN116" s="156">
        <f t="shared" ca="1" si="63"/>
        <v>0.52984113509428188</v>
      </c>
      <c r="CO116" s="156">
        <f t="shared" ca="1" si="64"/>
        <v>0.66700732366773052</v>
      </c>
      <c r="CP116" s="156">
        <f t="shared" ca="1" si="65"/>
        <v>0.61966004178973644</v>
      </c>
      <c r="CQ116" s="156">
        <f t="shared" ca="1" si="66"/>
        <v>0.47067506831439099</v>
      </c>
      <c r="CR116" s="156">
        <f t="shared" ca="1" si="67"/>
        <v>0.56055321892751797</v>
      </c>
      <c r="CS116" s="156">
        <f t="shared" ca="1" si="68"/>
        <v>0.50194048327000629</v>
      </c>
      <c r="CT116" s="156">
        <f t="shared" ca="1" si="69"/>
        <v>0.48770515763930383</v>
      </c>
      <c r="CU116" s="156">
        <f t="shared" ca="1" si="70"/>
        <v>0.42970108751864416</v>
      </c>
      <c r="CV116" s="156">
        <f t="shared" ca="1" si="71"/>
        <v>0.50053291034797587</v>
      </c>
      <c r="CW116" s="156">
        <f t="shared" ca="1" si="72"/>
        <v>0.59840419134182266</v>
      </c>
      <c r="CX116" s="156">
        <f t="shared" ca="1" si="73"/>
        <v>0.47864081124262403</v>
      </c>
      <c r="CY116" s="156">
        <f t="shared" ca="1" si="74"/>
        <v>0.5634376530230647</v>
      </c>
      <c r="CZ116" s="156">
        <f t="shared" ca="1" si="75"/>
        <v>0.60563427714191875</v>
      </c>
      <c r="DA116" s="156" t="str">
        <f t="shared" ca="1" si="76"/>
        <v/>
      </c>
      <c r="DB116" s="59"/>
      <c r="DC116" s="74">
        <f ca="1">AVERAGE(CJ105:DA116)</f>
        <v>0.45587255037770025</v>
      </c>
      <c r="DD116" s="76">
        <f ca="1">STDEV(CJ105:DA116)</f>
        <v>0.2667204780991711</v>
      </c>
      <c r="DE116" s="46"/>
      <c r="DF116" s="57"/>
      <c r="DK116" s="11"/>
      <c r="DM116" s="74">
        <f t="shared" ca="1" si="77"/>
        <v>9.4677361205600802E-2</v>
      </c>
      <c r="DN116" s="74">
        <f t="shared" ca="1" si="78"/>
        <v>9.4677361205600968E-2</v>
      </c>
      <c r="DO116" s="74">
        <f t="shared" ca="1" si="79"/>
        <v>0.43919022510168837</v>
      </c>
      <c r="DP116" s="74">
        <f t="shared" ca="1" si="80"/>
        <v>0.43919022510168837</v>
      </c>
      <c r="DQ116" s="74">
        <f t="shared" ca="1" si="81"/>
        <v>0.43919022510168837</v>
      </c>
      <c r="DR116" s="74">
        <f t="shared" ca="1" si="82"/>
        <v>0.43919022510168837</v>
      </c>
      <c r="DS116" s="74">
        <f t="shared" ca="1" si="83"/>
        <v>0.43919022510168837</v>
      </c>
      <c r="DT116" s="74">
        <f t="shared" ca="1" si="84"/>
        <v>0.43919022510168837</v>
      </c>
      <c r="DU116" s="74">
        <f t="shared" ca="1" si="85"/>
        <v>0.43919022510168837</v>
      </c>
      <c r="DV116" s="74">
        <f t="shared" ca="1" si="86"/>
        <v>0.43919022510168837</v>
      </c>
      <c r="DW116" s="74">
        <f t="shared" ca="1" si="87"/>
        <v>0.43919022510168837</v>
      </c>
      <c r="DX116" s="74">
        <f t="shared" ca="1" si="88"/>
        <v>0.43919022510168837</v>
      </c>
      <c r="DY116" s="74">
        <f t="shared" ca="1" si="89"/>
        <v>0.43919022510168837</v>
      </c>
      <c r="DZ116" s="74">
        <f t="shared" ca="1" si="90"/>
        <v>0.43919022510168837</v>
      </c>
      <c r="EA116" s="74">
        <f t="shared" ca="1" si="91"/>
        <v>0.43919022510168837</v>
      </c>
      <c r="EB116" s="74">
        <f t="shared" ca="1" si="92"/>
        <v>0.43919022510168837</v>
      </c>
      <c r="EC116" s="74">
        <f t="shared" ca="1" si="93"/>
        <v>0.43919022510168837</v>
      </c>
      <c r="ED116" s="59"/>
      <c r="EE116" s="59"/>
      <c r="EF116" s="44"/>
      <c r="EG116" s="46"/>
      <c r="EH116" s="57"/>
    </row>
    <row r="117" spans="1:138" x14ac:dyDescent="0.2">
      <c r="A117" s="7">
        <v>6</v>
      </c>
      <c r="B117">
        <v>1</v>
      </c>
      <c r="C117" s="5">
        <f t="shared" ca="1" si="13"/>
        <v>0.4173058186401184</v>
      </c>
      <c r="D117" s="5">
        <f t="shared" ca="1" si="14"/>
        <v>6.5220967736857427E-2</v>
      </c>
      <c r="E117" s="32">
        <f t="shared" ca="1" si="15"/>
        <v>88251367.18979691</v>
      </c>
      <c r="F117" s="31">
        <f t="shared" ca="1" si="103"/>
        <v>107809235.19497402</v>
      </c>
      <c r="G117" s="31">
        <f t="shared" ca="1" si="103"/>
        <v>68432254.380867362</v>
      </c>
      <c r="H117" s="31">
        <f t="shared" ca="1" si="103"/>
        <v>12858810.524802066</v>
      </c>
      <c r="I117" s="31">
        <f t="shared" ca="1" si="103"/>
        <v>7064700.009624891</v>
      </c>
      <c r="J117" s="31">
        <f t="shared" ca="1" si="103"/>
        <v>2240486.7059905105</v>
      </c>
      <c r="K117" s="31">
        <f t="shared" ca="1" si="103"/>
        <v>852548.04433551594</v>
      </c>
      <c r="L117" s="31">
        <f t="shared" ca="1" si="103"/>
        <v>283072.80887215812</v>
      </c>
      <c r="M117" s="31">
        <f t="shared" ca="1" si="103"/>
        <v>179218.11027597761</v>
      </c>
      <c r="N117" s="31">
        <f t="shared" ca="1" si="103"/>
        <v>261421.08480307422</v>
      </c>
      <c r="O117" s="31">
        <f t="shared" ca="1" si="103"/>
        <v>133589.38559792622</v>
      </c>
      <c r="P117" s="31">
        <f t="shared" ca="1" si="104"/>
        <v>80650.558465280948</v>
      </c>
      <c r="Q117" s="31">
        <f t="shared" ca="1" si="104"/>
        <v>117951.3812592813</v>
      </c>
      <c r="R117" s="31">
        <f t="shared" ca="1" si="104"/>
        <v>49894.514416259284</v>
      </c>
      <c r="S117" s="31">
        <f t="shared" ca="1" si="104"/>
        <v>17294.736262464667</v>
      </c>
      <c r="T117" s="31">
        <f t="shared" ca="1" si="104"/>
        <v>10029.355091411533</v>
      </c>
      <c r="U117" s="31">
        <f t="shared" ca="1" si="104"/>
        <v>2514.8792276923559</v>
      </c>
      <c r="V117" s="31">
        <f t="shared" ca="1" si="104"/>
        <v>1326.0192606194521</v>
      </c>
      <c r="W117" s="33">
        <f t="shared" ca="1" si="16"/>
        <v>24153508.118285127</v>
      </c>
      <c r="X117" s="33">
        <f t="shared" ca="1" si="17"/>
        <v>288646364.88392347</v>
      </c>
      <c r="Y117" s="40">
        <f t="array" aca="1" ref="Y117" ca="1">SUM($E$54:$V$54*E117:V117)/1000000</f>
        <v>2217.3372024629789</v>
      </c>
      <c r="Z117" s="41">
        <f t="array" aca="1" ref="Z117" ca="1">SUM(($E$54:$V$54*E117:V117))/SUM(E117:V117)</f>
        <v>7.6818469664589779</v>
      </c>
      <c r="AE117" s="10"/>
      <c r="AF117" s="48"/>
      <c r="AG117" s="55">
        <f t="shared" ca="1" si="26"/>
        <v>2903673.0356537616</v>
      </c>
      <c r="AH117" s="55">
        <f t="shared" ca="1" si="27"/>
        <v>1843115.6797964848</v>
      </c>
      <c r="AI117" s="55">
        <f t="shared" ca="1" si="28"/>
        <v>1186215.6459310695</v>
      </c>
      <c r="AJ117" s="55">
        <f t="shared" ca="1" si="29"/>
        <v>651713.28787080175</v>
      </c>
      <c r="AK117" s="55">
        <f t="shared" ca="1" si="30"/>
        <v>206683.22159505633</v>
      </c>
      <c r="AL117" s="55">
        <f t="shared" ca="1" si="31"/>
        <v>78646.918946983322</v>
      </c>
      <c r="AM117" s="55">
        <f t="shared" ca="1" si="32"/>
        <v>26113.254734887534</v>
      </c>
      <c r="AN117" s="55">
        <f t="shared" ca="1" si="33"/>
        <v>16532.736525942149</v>
      </c>
      <c r="AO117" s="55">
        <f t="shared" ca="1" si="34"/>
        <v>24115.899396103199</v>
      </c>
      <c r="AP117" s="55">
        <f t="shared" ca="1" si="35"/>
        <v>12323.52082806804</v>
      </c>
      <c r="AQ117" s="55">
        <f t="shared" ca="1" si="36"/>
        <v>7439.9536504615644</v>
      </c>
      <c r="AR117" s="55">
        <f t="shared" ca="1" si="37"/>
        <v>10880.926633071602</v>
      </c>
      <c r="AS117" s="55">
        <f t="shared" ca="1" si="38"/>
        <v>4602.7316082263451</v>
      </c>
      <c r="AT117" s="55">
        <f t="shared" ca="1" si="39"/>
        <v>1595.4264748840608</v>
      </c>
      <c r="AU117" s="55">
        <f t="shared" ca="1" si="40"/>
        <v>925.20050008388489</v>
      </c>
      <c r="AV117" s="55">
        <f t="shared" ca="1" si="41"/>
        <v>231.99572633578697</v>
      </c>
      <c r="AW117" s="55">
        <f t="shared" ca="1" si="42"/>
        <v>122.32428424999715</v>
      </c>
      <c r="AX117" s="55">
        <f t="shared" ca="1" si="19"/>
        <v>2228143.0447062259</v>
      </c>
      <c r="AY117" s="55">
        <f t="shared" ca="1" si="20"/>
        <v>6974931.7601564713</v>
      </c>
      <c r="AZ117" s="43">
        <f t="array" aca="1" ref="AZ117" ca="1">SUM($E$54:$V$54*AF117:AW117)/1000000</f>
        <v>91.510660224128586</v>
      </c>
      <c r="BA117" s="45">
        <f t="array" aca="1" ref="BA117" ca="1">IF(AZ117=0,"",SUM(($E$54:$V$54*AF117:AW117))/SUM(AF117:AW117))</f>
        <v>13.119936276204614</v>
      </c>
      <c r="BB117" s="56">
        <f t="array" aca="1" ref="BB117" ca="1">SUM(AG117:AW117*AG$54:AW$54*AG$55:AW$55)/1000000</f>
        <v>150.13941882005804</v>
      </c>
      <c r="BG117" s="10"/>
      <c r="BH117" s="48"/>
      <c r="BI117" s="55">
        <f t="shared" si="43"/>
        <v>0</v>
      </c>
      <c r="BJ117" s="55">
        <f t="shared" si="44"/>
        <v>0</v>
      </c>
      <c r="BK117" s="55">
        <f t="shared" ca="1" si="45"/>
        <v>7589809.0504603311</v>
      </c>
      <c r="BL117" s="55">
        <f t="shared" ca="1" si="46"/>
        <v>4169882.1184445093</v>
      </c>
      <c r="BM117" s="55">
        <f t="shared" ca="1" si="47"/>
        <v>1322429.1815921743</v>
      </c>
      <c r="BN117" s="55">
        <f t="shared" ca="1" si="48"/>
        <v>503209.5970594883</v>
      </c>
      <c r="BO117" s="55">
        <f t="shared" ca="1" si="49"/>
        <v>167081.43903148492</v>
      </c>
      <c r="BP117" s="55">
        <f t="shared" ca="1" si="50"/>
        <v>105782.04202911298</v>
      </c>
      <c r="BQ117" s="55">
        <f t="shared" ca="1" si="51"/>
        <v>154301.68378268968</v>
      </c>
      <c r="BR117" s="55">
        <f t="shared" ca="1" si="52"/>
        <v>78850.055835330277</v>
      </c>
      <c r="BS117" s="55">
        <f t="shared" ca="1" si="53"/>
        <v>47603.340712098383</v>
      </c>
      <c r="BT117" s="55">
        <f t="shared" ca="1" si="54"/>
        <v>69619.850084055142</v>
      </c>
      <c r="BU117" s="55">
        <f t="shared" ca="1" si="55"/>
        <v>29449.834131580945</v>
      </c>
      <c r="BV117" s="55">
        <f t="shared" ca="1" si="56"/>
        <v>10208.078387732474</v>
      </c>
      <c r="BW117" s="55">
        <f t="shared" ca="1" si="57"/>
        <v>5919.7458346752783</v>
      </c>
      <c r="BX117" s="55">
        <f t="shared" ca="1" si="58"/>
        <v>1484.3871512328658</v>
      </c>
      <c r="BY117" s="55">
        <f t="shared" ca="1" si="59"/>
        <v>782.67215820019658</v>
      </c>
      <c r="BZ117" s="55">
        <f t="shared" ca="1" si="22"/>
        <v>14256413.076694695</v>
      </c>
      <c r="CA117" s="55">
        <f t="shared" ca="1" si="23"/>
        <v>14256413.076694695</v>
      </c>
      <c r="CB117" s="43">
        <f t="array" aca="1" ref="CB117" ca="1">SUM($E$54:$V$54*BH117:BY117)/1000000</f>
        <v>318.55301939116447</v>
      </c>
      <c r="CC117" s="45">
        <f t="array" aca="1" ref="CC117" ca="1">IF(CB117=0,"",SUM(($E$54:$V$54*BH117:BY117))/SUM(BH117:BY117))</f>
        <v>22.344541903875587</v>
      </c>
      <c r="CD117" s="56">
        <f t="array" aca="1" ref="CD117" ca="1">SUM(BI117:BY117*BI$54:BY$54*BI$55:BY$55)/1000000</f>
        <v>1479.0836299884822</v>
      </c>
      <c r="CI117" s="10"/>
      <c r="CJ117" s="73"/>
      <c r="CK117" s="156" t="str">
        <f t="shared" ca="1" si="60"/>
        <v/>
      </c>
      <c r="CL117" s="156" t="str">
        <f t="shared" ca="1" si="61"/>
        <v/>
      </c>
      <c r="CM117" s="156" t="str">
        <f t="shared" ca="1" si="62"/>
        <v/>
      </c>
      <c r="CN117" s="156">
        <f t="shared" ca="1" si="63"/>
        <v>0.31212280838750789</v>
      </c>
      <c r="CO117" s="156">
        <f t="shared" ca="1" si="64"/>
        <v>0.25556169065630746</v>
      </c>
      <c r="CP117" s="156">
        <f t="shared" ca="1" si="65"/>
        <v>0.21843329878698592</v>
      </c>
      <c r="CQ117" s="156">
        <f t="shared" ca="1" si="66"/>
        <v>0.28652447328413494</v>
      </c>
      <c r="CR117" s="156">
        <f t="shared" ca="1" si="67"/>
        <v>0.29567935976231391</v>
      </c>
      <c r="CS117" s="156">
        <f t="shared" ca="1" si="68"/>
        <v>0.25110541863890173</v>
      </c>
      <c r="CT117" s="156">
        <f t="shared" ca="1" si="69"/>
        <v>0.29432246912263405</v>
      </c>
      <c r="CU117" s="156">
        <f t="shared" ca="1" si="70"/>
        <v>0.27634553217153135</v>
      </c>
      <c r="CV117" s="156">
        <f t="shared" ca="1" si="71"/>
        <v>0.24212530177631236</v>
      </c>
      <c r="CW117" s="156">
        <f t="shared" ca="1" si="72"/>
        <v>0.22627987233682431</v>
      </c>
      <c r="CX117" s="156">
        <f t="shared" ca="1" si="73"/>
        <v>0.26451063356589533</v>
      </c>
      <c r="CY117" s="156">
        <f t="shared" ca="1" si="74"/>
        <v>0.276416271475529</v>
      </c>
      <c r="CZ117" s="156">
        <f t="shared" ca="1" si="75"/>
        <v>0.26435146712935154</v>
      </c>
      <c r="DA117" s="156" t="str">
        <f t="shared" ca="1" si="76"/>
        <v/>
      </c>
      <c r="DB117" s="55"/>
      <c r="DC117" s="55"/>
      <c r="DD117" s="43"/>
      <c r="DE117" s="45"/>
      <c r="DF117" s="56"/>
      <c r="DK117" s="10"/>
      <c r="DL117" s="48"/>
      <c r="DM117" s="74">
        <f t="shared" ca="1" si="77"/>
        <v>6.5220967736857399E-2</v>
      </c>
      <c r="DN117" s="74">
        <f t="shared" ca="1" si="78"/>
        <v>6.5220967736857399E-2</v>
      </c>
      <c r="DO117" s="74">
        <f t="shared" ca="1" si="79"/>
        <v>0.48252678637697588</v>
      </c>
      <c r="DP117" s="74">
        <f t="shared" ca="1" si="80"/>
        <v>0.48252678637697588</v>
      </c>
      <c r="DQ117" s="74">
        <f t="shared" ca="1" si="81"/>
        <v>0.48252678637697588</v>
      </c>
      <c r="DR117" s="74">
        <f t="shared" ca="1" si="82"/>
        <v>0.48252678637697588</v>
      </c>
      <c r="DS117" s="74">
        <f t="shared" ca="1" si="83"/>
        <v>0.48252678637697588</v>
      </c>
      <c r="DT117" s="74">
        <f t="shared" ca="1" si="84"/>
        <v>0.48252678637697588</v>
      </c>
      <c r="DU117" s="74">
        <f t="shared" ca="1" si="85"/>
        <v>0.48252678637697588</v>
      </c>
      <c r="DV117" s="74">
        <f t="shared" ca="1" si="86"/>
        <v>0.48252678637697588</v>
      </c>
      <c r="DW117" s="74">
        <f t="shared" ca="1" si="87"/>
        <v>0.48252678637697588</v>
      </c>
      <c r="DX117" s="74">
        <f t="shared" ca="1" si="88"/>
        <v>0.48252678637697588</v>
      </c>
      <c r="DY117" s="74">
        <f t="shared" ca="1" si="89"/>
        <v>0.48252678637697588</v>
      </c>
      <c r="DZ117" s="74">
        <f t="shared" ca="1" si="90"/>
        <v>0.48252678637697588</v>
      </c>
      <c r="EA117" s="74">
        <f t="shared" ca="1" si="91"/>
        <v>0.48252678637697588</v>
      </c>
      <c r="EB117" s="74">
        <f t="shared" ca="1" si="92"/>
        <v>0.48252678637697588</v>
      </c>
      <c r="EC117" s="74">
        <f t="shared" ca="1" si="93"/>
        <v>0.48252678637697588</v>
      </c>
      <c r="ED117" s="55"/>
      <c r="EE117" s="55"/>
      <c r="EF117" s="43"/>
      <c r="EG117" s="45"/>
      <c r="EH117" s="56"/>
    </row>
    <row r="118" spans="1:138" x14ac:dyDescent="0.2">
      <c r="A118" s="7">
        <v>6</v>
      </c>
      <c r="B118">
        <v>2</v>
      </c>
      <c r="C118" s="5">
        <f t="shared" ca="1" si="13"/>
        <v>0.33155268267661242</v>
      </c>
      <c r="D118" s="5">
        <f t="shared" ca="1" si="14"/>
        <v>8.6971208484529328E-2</v>
      </c>
      <c r="E118" s="32">
        <f t="shared" ca="1" si="15"/>
        <v>41431685.491785429</v>
      </c>
      <c r="F118" s="31">
        <f t="shared" ref="F118:O127" ca="1" si="105">E117*EXP(-M-(F$52*$C118)-(F$51*$D118))</f>
        <v>67912355.181290895</v>
      </c>
      <c r="G118" s="31">
        <f t="shared" ca="1" si="105"/>
        <v>82962783.529895037</v>
      </c>
      <c r="H118" s="31">
        <f t="shared" ca="1" si="105"/>
        <v>37800426.196284182</v>
      </c>
      <c r="I118" s="31">
        <f t="shared" ca="1" si="105"/>
        <v>7102915.4689178318</v>
      </c>
      <c r="J118" s="31">
        <f t="shared" ca="1" si="105"/>
        <v>3902380.1528797317</v>
      </c>
      <c r="K118" s="31">
        <f t="shared" ca="1" si="105"/>
        <v>1237594.0722658494</v>
      </c>
      <c r="L118" s="31">
        <f t="shared" ca="1" si="105"/>
        <v>470928.21536069672</v>
      </c>
      <c r="M118" s="31">
        <f t="shared" ca="1" si="105"/>
        <v>156363.00333455781</v>
      </c>
      <c r="N118" s="31">
        <f t="shared" ca="1" si="105"/>
        <v>98996.021858643711</v>
      </c>
      <c r="O118" s="31">
        <f t="shared" ca="1" si="105"/>
        <v>144403.08172886921</v>
      </c>
      <c r="P118" s="31">
        <f t="shared" ref="P118:V127" ca="1" si="106">O117*EXP(-M-(P$52*$C118)-(P$51*$D118))</f>
        <v>73791.748592651798</v>
      </c>
      <c r="Q118" s="31">
        <f t="shared" ca="1" si="106"/>
        <v>44549.540425608211</v>
      </c>
      <c r="R118" s="31">
        <f t="shared" ca="1" si="106"/>
        <v>65153.669455726747</v>
      </c>
      <c r="S118" s="31">
        <f t="shared" ca="1" si="106"/>
        <v>27560.598826604684</v>
      </c>
      <c r="T118" s="31">
        <f t="shared" ca="1" si="106"/>
        <v>9553.2202992317871</v>
      </c>
      <c r="U118" s="31">
        <f t="shared" ca="1" si="106"/>
        <v>5539.9884215304073</v>
      </c>
      <c r="V118" s="31">
        <f t="shared" ca="1" si="106"/>
        <v>1389.1622817197647</v>
      </c>
      <c r="W118" s="33">
        <f t="shared" ca="1" si="16"/>
        <v>51141544.140933424</v>
      </c>
      <c r="X118" s="33">
        <f t="shared" ca="1" si="17"/>
        <v>243448368.34390482</v>
      </c>
      <c r="Y118" s="40">
        <f t="array" aca="1" ref="Y118" ca="1">SUM($E$54:$V$54*E118:V118)/1000000</f>
        <v>2608.3659932987962</v>
      </c>
      <c r="Z118" s="41">
        <f t="array" aca="1" ref="Z118" ca="1">SUM(($E$54:$V$54*E118:V118))/SUM(E118:V118)</f>
        <v>10.714247177102107</v>
      </c>
      <c r="AE118" s="10"/>
      <c r="AF118" s="48"/>
      <c r="AG118" s="55">
        <f t="shared" ca="1" si="26"/>
        <v>2980349.1992555079</v>
      </c>
      <c r="AH118" s="55">
        <f t="shared" ca="1" si="27"/>
        <v>3640840.6806284287</v>
      </c>
      <c r="AI118" s="55">
        <f t="shared" ca="1" si="28"/>
        <v>4488592.8856069669</v>
      </c>
      <c r="AJ118" s="55">
        <f t="shared" ca="1" si="29"/>
        <v>843432.17918496078</v>
      </c>
      <c r="AK118" s="55">
        <f t="shared" ca="1" si="30"/>
        <v>463386.19835116167</v>
      </c>
      <c r="AL118" s="55">
        <f t="shared" ca="1" si="31"/>
        <v>146957.49511384909</v>
      </c>
      <c r="AM118" s="55">
        <f t="shared" ca="1" si="32"/>
        <v>55920.137675786253</v>
      </c>
      <c r="AN118" s="55">
        <f t="shared" ca="1" si="33"/>
        <v>18567.247382216741</v>
      </c>
      <c r="AO118" s="55">
        <f t="shared" ca="1" si="34"/>
        <v>11755.233581513961</v>
      </c>
      <c r="AP118" s="55">
        <f t="shared" ca="1" si="35"/>
        <v>17147.072415062845</v>
      </c>
      <c r="AQ118" s="55">
        <f t="shared" ca="1" si="36"/>
        <v>8762.3646365668264</v>
      </c>
      <c r="AR118" s="55">
        <f t="shared" ca="1" si="37"/>
        <v>5290.01311183898</v>
      </c>
      <c r="AS118" s="55">
        <f t="shared" ca="1" si="38"/>
        <v>7736.640208012017</v>
      </c>
      <c r="AT118" s="55">
        <f t="shared" ca="1" si="39"/>
        <v>3272.6696565216544</v>
      </c>
      <c r="AU118" s="55">
        <f t="shared" ca="1" si="40"/>
        <v>1134.3924125909205</v>
      </c>
      <c r="AV118" s="55">
        <f t="shared" ca="1" si="41"/>
        <v>657.84318108219588</v>
      </c>
      <c r="AW118" s="55">
        <f t="shared" ca="1" si="42"/>
        <v>164.95538707163627</v>
      </c>
      <c r="AX118" s="55">
        <f t="shared" ca="1" si="19"/>
        <v>6072777.3279052032</v>
      </c>
      <c r="AY118" s="55">
        <f t="shared" ca="1" si="20"/>
        <v>12693967.20778914</v>
      </c>
      <c r="AZ118" s="43">
        <f t="array" aca="1" ref="AZ118" ca="1">SUM($E$54:$V$54*AF118:AW118)/1000000</f>
        <v>191.65592689836424</v>
      </c>
      <c r="BA118" s="45">
        <f t="array" aca="1" ref="BA118" ca="1">IF(AZ118=0,"",SUM(($E$54:$V$54*AF118:AW118))/SUM(AF118:AW118))</f>
        <v>15.098189853583547</v>
      </c>
      <c r="BB118" s="56">
        <f t="array" aca="1" ref="BB118" ca="1">SUM(AG118:AW118*AG$54:AW$54*AG$55:AW$55)/1000000</f>
        <v>323.88236652160981</v>
      </c>
      <c r="BG118" s="10"/>
      <c r="BH118" s="48"/>
      <c r="BI118" s="55">
        <f t="shared" si="43"/>
        <v>0</v>
      </c>
      <c r="BJ118" s="55">
        <f t="shared" si="44"/>
        <v>0</v>
      </c>
      <c r="BK118" s="55">
        <f t="shared" ca="1" si="45"/>
        <v>17111467.560334902</v>
      </c>
      <c r="BL118" s="55">
        <f t="shared" ca="1" si="46"/>
        <v>3215342.2556419754</v>
      </c>
      <c r="BM118" s="55">
        <f t="shared" ca="1" si="47"/>
        <v>1766526.4155318004</v>
      </c>
      <c r="BN118" s="55">
        <f t="shared" ca="1" si="48"/>
        <v>560233.1230466807</v>
      </c>
      <c r="BO118" s="55">
        <f t="shared" ca="1" si="49"/>
        <v>213179.41862737795</v>
      </c>
      <c r="BP118" s="55">
        <f t="shared" ca="1" si="50"/>
        <v>70782.282858462524</v>
      </c>
      <c r="BQ118" s="55">
        <f t="shared" ca="1" si="51"/>
        <v>44813.44225697923</v>
      </c>
      <c r="BR118" s="55">
        <f t="shared" ca="1" si="52"/>
        <v>65368.274838626829</v>
      </c>
      <c r="BS118" s="55">
        <f t="shared" ca="1" si="53"/>
        <v>33403.991418162186</v>
      </c>
      <c r="BT118" s="55">
        <f t="shared" ca="1" si="54"/>
        <v>20166.651345734263</v>
      </c>
      <c r="BU118" s="55">
        <f t="shared" ca="1" si="55"/>
        <v>29493.712466079127</v>
      </c>
      <c r="BV118" s="55">
        <f t="shared" ca="1" si="56"/>
        <v>12476.110462775923</v>
      </c>
      <c r="BW118" s="55">
        <f t="shared" ca="1" si="57"/>
        <v>4324.5443423891011</v>
      </c>
      <c r="BX118" s="55">
        <f t="shared" ca="1" si="58"/>
        <v>2507.8376541946814</v>
      </c>
      <c r="BY118" s="55">
        <f t="shared" ca="1" si="59"/>
        <v>628.8449023367159</v>
      </c>
      <c r="BZ118" s="55">
        <f t="shared" ca="1" si="22"/>
        <v>23150714.465728473</v>
      </c>
      <c r="CA118" s="55">
        <f t="shared" ca="1" si="23"/>
        <v>23150714.465728473</v>
      </c>
      <c r="CB118" s="43">
        <f t="array" aca="1" ref="CB118" ca="1">SUM($E$54:$V$54*BH118:BY118)/1000000</f>
        <v>482.76478413127393</v>
      </c>
      <c r="CC118" s="45">
        <f t="array" aca="1" ref="CC118" ca="1">IF(CB118=0,"",SUM(($E$54:$V$54*BH118:BY118))/SUM(BH118:BY118))</f>
        <v>20.85312679424829</v>
      </c>
      <c r="CD118" s="56">
        <f t="array" aca="1" ref="CD118" ca="1">SUM(BI118:BY118*BI$54:BY$54*BI$55:BY$55)/1000000</f>
        <v>2196.6047925957992</v>
      </c>
      <c r="CI118" s="10"/>
      <c r="CJ118" s="73"/>
      <c r="CK118" s="156" t="str">
        <f t="shared" ca="1" si="60"/>
        <v/>
      </c>
      <c r="CL118" s="156" t="str">
        <f t="shared" ca="1" si="61"/>
        <v/>
      </c>
      <c r="CM118" s="156" t="str">
        <f t="shared" ca="1" si="62"/>
        <v/>
      </c>
      <c r="CN118" s="156">
        <f t="shared" ca="1" si="63"/>
        <v>0.66827236690325587</v>
      </c>
      <c r="CO118" s="156">
        <f t="shared" ca="1" si="64"/>
        <v>0.7492371053290906</v>
      </c>
      <c r="CP118" s="156">
        <f t="shared" ca="1" si="65"/>
        <v>0.70726351880580129</v>
      </c>
      <c r="CQ118" s="156">
        <f t="shared" ca="1" si="66"/>
        <v>0.64686960103873059</v>
      </c>
      <c r="CR118" s="156">
        <f t="shared" ca="1" si="67"/>
        <v>0.75531914494012031</v>
      </c>
      <c r="CS118" s="156">
        <f t="shared" ca="1" si="68"/>
        <v>0.57567741456031185</v>
      </c>
      <c r="CT118" s="156">
        <f t="shared" ca="1" si="69"/>
        <v>0.66605029579027231</v>
      </c>
      <c r="CU118" s="156">
        <f t="shared" ca="1" si="70"/>
        <v>0.63326604815795295</v>
      </c>
      <c r="CV118" s="156">
        <f t="shared" ca="1" si="71"/>
        <v>0.68420610119398606</v>
      </c>
      <c r="CW118" s="156">
        <f t="shared" ca="1" si="72"/>
        <v>0.77279527039878637</v>
      </c>
      <c r="CX118" s="156">
        <f t="shared" ca="1" si="73"/>
        <v>0.67519248615992356</v>
      </c>
      <c r="CY118" s="156">
        <f t="shared" ca="1" si="74"/>
        <v>0.80554997133314554</v>
      </c>
      <c r="CZ118" s="156">
        <f t="shared" ca="1" si="75"/>
        <v>0.68068144586270019</v>
      </c>
      <c r="DA118" s="156" t="str">
        <f t="shared" ca="1" si="76"/>
        <v/>
      </c>
      <c r="DB118" s="55"/>
      <c r="DC118" s="55"/>
      <c r="DD118" s="43"/>
      <c r="DE118" s="45"/>
      <c r="DF118" s="56"/>
      <c r="DK118" s="10"/>
      <c r="DL118" s="48"/>
      <c r="DM118" s="74">
        <f t="shared" ca="1" si="77"/>
        <v>8.6971208484529189E-2</v>
      </c>
      <c r="DN118" s="74">
        <f t="shared" ca="1" si="78"/>
        <v>8.6971208484529355E-2</v>
      </c>
      <c r="DO118" s="74">
        <f t="shared" ca="1" si="79"/>
        <v>0.41852389116114186</v>
      </c>
      <c r="DP118" s="74">
        <f t="shared" ca="1" si="80"/>
        <v>0.41852389116114186</v>
      </c>
      <c r="DQ118" s="74">
        <f t="shared" ca="1" si="81"/>
        <v>0.41852389116114186</v>
      </c>
      <c r="DR118" s="74">
        <f t="shared" ca="1" si="82"/>
        <v>0.41852389116114186</v>
      </c>
      <c r="DS118" s="74">
        <f t="shared" ca="1" si="83"/>
        <v>0.41852389116114186</v>
      </c>
      <c r="DT118" s="74">
        <f t="shared" ca="1" si="84"/>
        <v>0.41852389116114186</v>
      </c>
      <c r="DU118" s="74">
        <f t="shared" ca="1" si="85"/>
        <v>0.41852389116114186</v>
      </c>
      <c r="DV118" s="74">
        <f t="shared" ca="1" si="86"/>
        <v>0.41852389116114186</v>
      </c>
      <c r="DW118" s="74">
        <f t="shared" ca="1" si="87"/>
        <v>0.41852389116114186</v>
      </c>
      <c r="DX118" s="74">
        <f t="shared" ca="1" si="88"/>
        <v>0.41852389116114186</v>
      </c>
      <c r="DY118" s="74">
        <f t="shared" ca="1" si="89"/>
        <v>0.41852389116114186</v>
      </c>
      <c r="DZ118" s="74">
        <f t="shared" ca="1" si="90"/>
        <v>0.41852389116114186</v>
      </c>
      <c r="EA118" s="74">
        <f t="shared" ca="1" si="91"/>
        <v>0.41852389116114186</v>
      </c>
      <c r="EB118" s="74">
        <f t="shared" ca="1" si="92"/>
        <v>0.41852389116114186</v>
      </c>
      <c r="EC118" s="74">
        <f t="shared" ca="1" si="93"/>
        <v>0.41852389116114186</v>
      </c>
      <c r="ED118" s="55"/>
      <c r="EE118" s="55"/>
      <c r="EF118" s="43"/>
      <c r="EG118" s="45"/>
      <c r="EH118" s="56"/>
    </row>
    <row r="119" spans="1:138" x14ac:dyDescent="0.2">
      <c r="A119" s="7">
        <v>6</v>
      </c>
      <c r="B119">
        <v>3</v>
      </c>
      <c r="C119" s="5">
        <f t="shared" ca="1" si="13"/>
        <v>0.30418659479162879</v>
      </c>
      <c r="D119" s="5">
        <f t="shared" ca="1" si="14"/>
        <v>8.2804407884971995E-2</v>
      </c>
      <c r="E119" s="32">
        <f t="shared" ca="1" si="15"/>
        <v>45480663.257504746</v>
      </c>
      <c r="F119" s="31">
        <f t="shared" ca="1" si="105"/>
        <v>32016184.169914071</v>
      </c>
      <c r="G119" s="31">
        <f t="shared" ca="1" si="105"/>
        <v>52479025.294008859</v>
      </c>
      <c r="H119" s="31">
        <f t="shared" ca="1" si="105"/>
        <v>47294835.966628373</v>
      </c>
      <c r="I119" s="31">
        <f t="shared" ca="1" si="105"/>
        <v>21548999.206104197</v>
      </c>
      <c r="J119" s="31">
        <f t="shared" ca="1" si="105"/>
        <v>4049179.7369147544</v>
      </c>
      <c r="K119" s="31">
        <f t="shared" ca="1" si="105"/>
        <v>2224641.2349866168</v>
      </c>
      <c r="L119" s="31">
        <f t="shared" ca="1" si="105"/>
        <v>705518.86220154911</v>
      </c>
      <c r="M119" s="31">
        <f t="shared" ca="1" si="105"/>
        <v>268463.42118590401</v>
      </c>
      <c r="N119" s="31">
        <f t="shared" ca="1" si="105"/>
        <v>89138.313341336761</v>
      </c>
      <c r="O119" s="31">
        <f t="shared" ca="1" si="105"/>
        <v>56434.95090140251</v>
      </c>
      <c r="P119" s="31">
        <f t="shared" ca="1" si="106"/>
        <v>82320.28595064595</v>
      </c>
      <c r="Q119" s="31">
        <f t="shared" ca="1" si="106"/>
        <v>42066.677332765263</v>
      </c>
      <c r="R119" s="31">
        <f t="shared" ca="1" si="106"/>
        <v>25396.486438507585</v>
      </c>
      <c r="S119" s="31">
        <f t="shared" ca="1" si="106"/>
        <v>37142.342366347315</v>
      </c>
      <c r="T119" s="31">
        <f t="shared" ca="1" si="106"/>
        <v>15711.550953164699</v>
      </c>
      <c r="U119" s="31">
        <f t="shared" ca="1" si="106"/>
        <v>5446.0321578099229</v>
      </c>
      <c r="V119" s="31">
        <f t="shared" ca="1" si="106"/>
        <v>3158.1973567567998</v>
      </c>
      <c r="W119" s="33">
        <f t="shared" ca="1" si="16"/>
        <v>76448453.264820144</v>
      </c>
      <c r="X119" s="33">
        <f t="shared" ca="1" si="17"/>
        <v>206424325.98624781</v>
      </c>
      <c r="Y119" s="40">
        <f t="array" aca="1" ref="Y119" ca="1">SUM($E$54:$V$54*E119:V119)/1000000</f>
        <v>2567.2487681784501</v>
      </c>
      <c r="Z119" s="41">
        <f t="array" aca="1" ref="Z119" ca="1">SUM(($E$54:$V$54*E119:V119))/SUM(E119:V119)</f>
        <v>12.436754999260517</v>
      </c>
      <c r="AE119" s="10"/>
      <c r="AF119" s="48"/>
      <c r="AG119" s="55">
        <f t="shared" ca="1" si="26"/>
        <v>1387290.9142397386</v>
      </c>
      <c r="AH119" s="55">
        <f t="shared" ca="1" si="27"/>
        <v>2273964.7733208085</v>
      </c>
      <c r="AI119" s="55">
        <f t="shared" ca="1" si="28"/>
        <v>5255356.872942864</v>
      </c>
      <c r="AJ119" s="55">
        <f t="shared" ca="1" si="29"/>
        <v>2394504.1518433117</v>
      </c>
      <c r="AK119" s="55">
        <f t="shared" ca="1" si="30"/>
        <v>449940.97400382563</v>
      </c>
      <c r="AL119" s="55">
        <f t="shared" ca="1" si="31"/>
        <v>247200.00323858799</v>
      </c>
      <c r="AM119" s="55">
        <f t="shared" ca="1" si="32"/>
        <v>78396.58021180077</v>
      </c>
      <c r="AN119" s="55">
        <f t="shared" ca="1" si="33"/>
        <v>29831.398224081331</v>
      </c>
      <c r="AO119" s="55">
        <f t="shared" ca="1" si="34"/>
        <v>9904.9640005406418</v>
      </c>
      <c r="AP119" s="55">
        <f t="shared" ca="1" si="35"/>
        <v>6270.9976899624344</v>
      </c>
      <c r="AQ119" s="55">
        <f t="shared" ca="1" si="36"/>
        <v>9147.3513272910204</v>
      </c>
      <c r="AR119" s="55">
        <f t="shared" ca="1" si="37"/>
        <v>4674.4088931529514</v>
      </c>
      <c r="AS119" s="55">
        <f t="shared" ca="1" si="38"/>
        <v>2822.033247929794</v>
      </c>
      <c r="AT119" s="55">
        <f t="shared" ca="1" si="39"/>
        <v>4127.2215082829007</v>
      </c>
      <c r="AU119" s="55">
        <f t="shared" ca="1" si="40"/>
        <v>1745.8524931679233</v>
      </c>
      <c r="AV119" s="55">
        <f t="shared" ca="1" si="41"/>
        <v>605.15787708851212</v>
      </c>
      <c r="AW119" s="55">
        <f t="shared" ca="1" si="42"/>
        <v>350.93586531631348</v>
      </c>
      <c r="AX119" s="55">
        <f t="shared" ca="1" si="19"/>
        <v>8494878.9033672027</v>
      </c>
      <c r="AY119" s="55">
        <f t="shared" ca="1" si="20"/>
        <v>12156134.590927752</v>
      </c>
      <c r="AZ119" s="43">
        <f t="array" aca="1" ref="AZ119" ca="1">SUM($E$54:$V$54*AF119:AW119)/1000000</f>
        <v>219.06587395698472</v>
      </c>
      <c r="BA119" s="45">
        <f t="array" aca="1" ref="BA119" ca="1">IF(AZ119=0,"",SUM(($E$54:$V$54*AF119:AW119))/SUM(AF119:AW119))</f>
        <v>18.021014189862282</v>
      </c>
      <c r="BB119" s="56">
        <f t="array" aca="1" ref="BB119" ca="1">SUM(AG119:AW119*AG$54:AW$54*AG$55:AW$55)/1000000</f>
        <v>401.73887947715974</v>
      </c>
      <c r="BG119" s="10"/>
      <c r="BH119" s="48"/>
      <c r="BI119" s="55">
        <f t="shared" si="43"/>
        <v>0</v>
      </c>
      <c r="BJ119" s="55">
        <f t="shared" si="44"/>
        <v>0</v>
      </c>
      <c r="BK119" s="55">
        <f t="shared" ca="1" si="45"/>
        <v>19305845.575467255</v>
      </c>
      <c r="BL119" s="55">
        <f t="shared" ca="1" si="46"/>
        <v>8796344.0928828344</v>
      </c>
      <c r="BM119" s="55">
        <f t="shared" ca="1" si="47"/>
        <v>1652883.1765765457</v>
      </c>
      <c r="BN119" s="55">
        <f t="shared" ca="1" si="48"/>
        <v>908102.95174241147</v>
      </c>
      <c r="BO119" s="55">
        <f t="shared" ca="1" si="49"/>
        <v>287994.19483880454</v>
      </c>
      <c r="BP119" s="55">
        <f t="shared" ca="1" si="50"/>
        <v>109587.29946190729</v>
      </c>
      <c r="BQ119" s="55">
        <f t="shared" ca="1" si="51"/>
        <v>36386.43579268855</v>
      </c>
      <c r="BR119" s="55">
        <f t="shared" ca="1" si="52"/>
        <v>23036.858568033324</v>
      </c>
      <c r="BS119" s="55">
        <f t="shared" ca="1" si="53"/>
        <v>33603.303527955446</v>
      </c>
      <c r="BT119" s="55">
        <f t="shared" ca="1" si="54"/>
        <v>17171.700881517434</v>
      </c>
      <c r="BU119" s="55">
        <f t="shared" ca="1" si="55"/>
        <v>10366.895990235298</v>
      </c>
      <c r="BV119" s="55">
        <f t="shared" ca="1" si="56"/>
        <v>15161.577609483684</v>
      </c>
      <c r="BW119" s="55">
        <f t="shared" ca="1" si="57"/>
        <v>6413.4861714482213</v>
      </c>
      <c r="BX119" s="55">
        <f t="shared" ca="1" si="58"/>
        <v>2223.0810973082753</v>
      </c>
      <c r="BY119" s="55">
        <f t="shared" ca="1" si="59"/>
        <v>1289.1824069210802</v>
      </c>
      <c r="BZ119" s="55">
        <f t="shared" ca="1" si="22"/>
        <v>31206409.813015349</v>
      </c>
      <c r="CA119" s="55">
        <f t="shared" ca="1" si="23"/>
        <v>31206409.813015349</v>
      </c>
      <c r="CB119" s="43">
        <f t="array" aca="1" ref="CB119" ca="1">SUM($E$54:$V$54*BH119:BY119)/1000000</f>
        <v>666.56936999503853</v>
      </c>
      <c r="CC119" s="45">
        <f t="array" aca="1" ref="CC119" ca="1">IF(CB119=0,"",SUM(($E$54:$V$54*BH119:BY119))/SUM(BH119:BY119))</f>
        <v>21.360014624848979</v>
      </c>
      <c r="CD119" s="56">
        <f t="array" aca="1" ref="CD119" ca="1">SUM(BI119:BY119*BI$54:BY$54*BI$55:BY$55)/1000000</f>
        <v>3049.0105734575473</v>
      </c>
      <c r="CI119" s="10"/>
      <c r="CJ119" s="73"/>
      <c r="CK119" s="156" t="str">
        <f t="shared" ca="1" si="60"/>
        <v/>
      </c>
      <c r="CL119" s="156" t="str">
        <f t="shared" ca="1" si="61"/>
        <v/>
      </c>
      <c r="CM119" s="156" t="str">
        <f t="shared" ca="1" si="62"/>
        <v/>
      </c>
      <c r="CN119" s="156">
        <f t="shared" ca="1" si="63"/>
        <v>0.47002112594979362</v>
      </c>
      <c r="CO119" s="156">
        <f t="shared" ca="1" si="64"/>
        <v>0.51014232414127614</v>
      </c>
      <c r="CP119" s="156">
        <f t="shared" ca="1" si="65"/>
        <v>0.55086015228685548</v>
      </c>
      <c r="CQ119" s="156">
        <f t="shared" ca="1" si="66"/>
        <v>0.48597158123370032</v>
      </c>
      <c r="CR119" s="156">
        <f t="shared" ca="1" si="67"/>
        <v>0.53713678382710017</v>
      </c>
      <c r="CS119" s="156">
        <f t="shared" ca="1" si="68"/>
        <v>0.46523181206578068</v>
      </c>
      <c r="CT119" s="156">
        <f t="shared" ca="1" si="69"/>
        <v>0.49471835893201421</v>
      </c>
      <c r="CU119" s="156">
        <f t="shared" ca="1" si="70"/>
        <v>0.56731916876951372</v>
      </c>
      <c r="CV119" s="156">
        <f t="shared" ca="1" si="71"/>
        <v>0.50820963765689764</v>
      </c>
      <c r="CW119" s="156">
        <f t="shared" ca="1" si="72"/>
        <v>0.40262135183251346</v>
      </c>
      <c r="CX119" s="156">
        <f t="shared" ca="1" si="73"/>
        <v>0.5729019756980831</v>
      </c>
      <c r="CY119" s="156">
        <f t="shared" ca="1" si="74"/>
        <v>0.46595399214024263</v>
      </c>
      <c r="CZ119" s="156">
        <f t="shared" ca="1" si="75"/>
        <v>0.435845626662901</v>
      </c>
      <c r="DA119" s="156">
        <f t="shared" ca="1" si="76"/>
        <v>0.43890601713202237</v>
      </c>
      <c r="DB119" s="55"/>
      <c r="DC119" s="55"/>
      <c r="DD119" s="43"/>
      <c r="DE119" s="45"/>
      <c r="DF119" s="56"/>
      <c r="DK119" s="10"/>
      <c r="DL119" s="48"/>
      <c r="DM119" s="74">
        <f t="shared" ca="1" si="77"/>
        <v>8.2804407884971981E-2</v>
      </c>
      <c r="DN119" s="74">
        <f t="shared" ca="1" si="78"/>
        <v>8.2804407884971981E-2</v>
      </c>
      <c r="DO119" s="74">
        <f t="shared" ca="1" si="79"/>
        <v>0.3869910026766008</v>
      </c>
      <c r="DP119" s="74">
        <f t="shared" ca="1" si="80"/>
        <v>0.3869910026766008</v>
      </c>
      <c r="DQ119" s="74">
        <f t="shared" ca="1" si="81"/>
        <v>0.3869910026766008</v>
      </c>
      <c r="DR119" s="74">
        <f t="shared" ca="1" si="82"/>
        <v>0.38699100267660103</v>
      </c>
      <c r="DS119" s="74">
        <f t="shared" ca="1" si="83"/>
        <v>0.3869910026766008</v>
      </c>
      <c r="DT119" s="74">
        <f t="shared" ca="1" si="84"/>
        <v>0.3869910026766008</v>
      </c>
      <c r="DU119" s="74">
        <f t="shared" ca="1" si="85"/>
        <v>0.3869910026766008</v>
      </c>
      <c r="DV119" s="74">
        <f t="shared" ca="1" si="86"/>
        <v>0.3869910026766008</v>
      </c>
      <c r="DW119" s="74">
        <f t="shared" ca="1" si="87"/>
        <v>0.3869910026766008</v>
      </c>
      <c r="DX119" s="74">
        <f t="shared" ca="1" si="88"/>
        <v>0.3869910026766008</v>
      </c>
      <c r="DY119" s="74">
        <f t="shared" ca="1" si="89"/>
        <v>0.3869910026766008</v>
      </c>
      <c r="DZ119" s="74">
        <f t="shared" ca="1" si="90"/>
        <v>0.3869910026766008</v>
      </c>
      <c r="EA119" s="74">
        <f t="shared" ca="1" si="91"/>
        <v>0.3869910026766008</v>
      </c>
      <c r="EB119" s="74">
        <f t="shared" ca="1" si="92"/>
        <v>0.3869910026766008</v>
      </c>
      <c r="EC119" s="74">
        <f t="shared" ca="1" si="93"/>
        <v>0.3869910026766008</v>
      </c>
      <c r="ED119" s="55"/>
      <c r="EE119" s="55"/>
      <c r="EF119" s="43"/>
      <c r="EG119" s="45"/>
      <c r="EH119" s="56"/>
    </row>
    <row r="120" spans="1:138" x14ac:dyDescent="0.2">
      <c r="A120" s="7">
        <v>6</v>
      </c>
      <c r="B120">
        <v>4</v>
      </c>
      <c r="C120" s="5">
        <f t="shared" ca="1" si="13"/>
        <v>0.31361246707912371</v>
      </c>
      <c r="D120" s="5">
        <f t="shared" ca="1" si="14"/>
        <v>7.8980473248429189E-2</v>
      </c>
      <c r="E120" s="32">
        <f t="shared" ca="1" si="15"/>
        <v>21449970.932964671</v>
      </c>
      <c r="F120" s="31">
        <f t="shared" ca="1" si="105"/>
        <v>35279666.531040743</v>
      </c>
      <c r="G120" s="31">
        <f t="shared" ca="1" si="105"/>
        <v>24835176.53900028</v>
      </c>
      <c r="H120" s="31">
        <f t="shared" ca="1" si="105"/>
        <v>29749747.103475884</v>
      </c>
      <c r="I120" s="31">
        <f t="shared" ca="1" si="105"/>
        <v>26810890.663935352</v>
      </c>
      <c r="J120" s="31">
        <f t="shared" ca="1" si="105"/>
        <v>12215876.211934702</v>
      </c>
      <c r="K120" s="31">
        <f t="shared" ca="1" si="105"/>
        <v>2295432.7462229985</v>
      </c>
      <c r="L120" s="31">
        <f t="shared" ca="1" si="105"/>
        <v>1261123.1585578187</v>
      </c>
      <c r="M120" s="31">
        <f t="shared" ca="1" si="105"/>
        <v>399950.41084774671</v>
      </c>
      <c r="N120" s="31">
        <f t="shared" ca="1" si="105"/>
        <v>152188.78098573143</v>
      </c>
      <c r="O120" s="31">
        <f t="shared" ca="1" si="105"/>
        <v>50531.469749646822</v>
      </c>
      <c r="P120" s="31">
        <f t="shared" ca="1" si="106"/>
        <v>31992.315171781087</v>
      </c>
      <c r="Q120" s="31">
        <f t="shared" ca="1" si="106"/>
        <v>46666.409575962927</v>
      </c>
      <c r="R120" s="31">
        <f t="shared" ca="1" si="106"/>
        <v>23847.108537592434</v>
      </c>
      <c r="S120" s="31">
        <f t="shared" ca="1" si="106"/>
        <v>14396.971830738439</v>
      </c>
      <c r="T120" s="31">
        <f t="shared" ca="1" si="106"/>
        <v>21055.560503249235</v>
      </c>
      <c r="U120" s="31">
        <f t="shared" ca="1" si="106"/>
        <v>8906.6949098497553</v>
      </c>
      <c r="V120" s="31">
        <f t="shared" ca="1" si="106"/>
        <v>3087.2920848767872</v>
      </c>
      <c r="W120" s="33">
        <f t="shared" ca="1" si="16"/>
        <v>73085692.898323938</v>
      </c>
      <c r="X120" s="33">
        <f t="shared" ca="1" si="17"/>
        <v>154650506.90132964</v>
      </c>
      <c r="Y120" s="40">
        <f t="array" aca="1" ref="Y120" ca="1">SUM($E$54:$V$54*E120:V120)/1000000</f>
        <v>2250.1980786141976</v>
      </c>
      <c r="Z120" s="41">
        <f t="array" aca="1" ref="Z120" ca="1">SUM(($E$54:$V$54*E120:V120))/SUM(E120:V120)</f>
        <v>14.550214698293054</v>
      </c>
      <c r="AE120" s="10"/>
      <c r="AF120" s="48"/>
      <c r="AG120" s="55">
        <f t="shared" ca="1" si="26"/>
        <v>1419467.1776517399</v>
      </c>
      <c r="AH120" s="55">
        <f t="shared" ca="1" si="27"/>
        <v>999236.14406276762</v>
      </c>
      <c r="AI120" s="55">
        <f t="shared" ca="1" si="28"/>
        <v>3162775.6804859452</v>
      </c>
      <c r="AJ120" s="55">
        <f t="shared" ca="1" si="29"/>
        <v>2850337.9430124629</v>
      </c>
      <c r="AK120" s="55">
        <f t="shared" ca="1" si="30"/>
        <v>1298702.6768513175</v>
      </c>
      <c r="AL120" s="55">
        <f t="shared" ca="1" si="31"/>
        <v>244033.63298160385</v>
      </c>
      <c r="AM120" s="55">
        <f t="shared" ca="1" si="32"/>
        <v>134073.39706488687</v>
      </c>
      <c r="AN120" s="55">
        <f t="shared" ca="1" si="33"/>
        <v>42519.804569425127</v>
      </c>
      <c r="AO120" s="55">
        <f t="shared" ca="1" si="34"/>
        <v>16179.598894413284</v>
      </c>
      <c r="AP120" s="55">
        <f t="shared" ca="1" si="35"/>
        <v>5372.1365451446563</v>
      </c>
      <c r="AQ120" s="55">
        <f t="shared" ca="1" si="36"/>
        <v>3401.1891272826524</v>
      </c>
      <c r="AR120" s="55">
        <f t="shared" ca="1" si="37"/>
        <v>4961.2315959891748</v>
      </c>
      <c r="AS120" s="55">
        <f t="shared" ca="1" si="38"/>
        <v>2535.2502886921643</v>
      </c>
      <c r="AT120" s="55">
        <f t="shared" ca="1" si="39"/>
        <v>1530.5808220998501</v>
      </c>
      <c r="AU120" s="55">
        <f t="shared" ca="1" si="40"/>
        <v>2238.4733042284061</v>
      </c>
      <c r="AV120" s="55">
        <f t="shared" ca="1" si="41"/>
        <v>946.89470658019366</v>
      </c>
      <c r="AW120" s="55">
        <f t="shared" ca="1" si="42"/>
        <v>328.21833041613337</v>
      </c>
      <c r="AX120" s="55">
        <f t="shared" ca="1" si="19"/>
        <v>7769936.7085804883</v>
      </c>
      <c r="AY120" s="55">
        <f t="shared" ca="1" si="20"/>
        <v>10188640.030294996</v>
      </c>
      <c r="AZ120" s="43">
        <f t="array" aca="1" ref="AZ120" ca="1">SUM($E$54:$V$54*AF120:AW120)/1000000</f>
        <v>200.35953755384131</v>
      </c>
      <c r="BA120" s="45">
        <f t="array" aca="1" ref="BA120" ca="1">IF(AZ120=0,"",SUM(($E$54:$V$54*AF120:AW120))/SUM(AF120:AW120))</f>
        <v>19.664993262897738</v>
      </c>
      <c r="BB120" s="56">
        <f t="array" aca="1" ref="BB120" ca="1">SUM(AG120:AW120*AG$54:AW$54*AG$55:AW$55)/1000000</f>
        <v>394.70939995631397</v>
      </c>
      <c r="BG120" s="10"/>
      <c r="BH120" s="48"/>
      <c r="BI120" s="55">
        <f t="shared" si="43"/>
        <v>0</v>
      </c>
      <c r="BJ120" s="55">
        <f t="shared" si="44"/>
        <v>0</v>
      </c>
      <c r="BK120" s="55">
        <f t="shared" ca="1" si="45"/>
        <v>12558621.684313327</v>
      </c>
      <c r="BL120" s="55">
        <f t="shared" ca="1" si="46"/>
        <v>11318006.55974357</v>
      </c>
      <c r="BM120" s="55">
        <f t="shared" ca="1" si="47"/>
        <v>5156836.0347562749</v>
      </c>
      <c r="BN120" s="55">
        <f t="shared" ca="1" si="48"/>
        <v>968998.87455617776</v>
      </c>
      <c r="BO120" s="55">
        <f t="shared" ca="1" si="49"/>
        <v>532373.21952909883</v>
      </c>
      <c r="BP120" s="55">
        <f t="shared" ca="1" si="50"/>
        <v>168835.91933914906</v>
      </c>
      <c r="BQ120" s="55">
        <f t="shared" ca="1" si="51"/>
        <v>64245.296551556545</v>
      </c>
      <c r="BR120" s="55">
        <f t="shared" ca="1" si="52"/>
        <v>21331.462399691856</v>
      </c>
      <c r="BS120" s="55">
        <f t="shared" ca="1" si="53"/>
        <v>13505.304150998089</v>
      </c>
      <c r="BT120" s="55">
        <f t="shared" ca="1" si="54"/>
        <v>19699.857655639054</v>
      </c>
      <c r="BU120" s="55">
        <f t="shared" ca="1" si="55"/>
        <v>10066.869252592422</v>
      </c>
      <c r="BV120" s="55">
        <f t="shared" ca="1" si="56"/>
        <v>6077.5683905170072</v>
      </c>
      <c r="BW120" s="55">
        <f t="shared" ca="1" si="57"/>
        <v>8888.4392123313864</v>
      </c>
      <c r="BX120" s="55">
        <f t="shared" ca="1" si="58"/>
        <v>3759.8911829853278</v>
      </c>
      <c r="BY120" s="55">
        <f t="shared" ca="1" si="59"/>
        <v>1303.2760644345944</v>
      </c>
      <c r="BZ120" s="55">
        <f t="shared" ca="1" si="22"/>
        <v>30852550.257098339</v>
      </c>
      <c r="CA120" s="55">
        <f t="shared" ca="1" si="23"/>
        <v>30852550.257098339</v>
      </c>
      <c r="CB120" s="43">
        <f t="array" aca="1" ref="CB120" ca="1">SUM($E$54:$V$54*BH120:BY120)/1000000</f>
        <v>709.6397153159852</v>
      </c>
      <c r="CC120" s="45">
        <f t="array" aca="1" ref="CC120" ca="1">IF(CB120=0,"",SUM(($E$54:$V$54*BH120:BY120))/SUM(BH120:BY120))</f>
        <v>23.001006704550015</v>
      </c>
      <c r="CD120" s="56">
        <f t="array" aca="1" ref="CD120" ca="1">SUM(BI120:BY120*BI$54:BY$54*BI$55:BY$55)/1000000</f>
        <v>3312.9742529740524</v>
      </c>
      <c r="CI120" s="10"/>
      <c r="CJ120" s="73"/>
      <c r="CK120" s="156" t="str">
        <f t="shared" ca="1" si="60"/>
        <v/>
      </c>
      <c r="CL120" s="156" t="str">
        <f t="shared" ca="1" si="61"/>
        <v/>
      </c>
      <c r="CM120" s="156" t="str">
        <f t="shared" ca="1" si="62"/>
        <v/>
      </c>
      <c r="CN120" s="156">
        <f t="shared" ca="1" si="63"/>
        <v>0.3623143606992616</v>
      </c>
      <c r="CO120" s="156">
        <f t="shared" ca="1" si="64"/>
        <v>0.41220411272565499</v>
      </c>
      <c r="CP120" s="156">
        <f t="shared" ca="1" si="65"/>
        <v>0.32745206282832784</v>
      </c>
      <c r="CQ120" s="156">
        <f t="shared" ca="1" si="66"/>
        <v>0.36525159305146337</v>
      </c>
      <c r="CR120" s="156">
        <f t="shared" ca="1" si="67"/>
        <v>0.32599616715705637</v>
      </c>
      <c r="CS120" s="156">
        <f t="shared" ca="1" si="68"/>
        <v>0.33015268109346724</v>
      </c>
      <c r="CT120" s="156">
        <f t="shared" ca="1" si="69"/>
        <v>0.41126953761768886</v>
      </c>
      <c r="CU120" s="156">
        <f t="shared" ca="1" si="70"/>
        <v>0.33964264718435921</v>
      </c>
      <c r="CV120" s="156">
        <f t="shared" ca="1" si="71"/>
        <v>0.37086551807333334</v>
      </c>
      <c r="CW120" s="156">
        <f t="shared" ca="1" si="72"/>
        <v>0.37222555590823997</v>
      </c>
      <c r="CX120" s="156">
        <f t="shared" ca="1" si="73"/>
        <v>0.33931751479214134</v>
      </c>
      <c r="CY120" s="156">
        <f t="shared" ca="1" si="74"/>
        <v>0.3239016950940779</v>
      </c>
      <c r="CZ120" s="156">
        <f t="shared" ca="1" si="75"/>
        <v>0.32835207389782206</v>
      </c>
      <c r="DA120" s="156">
        <f t="shared" ca="1" si="76"/>
        <v>0.37191720709323461</v>
      </c>
      <c r="DB120" s="55"/>
      <c r="DC120" s="55"/>
      <c r="DD120" s="43"/>
      <c r="DE120" s="45"/>
      <c r="DF120" s="56"/>
      <c r="DK120" s="10"/>
      <c r="DL120" s="48"/>
      <c r="DM120" s="74">
        <f t="shared" ca="1" si="77"/>
        <v>7.8980473248429134E-2</v>
      </c>
      <c r="DN120" s="74">
        <f t="shared" ca="1" si="78"/>
        <v>7.8980473248429134E-2</v>
      </c>
      <c r="DO120" s="74">
        <f t="shared" ca="1" si="79"/>
        <v>0.39259294032755276</v>
      </c>
      <c r="DP120" s="74">
        <f t="shared" ca="1" si="80"/>
        <v>0.39259294032755276</v>
      </c>
      <c r="DQ120" s="74">
        <f t="shared" ca="1" si="81"/>
        <v>0.39259294032755276</v>
      </c>
      <c r="DR120" s="74">
        <f t="shared" ca="1" si="82"/>
        <v>0.39259294032755276</v>
      </c>
      <c r="DS120" s="74">
        <f t="shared" ca="1" si="83"/>
        <v>0.39259294032755276</v>
      </c>
      <c r="DT120" s="74">
        <f t="shared" ca="1" si="84"/>
        <v>0.39259294032755276</v>
      </c>
      <c r="DU120" s="74">
        <f t="shared" ca="1" si="85"/>
        <v>0.39259294032755276</v>
      </c>
      <c r="DV120" s="74">
        <f t="shared" ca="1" si="86"/>
        <v>0.39259294032755276</v>
      </c>
      <c r="DW120" s="74">
        <f t="shared" ca="1" si="87"/>
        <v>0.39259294032755276</v>
      </c>
      <c r="DX120" s="74">
        <f t="shared" ca="1" si="88"/>
        <v>0.39259294032755276</v>
      </c>
      <c r="DY120" s="74">
        <f t="shared" ca="1" si="89"/>
        <v>0.39259294032755276</v>
      </c>
      <c r="DZ120" s="74">
        <f t="shared" ca="1" si="90"/>
        <v>0.39259294032755276</v>
      </c>
      <c r="EA120" s="74">
        <f t="shared" ca="1" si="91"/>
        <v>0.39259294032755276</v>
      </c>
      <c r="EB120" s="74">
        <f t="shared" ca="1" si="92"/>
        <v>0.39259294032755276</v>
      </c>
      <c r="EC120" s="74">
        <f t="shared" ca="1" si="93"/>
        <v>0.39259294032755276</v>
      </c>
      <c r="ED120" s="55"/>
      <c r="EE120" s="55"/>
      <c r="EF120" s="43"/>
      <c r="EG120" s="45"/>
      <c r="EH120" s="56"/>
    </row>
    <row r="121" spans="1:138" x14ac:dyDescent="0.2">
      <c r="A121" s="7">
        <v>6</v>
      </c>
      <c r="B121">
        <v>5</v>
      </c>
      <c r="C121" s="5">
        <f t="shared" ref="C121:C184" ca="1" si="107">VLOOKUP($A121,$P$20:$R$39,2)*VLOOKUP(B121,$P$3:$S$15,4)*EXP(qIndCV*(0+1*SQRT(-2*LN(RAND()))*SIN(2*PI()*RAND())))</f>
        <v>0.48380667560224416</v>
      </c>
      <c r="D121" s="5">
        <f t="shared" ref="D121:D184" ca="1" si="108">VLOOKUP($A121,$P$20:$R$39,3)*VLOOKUP(B121,$P$3:$S$15,3)*EXP(qArtCV*(0+1*SQRT(-2*LN(RAND()))*SIN(2*PI()*RAND())))</f>
        <v>6.5505819794471537E-2</v>
      </c>
      <c r="E121" s="32">
        <f t="shared" ref="E121:E184" ca="1" si="109">VLOOKUP(B121,$P$4:$Q$15,2)*Rec*EXP(cvRec*(0+1*SQRT(-2*LN(RAND()))*SIN(2*PI()*RAND())))</f>
        <v>22656223.739509072</v>
      </c>
      <c r="F121" s="31">
        <f t="shared" ca="1" si="105"/>
        <v>16864612.142489772</v>
      </c>
      <c r="G121" s="31">
        <f t="shared" ca="1" si="105"/>
        <v>27737934.677011978</v>
      </c>
      <c r="H121" s="31">
        <f t="shared" ca="1" si="105"/>
        <v>12036558.517606582</v>
      </c>
      <c r="I121" s="31">
        <f t="shared" ca="1" si="105"/>
        <v>14418442.78145803</v>
      </c>
      <c r="J121" s="31">
        <f t="shared" ca="1" si="105"/>
        <v>12994103.499881959</v>
      </c>
      <c r="K121" s="31">
        <f t="shared" ca="1" si="105"/>
        <v>5920517.9652292142</v>
      </c>
      <c r="L121" s="31">
        <f t="shared" ca="1" si="105"/>
        <v>1112499.0607477955</v>
      </c>
      <c r="M121" s="31">
        <f t="shared" ca="1" si="105"/>
        <v>611212.99750185187</v>
      </c>
      <c r="N121" s="31">
        <f t="shared" ca="1" si="105"/>
        <v>193839.02976288172</v>
      </c>
      <c r="O121" s="31">
        <f t="shared" ca="1" si="105"/>
        <v>73759.458290192895</v>
      </c>
      <c r="P121" s="31">
        <f t="shared" ca="1" si="106"/>
        <v>24490.463825258332</v>
      </c>
      <c r="Q121" s="31">
        <f t="shared" ca="1" si="106"/>
        <v>15505.320571172268</v>
      </c>
      <c r="R121" s="31">
        <f t="shared" ca="1" si="106"/>
        <v>22617.232810308215</v>
      </c>
      <c r="S121" s="31">
        <f t="shared" ca="1" si="106"/>
        <v>11557.68379329593</v>
      </c>
      <c r="T121" s="31">
        <f t="shared" ca="1" si="106"/>
        <v>6977.6026614865541</v>
      </c>
      <c r="U121" s="31">
        <f t="shared" ca="1" si="106"/>
        <v>10204.738658506318</v>
      </c>
      <c r="V121" s="31">
        <f t="shared" ca="1" si="106"/>
        <v>4316.6979027720154</v>
      </c>
      <c r="W121" s="33">
        <f t="shared" ref="W121:W184" ca="1" si="110">SUM(H121:V121)</f>
        <v>47456603.05070129</v>
      </c>
      <c r="X121" s="33">
        <f t="shared" ref="X121:X184" ca="1" si="111">SUM(E121:V121)</f>
        <v>114715373.60971211</v>
      </c>
      <c r="Y121" s="40">
        <f t="array" aca="1" ref="Y121" ca="1">SUM($E$54:$V$54*E121:V121)/1000000</f>
        <v>1678.3383258045465</v>
      </c>
      <c r="Z121" s="41">
        <f t="array" aca="1" ref="Z121" ca="1">SUM(($E$54:$V$54*E121:V121))/SUM(E121:V121)</f>
        <v>14.630456868968901</v>
      </c>
      <c r="AE121" s="10"/>
      <c r="AF121" s="48"/>
      <c r="AG121" s="55">
        <f t="shared" ca="1" si="26"/>
        <v>414693.50388236681</v>
      </c>
      <c r="AH121" s="55">
        <f t="shared" ca="1" si="27"/>
        <v>682063.79278000526</v>
      </c>
      <c r="AI121" s="55">
        <f t="shared" ca="1" si="28"/>
        <v>1157489.3033820952</v>
      </c>
      <c r="AJ121" s="55">
        <f t="shared" ca="1" si="29"/>
        <v>1386541.947729676</v>
      </c>
      <c r="AK121" s="55">
        <f t="shared" ca="1" si="30"/>
        <v>1249571.111722054</v>
      </c>
      <c r="AL121" s="55">
        <f t="shared" ca="1" si="31"/>
        <v>569343.48844066611</v>
      </c>
      <c r="AM121" s="55">
        <f t="shared" ca="1" si="32"/>
        <v>106982.88559429992</v>
      </c>
      <c r="AN121" s="55">
        <f t="shared" ca="1" si="33"/>
        <v>58776.975633162852</v>
      </c>
      <c r="AO121" s="55">
        <f t="shared" ca="1" si="34"/>
        <v>18640.428092490474</v>
      </c>
      <c r="AP121" s="55">
        <f t="shared" ca="1" si="35"/>
        <v>7093.0394156495722</v>
      </c>
      <c r="AQ121" s="55">
        <f t="shared" ca="1" si="36"/>
        <v>2355.1125407762679</v>
      </c>
      <c r="AR121" s="55">
        <f t="shared" ca="1" si="37"/>
        <v>1491.0609773042495</v>
      </c>
      <c r="AS121" s="55">
        <f t="shared" ca="1" si="38"/>
        <v>2174.9742679139108</v>
      </c>
      <c r="AT121" s="55">
        <f t="shared" ca="1" si="39"/>
        <v>1111.4385680129419</v>
      </c>
      <c r="AU121" s="55">
        <f t="shared" ca="1" si="40"/>
        <v>670.99748089183072</v>
      </c>
      <c r="AV121" s="55">
        <f t="shared" ca="1" si="41"/>
        <v>981.3333124873601</v>
      </c>
      <c r="AW121" s="55">
        <f t="shared" ca="1" si="42"/>
        <v>415.11297777365598</v>
      </c>
      <c r="AX121" s="55">
        <f t="shared" ref="AX121:AX184" ca="1" si="112">SUM(AI121:AW121)</f>
        <v>4563639.2101352541</v>
      </c>
      <c r="AY121" s="55">
        <f t="shared" ref="AY121:AY184" ca="1" si="113">SUM(AF121:AW121)</f>
        <v>5660396.5067976266</v>
      </c>
      <c r="AZ121" s="43">
        <f t="array" aca="1" ref="AZ121" ca="1">SUM($E$54:$V$54*AF121:AW121)/1000000</f>
        <v>125.40958738010734</v>
      </c>
      <c r="BA121" s="45">
        <f t="array" aca="1" ref="BA121" ca="1">IF(AZ121=0,"",SUM(($E$54:$V$54*AF121:AW121))/SUM(AF121:AW121))</f>
        <v>22.155618820960992</v>
      </c>
      <c r="BB121" s="56">
        <f t="array" aca="1" ref="BB121" ca="1">SUM(AG121:AW121*AG$54:AW$54*AG$55:AW$55)/1000000</f>
        <v>265.36131957395514</v>
      </c>
      <c r="BG121" s="10"/>
      <c r="BH121" s="48"/>
      <c r="BI121" s="55">
        <f t="shared" si="43"/>
        <v>0</v>
      </c>
      <c r="BJ121" s="55">
        <f t="shared" si="44"/>
        <v>0</v>
      </c>
      <c r="BK121" s="55">
        <f t="shared" ca="1" si="45"/>
        <v>8548874.7972544413</v>
      </c>
      <c r="BL121" s="55">
        <f t="shared" ca="1" si="46"/>
        <v>10240590.109686252</v>
      </c>
      <c r="BM121" s="55">
        <f t="shared" ca="1" si="47"/>
        <v>9228963.8903484009</v>
      </c>
      <c r="BN121" s="55">
        <f t="shared" ca="1" si="48"/>
        <v>4205003.1780765615</v>
      </c>
      <c r="BO121" s="55">
        <f t="shared" ca="1" si="49"/>
        <v>790144.05724728806</v>
      </c>
      <c r="BP121" s="55">
        <f t="shared" ca="1" si="50"/>
        <v>434109.41611381201</v>
      </c>
      <c r="BQ121" s="55">
        <f t="shared" ca="1" si="51"/>
        <v>137672.7071812269</v>
      </c>
      <c r="BR121" s="55">
        <f t="shared" ca="1" si="52"/>
        <v>52387.098281773186</v>
      </c>
      <c r="BS121" s="55">
        <f t="shared" ca="1" si="53"/>
        <v>17394.167000689667</v>
      </c>
      <c r="BT121" s="55">
        <f t="shared" ca="1" si="54"/>
        <v>11012.536852652054</v>
      </c>
      <c r="BU121" s="55">
        <f t="shared" ca="1" si="55"/>
        <v>16063.718817372337</v>
      </c>
      <c r="BV121" s="55">
        <f t="shared" ca="1" si="56"/>
        <v>8208.7576403683433</v>
      </c>
      <c r="BW121" s="55">
        <f t="shared" ca="1" si="57"/>
        <v>4955.7896013867594</v>
      </c>
      <c r="BX121" s="55">
        <f t="shared" ca="1" si="58"/>
        <v>7247.838574677563</v>
      </c>
      <c r="BY121" s="55">
        <f t="shared" ca="1" si="59"/>
        <v>3065.9020894044361</v>
      </c>
      <c r="BZ121" s="55">
        <f t="shared" ref="BZ121:BZ184" ca="1" si="114">SUM(BK121:BY121)</f>
        <v>33705693.964766301</v>
      </c>
      <c r="CA121" s="55">
        <f t="shared" ref="CA121:CA184" ca="1" si="115">SUM(BH121:BY121)</f>
        <v>33705693.964766301</v>
      </c>
      <c r="CB121" s="43">
        <f t="array" aca="1" ref="CB121" ca="1">SUM($E$54:$V$54*BH121:BY121)/1000000</f>
        <v>842.97539608489171</v>
      </c>
      <c r="CC121" s="45">
        <f t="array" aca="1" ref="CC121" ca="1">IF(CB121=0,"",SUM(($E$54:$V$54*BH121:BY121))/SUM(BH121:BY121))</f>
        <v>25.009881029777411</v>
      </c>
      <c r="CD121" s="56">
        <f t="array" aca="1" ref="CD121" ca="1">SUM(BI121:BY121*BI$54:BY$54*BI$55:BY$55)/1000000</f>
        <v>4031.7360125054633</v>
      </c>
      <c r="CI121" s="10"/>
      <c r="CJ121" s="73"/>
      <c r="CK121" s="156" t="str">
        <f t="shared" ca="1" si="60"/>
        <v/>
      </c>
      <c r="CL121" s="156" t="str">
        <f t="shared" ca="1" si="61"/>
        <v/>
      </c>
      <c r="CM121" s="156" t="str">
        <f t="shared" ca="1" si="62"/>
        <v/>
      </c>
      <c r="CN121" s="156">
        <f t="shared" ca="1" si="63"/>
        <v>3.1040451252270229E-2</v>
      </c>
      <c r="CO121" s="156">
        <f t="shared" ca="1" si="64"/>
        <v>2.8817333644257471E-2</v>
      </c>
      <c r="CP121" s="156">
        <f t="shared" ca="1" si="65"/>
        <v>3.460328160936689E-2</v>
      </c>
      <c r="CQ121" s="156">
        <f t="shared" ca="1" si="66"/>
        <v>2.4813369506433997E-2</v>
      </c>
      <c r="CR121" s="156">
        <f t="shared" ca="1" si="67"/>
        <v>3.0454518220576609E-2</v>
      </c>
      <c r="CS121" s="156">
        <f t="shared" ca="1" si="68"/>
        <v>3.0594139713593219E-2</v>
      </c>
      <c r="CT121" s="156">
        <f t="shared" ca="1" si="69"/>
        <v>3.2295518928093708E-2</v>
      </c>
      <c r="CU121" s="156">
        <f t="shared" ca="1" si="70"/>
        <v>2.3743105952862595E-2</v>
      </c>
      <c r="CV121" s="156">
        <f t="shared" ca="1" si="71"/>
        <v>2.8920198308961833E-2</v>
      </c>
      <c r="CW121" s="156">
        <f t="shared" ca="1" si="72"/>
        <v>2.5499769752728614E-2</v>
      </c>
      <c r="CX121" s="156">
        <f t="shared" ca="1" si="73"/>
        <v>3.0085101537239062E-2</v>
      </c>
      <c r="CY121" s="156">
        <f t="shared" ca="1" si="74"/>
        <v>2.6058393911098297E-2</v>
      </c>
      <c r="CZ121" s="156">
        <f t="shared" ca="1" si="75"/>
        <v>2.7026278047237756E-2</v>
      </c>
      <c r="DA121" s="156">
        <f t="shared" ca="1" si="76"/>
        <v>2.8946245889075461E-2</v>
      </c>
      <c r="DB121" s="55"/>
      <c r="DC121" s="55"/>
      <c r="DD121" s="43"/>
      <c r="DE121" s="45"/>
      <c r="DF121" s="56"/>
      <c r="DK121" s="10"/>
      <c r="DL121" s="48"/>
      <c r="DM121" s="74">
        <f t="shared" ca="1" si="77"/>
        <v>6.5505819794471593E-2</v>
      </c>
      <c r="DN121" s="74">
        <f t="shared" ca="1" si="78"/>
        <v>6.5505819794471593E-2</v>
      </c>
      <c r="DO121" s="74">
        <f t="shared" ca="1" si="79"/>
        <v>0.54931249539671545</v>
      </c>
      <c r="DP121" s="74">
        <f t="shared" ca="1" si="80"/>
        <v>0.54931249539671556</v>
      </c>
      <c r="DQ121" s="74">
        <f t="shared" ca="1" si="81"/>
        <v>0.54931249539671556</v>
      </c>
      <c r="DR121" s="74">
        <f t="shared" ca="1" si="82"/>
        <v>0.54931249539671578</v>
      </c>
      <c r="DS121" s="74">
        <f t="shared" ca="1" si="83"/>
        <v>0.54931249539671556</v>
      </c>
      <c r="DT121" s="74">
        <f t="shared" ca="1" si="84"/>
        <v>0.54931249539671556</v>
      </c>
      <c r="DU121" s="74">
        <f t="shared" ca="1" si="85"/>
        <v>0.54931249539671578</v>
      </c>
      <c r="DV121" s="74">
        <f t="shared" ca="1" si="86"/>
        <v>0.54931249539671556</v>
      </c>
      <c r="DW121" s="74">
        <f t="shared" ca="1" si="87"/>
        <v>0.54931249539671556</v>
      </c>
      <c r="DX121" s="74">
        <f t="shared" ca="1" si="88"/>
        <v>0.54931249539671556</v>
      </c>
      <c r="DY121" s="74">
        <f t="shared" ca="1" si="89"/>
        <v>0.54931249539671556</v>
      </c>
      <c r="DZ121" s="74">
        <f t="shared" ca="1" si="90"/>
        <v>0.54931249539671556</v>
      </c>
      <c r="EA121" s="74">
        <f t="shared" ca="1" si="91"/>
        <v>0.54931249539671556</v>
      </c>
      <c r="EB121" s="74">
        <f t="shared" ca="1" si="92"/>
        <v>0.54931249539671556</v>
      </c>
      <c r="EC121" s="74">
        <f t="shared" ca="1" si="93"/>
        <v>0.54931249539671545</v>
      </c>
      <c r="ED121" s="55"/>
      <c r="EE121" s="55"/>
      <c r="EF121" s="43"/>
      <c r="EG121" s="45"/>
      <c r="EH121" s="56"/>
    </row>
    <row r="122" spans="1:138" x14ac:dyDescent="0.2">
      <c r="A122" s="7">
        <v>6</v>
      </c>
      <c r="B122">
        <v>6</v>
      </c>
      <c r="C122" s="5">
        <f t="shared" ca="1" si="107"/>
        <v>0.58883380137996555</v>
      </c>
      <c r="D122" s="5">
        <f t="shared" ca="1" si="108"/>
        <v>4.8952169045138341E-2</v>
      </c>
      <c r="E122" s="32">
        <f t="shared" ca="1" si="109"/>
        <v>13580350.177623061</v>
      </c>
      <c r="F122" s="31">
        <f t="shared" ca="1" si="105"/>
        <v>18110328.736248329</v>
      </c>
      <c r="G122" s="31">
        <f t="shared" ca="1" si="105"/>
        <v>13480784.50413613</v>
      </c>
      <c r="H122" s="31">
        <f t="shared" ca="1" si="105"/>
        <v>12305114.498106334</v>
      </c>
      <c r="I122" s="31">
        <f t="shared" ca="1" si="105"/>
        <v>5339663.2606916595</v>
      </c>
      <c r="J122" s="31">
        <f t="shared" ca="1" si="105"/>
        <v>6396315.7811195822</v>
      </c>
      <c r="K122" s="31">
        <f t="shared" ca="1" si="105"/>
        <v>5764449.7771063335</v>
      </c>
      <c r="L122" s="31">
        <f t="shared" ca="1" si="105"/>
        <v>2626462.7232905771</v>
      </c>
      <c r="M122" s="31">
        <f t="shared" ca="1" si="105"/>
        <v>493527.3112775262</v>
      </c>
      <c r="N122" s="31">
        <f t="shared" ca="1" si="105"/>
        <v>271146.57253930991</v>
      </c>
      <c r="O122" s="31">
        <f t="shared" ca="1" si="105"/>
        <v>85990.953659966006</v>
      </c>
      <c r="P122" s="31">
        <f t="shared" ca="1" si="106"/>
        <v>32721.20257501788</v>
      </c>
      <c r="Q122" s="31">
        <f t="shared" ca="1" si="106"/>
        <v>10864.470083682463</v>
      </c>
      <c r="R122" s="31">
        <f t="shared" ca="1" si="106"/>
        <v>6878.4769731338665</v>
      </c>
      <c r="S122" s="31">
        <f t="shared" ca="1" si="106"/>
        <v>10033.466536058268</v>
      </c>
      <c r="T122" s="31">
        <f t="shared" ca="1" si="106"/>
        <v>5127.2246497602109</v>
      </c>
      <c r="U122" s="31">
        <f t="shared" ca="1" si="106"/>
        <v>3095.4070903858906</v>
      </c>
      <c r="V122" s="31">
        <f t="shared" ca="1" si="106"/>
        <v>4527.0305478165164</v>
      </c>
      <c r="W122" s="33">
        <f t="shared" ca="1" si="110"/>
        <v>33355918.15624715</v>
      </c>
      <c r="X122" s="33">
        <f t="shared" ca="1" si="111"/>
        <v>78527381.574254647</v>
      </c>
      <c r="Y122" s="40">
        <f t="array" aca="1" ref="Y122" ca="1">SUM($E$54:$V$54*E122:V122)/1000000</f>
        <v>1139.0688251171221</v>
      </c>
      <c r="Z122" s="41">
        <f t="array" aca="1" ref="Z122" ca="1">SUM(($E$54:$V$54*E122:V122))/SUM(E122:V122)</f>
        <v>14.505371276642288</v>
      </c>
      <c r="AE122" s="10"/>
      <c r="AF122" s="48"/>
      <c r="AG122" s="55">
        <f t="shared" ref="AG122:AG185" ca="1" si="116">IF(AG$51=0,0,(E121-F122)*($D122/(SUM($C122:$D122)+M)))</f>
        <v>273788.4618563003</v>
      </c>
      <c r="AH122" s="55">
        <f t="shared" ref="AH122:AH185" ca="1" si="117">IF(AH$51=0,0,(F121-G122)*($D122/(SUM($C122:$D122)+M)))</f>
        <v>203799.9037872942</v>
      </c>
      <c r="AI122" s="55">
        <f t="shared" ref="AI122:AI185" ca="1" si="118">IF(AI$51=0,0,(G121-H122)*($D122/(SUM($C122:$D122)+M)))</f>
        <v>929482.11427158944</v>
      </c>
      <c r="AJ122" s="55">
        <f t="shared" ref="AJ122:AJ185" ca="1" si="119">IF(AJ$51=0,0,(H121-I122)*($D122/(SUM($C122:$D122)+M)))</f>
        <v>403338.09960157634</v>
      </c>
      <c r="AK122" s="55">
        <f t="shared" ref="AK122:AK185" ca="1" si="120">IF(AK$51=0,0,(I121-J122)*($D122/(SUM($C122:$D122)+M)))</f>
        <v>483153.66075615911</v>
      </c>
      <c r="AL122" s="55">
        <f t="shared" ref="AL122:AL185" ca="1" si="121">IF(AL$51=0,0,(J121-K122)*($D122/(SUM($C122:$D122)+M)))</f>
        <v>435424.87696979474</v>
      </c>
      <c r="AM122" s="55">
        <f t="shared" ref="AM122:AM185" ca="1" si="122">IF(AM$51=0,0,(K121-L122)*($D122/(SUM($C122:$D122)+M)))</f>
        <v>198393.1255150314</v>
      </c>
      <c r="AN122" s="55">
        <f t="shared" ref="AN122:AN185" ca="1" si="123">IF(AN$51=0,0,(L121-M122)*($D122/(SUM($C122:$D122)+M)))</f>
        <v>37279.198727293617</v>
      </c>
      <c r="AO122" s="55">
        <f t="shared" ref="AO122:AO185" ca="1" si="124">IF(AO$51=0,0,(M121-N122)*($D122/(SUM($C122:$D122)+M)))</f>
        <v>20481.393290579912</v>
      </c>
      <c r="AP122" s="55">
        <f t="shared" ref="AP122:AP185" ca="1" si="125">IF(AP$51=0,0,(N121-O122)*($D122/(SUM($C122:$D122)+M)))</f>
        <v>6495.4335393137262</v>
      </c>
      <c r="AQ122" s="55">
        <f t="shared" ref="AQ122:AQ185" ca="1" si="126">IF(AQ$51=0,0,(O121-P122)*($D122/(SUM($C122:$D122)+M)))</f>
        <v>2471.6366967261497</v>
      </c>
      <c r="AR122" s="55">
        <f t="shared" ref="AR122:AR185" ca="1" si="127">IF(AR$51=0,0,(P121-Q122)*($D122/(SUM($C122:$D122)+M)))</f>
        <v>820.66124824565156</v>
      </c>
      <c r="AS122" s="55">
        <f t="shared" ref="AS122:AS185" ca="1" si="128">IF(AS$51=0,0,(Q121-R122)*($D122/(SUM($C122:$D122)+M)))</f>
        <v>519.57430554106668</v>
      </c>
      <c r="AT122" s="55">
        <f t="shared" ref="AT122:AT185" ca="1" si="129">IF(AT$51=0,0,(R121-S122)*($D122/(SUM($C122:$D122)+M)))</f>
        <v>757.89036264911397</v>
      </c>
      <c r="AU122" s="55">
        <f t="shared" ref="AU122:AU185" ca="1" si="130">IF(AU$51=0,0,(S121-T122)*($D122/(SUM($C122:$D122)+M)))</f>
        <v>387.29128514309491</v>
      </c>
      <c r="AV122" s="55">
        <f t="shared" ref="AV122:AV185" ca="1" si="131">IF(AV$51=0,0,(T121-U122)*($D122/(SUM($C122:$D122)+M)))</f>
        <v>233.8154210061121</v>
      </c>
      <c r="AW122" s="55">
        <f t="shared" ref="AW122:AW185" ca="1" si="132">IF(AW$51=0,0,(U121-V122)*($D122/(SUM($C122:$D122)+M)))</f>
        <v>341.95487783588811</v>
      </c>
      <c r="AX122" s="55">
        <f t="shared" ca="1" si="112"/>
        <v>2519580.7268684846</v>
      </c>
      <c r="AY122" s="55">
        <f t="shared" ca="1" si="113"/>
        <v>2997169.09251208</v>
      </c>
      <c r="AZ122" s="43">
        <f t="array" aca="1" ref="AZ122" ca="1">SUM($E$54:$V$54*AF122:AW122)/1000000</f>
        <v>67.302579180244649</v>
      </c>
      <c r="BA122" s="45">
        <f t="array" aca="1" ref="BA122" ca="1">IF(AZ122=0,"",SUM(($E$54:$V$54*AF122:AW122))/SUM(AF122:AW122))</f>
        <v>22.455382763818285</v>
      </c>
      <c r="BB122" s="56">
        <f t="array" aca="1" ref="BB122" ca="1">SUM(AG122:AW122*AG$54:AW$54*AG$55:AW$55)/1000000</f>
        <v>145.22948229631081</v>
      </c>
      <c r="BG122" s="10"/>
      <c r="BH122" s="48"/>
      <c r="BI122" s="55">
        <f t="shared" ref="BI122:BI185" si="133">IF(BI$52=0,0,(E121-F122)*($C122/(SUM($C122:$D122)+M)))</f>
        <v>0</v>
      </c>
      <c r="BJ122" s="55">
        <f t="shared" ref="BJ122:BJ185" si="134">IF(BJ$52=0,0,(F121-G122)*($C122/(SUM($C122:$D122)+M)))</f>
        <v>0</v>
      </c>
      <c r="BK122" s="55">
        <f t="shared" ref="BK122:BK185" ca="1" si="135">IF(BK$52=0,0,(G121-H122)*($C122/(SUM($C122:$D122)+M)))</f>
        <v>11180515.53867935</v>
      </c>
      <c r="BL122" s="55">
        <f t="shared" ref="BL122:BL185" ca="1" si="136">IF(BL$52=0,0,(H121-I122)*($C122/(SUM($C122:$D122)+M)))</f>
        <v>4851656.4446975095</v>
      </c>
      <c r="BM122" s="55">
        <f t="shared" ref="BM122:BM185" ca="1" si="137">IF(BM$52=0,0,(I121-J122)*($C122/(SUM($C122:$D122)+M)))</f>
        <v>5811738.5248315185</v>
      </c>
      <c r="BN122" s="55">
        <f t="shared" ref="BN122:BN185" ca="1" si="138">IF(BN$52=0,0,(J121-K122)*($C122/(SUM($C122:$D122)+M)))</f>
        <v>5237620.528829081</v>
      </c>
      <c r="BO122" s="55">
        <f t="shared" ref="BO122:BO185" ca="1" si="139">IF(BO$52=0,0,(K121-L122)*($C122/(SUM($C122:$D122)+M)))</f>
        <v>2386422.9214633857</v>
      </c>
      <c r="BP122" s="55">
        <f t="shared" ref="BP122:BP185" ca="1" si="140">IF(BP$52=0,0,(L121-M122)*($C122/(SUM($C122:$D122)+M)))</f>
        <v>448422.46476862807</v>
      </c>
      <c r="BQ122" s="55">
        <f t="shared" ref="BQ122:BQ185" ca="1" si="141">IF(BQ$52=0,0,(M121-N122)*($C122/(SUM($C122:$D122)+M)))</f>
        <v>246365.72605658701</v>
      </c>
      <c r="BR122" s="55">
        <f t="shared" ref="BR122:BR185" ca="1" si="142">IF(BR$52=0,0,(N121-O122)*($C122/(SUM($C122:$D122)+M)))</f>
        <v>78131.998993512956</v>
      </c>
      <c r="BS122" s="55">
        <f t="shared" ref="BS122:BS185" ca="1" si="143">IF(BS$52=0,0,(O121-P122)*($C122/(SUM($C122:$D122)+M)))</f>
        <v>29730.720010005774</v>
      </c>
      <c r="BT122" s="55">
        <f t="shared" ref="BT122:BT185" ca="1" si="144">IF(BT$52=0,0,(P121-Q122)*($C122/(SUM($C122:$D122)+M)))</f>
        <v>9871.5356617626039</v>
      </c>
      <c r="BU122" s="55">
        <f t="shared" ref="BU122:BU185" ca="1" si="145">IF(BU$52=0,0,(Q121-R122)*($C122/(SUM($C122:$D122)+M)))</f>
        <v>6249.8336518856777</v>
      </c>
      <c r="BV122" s="55">
        <f t="shared" ref="BV122:BV185" ca="1" si="146">IF(BV$52=0,0,(R121-S122)*($C122/(SUM($C122:$D122)+M)))</f>
        <v>9116.4798613196417</v>
      </c>
      <c r="BW122" s="55">
        <f t="shared" ref="BW122:BW185" ca="1" si="147">IF(BW$52=0,0,(S121-T122)*($C122/(SUM($C122:$D122)+M)))</f>
        <v>4658.6331948203924</v>
      </c>
      <c r="BX122" s="55">
        <f t="shared" ref="BX122:BX185" ca="1" si="148">IF(BX$52=0,0,(T121-U122)*($C122/(SUM($C122:$D122)+M)))</f>
        <v>2812.509146332904</v>
      </c>
      <c r="BY122" s="55">
        <f t="shared" ref="BY122:BY185" ca="1" si="149">IF(BY$52=0,0,(U121-V122)*($C122/(SUM($C122:$D122)+M)))</f>
        <v>4113.2925168415013</v>
      </c>
      <c r="BZ122" s="55">
        <f t="shared" ca="1" si="114"/>
        <v>30307427.152362544</v>
      </c>
      <c r="CA122" s="55">
        <f t="shared" ca="1" si="115"/>
        <v>30307427.152362544</v>
      </c>
      <c r="CB122" s="43">
        <f t="array" aca="1" ref="CB122" ca="1">SUM($E$54:$V$54*BH122:BY122)/1000000</f>
        <v>757.66261492134765</v>
      </c>
      <c r="CC122" s="45">
        <f t="array" aca="1" ref="CC122" ca="1">IF(CB122=0,"",SUM(($E$54:$V$54*BH122:BY122))/SUM(BH122:BY122))</f>
        <v>24.99923900212314</v>
      </c>
      <c r="CD122" s="56">
        <f t="array" aca="1" ref="CD122" ca="1">SUM(BI122:BY122*BI$54:BY$54*BI$55:BY$55)/1000000</f>
        <v>3638.7229051736176</v>
      </c>
      <c r="CI122" s="10"/>
      <c r="CJ122" s="73"/>
      <c r="CK122" s="156" t="str">
        <f t="shared" ref="CK122:CK185" ca="1" si="150">IF(OR(BH121&lt;1000,BI122&lt;1000),"",((-LN(BI122/BH121))-M)*EXP(assesserr*(0+1*SQRT(-2*LN(RAND()))*SIN(2*PI()*RAND()))))</f>
        <v/>
      </c>
      <c r="CL122" s="156" t="str">
        <f t="shared" ref="CL122:CL185" ca="1" si="151">IF(OR(BI121&lt;1000,BJ122&lt;1000),"",((-LN(BJ122/BI121))-M)*EXP(assesserr*(0+1*SQRT(-2*LN(RAND()))*SIN(2*PI()*RAND()))))</f>
        <v/>
      </c>
      <c r="CM122" s="156" t="str">
        <f t="shared" ref="CM122:CM185" ca="1" si="152">IF(OR(BJ121&lt;1000,BK122&lt;1000),"",((-LN(BK122/BJ121))-M)*EXP(assesserr*(0+1*SQRT(-2*LN(RAND()))*SIN(2*PI()*RAND()))))</f>
        <v/>
      </c>
      <c r="CN122" s="156">
        <f t="shared" ref="CN122:CN185" ca="1" si="153">IF(OR(BK121&lt;1000,BL122&lt;1000),"",((-LN(BL122/BK121))-M)*EXP(assesserr*(0+1*SQRT(-2*LN(RAND()))*SIN(2*PI()*RAND()))))</f>
        <v>0.41342026165310242</v>
      </c>
      <c r="CO122" s="156">
        <f t="shared" ref="CO122:CO185" ca="1" si="154">IF(OR(BL121&lt;1000,BM122&lt;1000),"",((-LN(BM122/BL121))-M)*EXP(assesserr*(0+1*SQRT(-2*LN(RAND()))*SIN(2*PI()*RAND()))))</f>
        <v>0.44208588987621383</v>
      </c>
      <c r="CP122" s="156">
        <f t="shared" ref="CP122:CP185" ca="1" si="155">IF(OR(BM121&lt;1000,BN122&lt;1000),"",((-LN(BN122/BM121))-M)*EXP(assesserr*(0+1*SQRT(-2*LN(RAND()))*SIN(2*PI()*RAND()))))</f>
        <v>0.32137154125422079</v>
      </c>
      <c r="CQ122" s="156">
        <f t="shared" ref="CQ122:CQ185" ca="1" si="156">IF(OR(BN121&lt;1000,BO122&lt;1000),"",((-LN(BO122/BN121))-M)*EXP(assesserr*(0+1*SQRT(-2*LN(RAND()))*SIN(2*PI()*RAND()))))</f>
        <v>0.41436612983981075</v>
      </c>
      <c r="CR122" s="156">
        <f t="shared" ref="CR122:CR185" ca="1" si="157">IF(OR(BO121&lt;1000,BP122&lt;1000),"",((-LN(BP122/BO121))-M)*EXP(assesserr*(0+1*SQRT(-2*LN(RAND()))*SIN(2*PI()*RAND()))))</f>
        <v>0.39334412619549064</v>
      </c>
      <c r="CS122" s="156">
        <f t="shared" ref="CS122:CS185" ca="1" si="158">IF(OR(BP121&lt;1000,BQ122&lt;1000),"",((-LN(BQ122/BP121))-M)*EXP(assesserr*(0+1*SQRT(-2*LN(RAND()))*SIN(2*PI()*RAND()))))</f>
        <v>0.37538295700605118</v>
      </c>
      <c r="CT122" s="156">
        <f t="shared" ref="CT122:CT185" ca="1" si="159">IF(OR(BQ121&lt;1000,BR122&lt;1000),"",((-LN(BR122/BQ121))-M)*EXP(assesserr*(0+1*SQRT(-2*LN(RAND()))*SIN(2*PI()*RAND()))))</f>
        <v>0.35596178052046368</v>
      </c>
      <c r="CU122" s="156">
        <f t="shared" ref="CU122:CU185" ca="1" si="160">IF(OR(BR121&lt;1000,BS122&lt;1000),"",((-LN(BS122/BR121))-M)*EXP(assesserr*(0+1*SQRT(-2*LN(RAND()))*SIN(2*PI()*RAND()))))</f>
        <v>0.43840579103121691</v>
      </c>
      <c r="CV122" s="156">
        <f t="shared" ref="CV122:CV185" ca="1" si="161">IF(OR(BS121&lt;1000,BT122&lt;1000),"",((-LN(BT122/BS121))-M)*EXP(assesserr*(0+1*SQRT(-2*LN(RAND()))*SIN(2*PI()*RAND()))))</f>
        <v>0.3818552648681664</v>
      </c>
      <c r="CW122" s="156">
        <f t="shared" ref="CW122:CW185" ca="1" si="162">IF(OR(BT121&lt;1000,BU122&lt;1000),"",((-LN(BU122/BT121))-M)*EXP(assesserr*(0+1*SQRT(-2*LN(RAND()))*SIN(2*PI()*RAND()))))</f>
        <v>0.35870118472398521</v>
      </c>
      <c r="CX122" s="156">
        <f t="shared" ref="CX122:CX185" ca="1" si="163">IF(OR(BU121&lt;1000,BV122&lt;1000),"",((-LN(BV122/BU121))-M)*EXP(assesserr*(0+1*SQRT(-2*LN(RAND()))*SIN(2*PI()*RAND()))))</f>
        <v>0.46561834008838815</v>
      </c>
      <c r="CY122" s="156">
        <f t="shared" ref="CY122:CY185" ca="1" si="164">IF(OR(BV121&lt;1000,BW122&lt;1000),"",((-LN(BW122/BV121))-M)*EXP(assesserr*(0+1*SQRT(-2*LN(RAND()))*SIN(2*PI()*RAND()))))</f>
        <v>0.36523924288701576</v>
      </c>
      <c r="CZ122" s="156">
        <f t="shared" ref="CZ122:CZ185" ca="1" si="165">IF(OR(BW121&lt;1000,BX122&lt;1000),"",((-LN(BX122/BW121))-M)*EXP(assesserr*(0+1*SQRT(-2*LN(RAND()))*SIN(2*PI()*RAND()))))</f>
        <v>0.41573163768717109</v>
      </c>
      <c r="DA122" s="156">
        <f t="shared" ref="DA122:DA185" ca="1" si="166">IF(OR(BX121&lt;1000,BY122&lt;1000),"",((-LN(BY122/BX121))-M)*EXP(assesserr*(0+1*SQRT(-2*LN(RAND()))*SIN(2*PI()*RAND()))))</f>
        <v>0.35095166310361808</v>
      </c>
      <c r="DB122" s="55"/>
      <c r="DC122" s="55"/>
      <c r="DD122" s="43"/>
      <c r="DE122" s="45"/>
      <c r="DF122" s="56"/>
      <c r="DK122" s="10"/>
      <c r="DL122" s="48"/>
      <c r="DM122" s="74">
        <f t="shared" ref="DM122:DM185" ca="1" si="167">IF(E121=0,"",(-LN(F122/E121))-M)</f>
        <v>4.89521690451383E-2</v>
      </c>
      <c r="DN122" s="74">
        <f t="shared" ref="DN122:DN185" ca="1" si="168">IF(F121=0,"",(-LN(G122/F121))-M)</f>
        <v>4.89521690451383E-2</v>
      </c>
      <c r="DO122" s="74">
        <f t="shared" ref="DO122:DO185" ca="1" si="169">IF(G121=0,"",(-LN(H122/G121))-M)</f>
        <v>0.63778597042510388</v>
      </c>
      <c r="DP122" s="74">
        <f t="shared" ref="DP122:DP185" ca="1" si="170">IF(H121=0,"",(-LN(I122/H121))-M)</f>
        <v>0.63778597042510399</v>
      </c>
      <c r="DQ122" s="74">
        <f t="shared" ref="DQ122:DQ185" ca="1" si="171">IF(I121=0,"",(-LN(J122/I121))-M)</f>
        <v>0.63778597042510388</v>
      </c>
      <c r="DR122" s="74">
        <f t="shared" ref="DR122:DR185" ca="1" si="172">IF(J121=0,"",(-LN(K122/J121))-M)</f>
        <v>0.63778597042510399</v>
      </c>
      <c r="DS122" s="74">
        <f t="shared" ref="DS122:DS185" ca="1" si="173">IF(K121=0,"",(-LN(L122/K121))-M)</f>
        <v>0.63778597042510388</v>
      </c>
      <c r="DT122" s="74">
        <f t="shared" ref="DT122:DT185" ca="1" si="174">IF(L121=0,"",(-LN(M122/L121))-M)</f>
        <v>0.63778597042510388</v>
      </c>
      <c r="DU122" s="74">
        <f t="shared" ref="DU122:DU185" ca="1" si="175">IF(M121=0,"",(-LN(N122/M121))-M)</f>
        <v>0.63778597042510388</v>
      </c>
      <c r="DV122" s="74">
        <f t="shared" ref="DV122:DV185" ca="1" si="176">IF(N121=0,"",(-LN(O122/N121))-M)</f>
        <v>0.63778597042510388</v>
      </c>
      <c r="DW122" s="74">
        <f t="shared" ref="DW122:DW185" ca="1" si="177">IF(O121=0,"",(-LN(P122/O121))-M)</f>
        <v>0.63778597042510388</v>
      </c>
      <c r="DX122" s="74">
        <f t="shared" ref="DX122:DX185" ca="1" si="178">IF(P121=0,"",(-LN(Q122/P121))-M)</f>
        <v>0.63778597042510388</v>
      </c>
      <c r="DY122" s="74">
        <f t="shared" ref="DY122:DY185" ca="1" si="179">IF(Q121=0,"",(-LN(R122/Q121))-M)</f>
        <v>0.63778597042510388</v>
      </c>
      <c r="DZ122" s="74">
        <f t="shared" ref="DZ122:DZ185" ca="1" si="180">IF(R121=0,"",(-LN(S122/R121))-M)</f>
        <v>0.63778597042510388</v>
      </c>
      <c r="EA122" s="74">
        <f t="shared" ref="EA122:EA185" ca="1" si="181">IF(S121=0,"",(-LN(T122/S121))-M)</f>
        <v>0.63778597042510388</v>
      </c>
      <c r="EB122" s="74">
        <f t="shared" ref="EB122:EB185" ca="1" si="182">IF(T121=0,"",(-LN(U122/T121))-M)</f>
        <v>0.63778597042510388</v>
      </c>
      <c r="EC122" s="74">
        <f t="shared" ref="EC122:EC185" ca="1" si="183">IF(U121=0,"",(-LN(V122/U121))-M)</f>
        <v>0.63778597042510377</v>
      </c>
      <c r="ED122" s="55"/>
      <c r="EE122" s="55"/>
      <c r="EF122" s="43"/>
      <c r="EG122" s="45"/>
      <c r="EH122" s="56"/>
    </row>
    <row r="123" spans="1:138" x14ac:dyDescent="0.2">
      <c r="A123" s="7">
        <v>6</v>
      </c>
      <c r="B123">
        <v>7</v>
      </c>
      <c r="C123" s="5">
        <f t="shared" ca="1" si="107"/>
        <v>0.51392182514571949</v>
      </c>
      <c r="D123" s="5">
        <f t="shared" ca="1" si="108"/>
        <v>9.2713682147667467E-2</v>
      </c>
      <c r="E123" s="32">
        <f t="shared" ca="1" si="109"/>
        <v>17297618.332749598</v>
      </c>
      <c r="F123" s="31">
        <f t="shared" ca="1" si="105"/>
        <v>10390690.1351864</v>
      </c>
      <c r="G123" s="31">
        <f t="shared" ca="1" si="105"/>
        <v>13856698.220844761</v>
      </c>
      <c r="H123" s="31">
        <f t="shared" ca="1" si="105"/>
        <v>6169574.0145603921</v>
      </c>
      <c r="I123" s="31">
        <f t="shared" ca="1" si="105"/>
        <v>5631520.5268962262</v>
      </c>
      <c r="J123" s="31">
        <f t="shared" ca="1" si="105"/>
        <v>2443733.7225855421</v>
      </c>
      <c r="K123" s="31">
        <f t="shared" ca="1" si="105"/>
        <v>2927318.0370185548</v>
      </c>
      <c r="L123" s="31">
        <f t="shared" ca="1" si="105"/>
        <v>2638140.2018674794</v>
      </c>
      <c r="M123" s="31">
        <f t="shared" ca="1" si="105"/>
        <v>1202018.7818337544</v>
      </c>
      <c r="N123" s="31">
        <f t="shared" ca="1" si="105"/>
        <v>225866.17820346224</v>
      </c>
      <c r="O123" s="31">
        <f t="shared" ca="1" si="105"/>
        <v>124092.09920701422</v>
      </c>
      <c r="P123" s="31">
        <f t="shared" ca="1" si="106"/>
        <v>39354.353081233392</v>
      </c>
      <c r="Q123" s="31">
        <f t="shared" ca="1" si="106"/>
        <v>14975.084059095967</v>
      </c>
      <c r="R123" s="31">
        <f t="shared" ca="1" si="106"/>
        <v>4972.1996735197736</v>
      </c>
      <c r="S123" s="31">
        <f t="shared" ca="1" si="106"/>
        <v>3147.9824323412527</v>
      </c>
      <c r="T123" s="31">
        <f t="shared" ca="1" si="106"/>
        <v>4591.8851679465479</v>
      </c>
      <c r="U123" s="31">
        <f t="shared" ca="1" si="106"/>
        <v>2346.5097269575544</v>
      </c>
      <c r="V123" s="31">
        <f t="shared" ca="1" si="106"/>
        <v>1416.6344060667534</v>
      </c>
      <c r="W123" s="33">
        <f t="shared" ca="1" si="110"/>
        <v>21433068.210719585</v>
      </c>
      <c r="X123" s="33">
        <f t="shared" ca="1" si="111"/>
        <v>62978074.89950034</v>
      </c>
      <c r="Y123" s="40">
        <f t="array" aca="1" ref="Y123" ca="1">SUM($E$54:$V$54*E123:V123)/1000000</f>
        <v>818.81539554448727</v>
      </c>
      <c r="Z123" s="41">
        <f t="array" aca="1" ref="Z123" ca="1">SUM(($E$54:$V$54*E123:V123))/SUM(E123:V123)</f>
        <v>13.001594552566795</v>
      </c>
      <c r="AE123" s="10"/>
      <c r="AF123" s="48"/>
      <c r="AG123" s="55">
        <f t="shared" ca="1" si="116"/>
        <v>378341.47063970019</v>
      </c>
      <c r="AH123" s="55">
        <f t="shared" ca="1" si="117"/>
        <v>504544.30984635232</v>
      </c>
      <c r="AI123" s="55">
        <f t="shared" ca="1" si="118"/>
        <v>867219.10547851608</v>
      </c>
      <c r="AJ123" s="55">
        <f t="shared" ca="1" si="119"/>
        <v>791588.23320589261</v>
      </c>
      <c r="AK123" s="55">
        <f t="shared" ca="1" si="120"/>
        <v>343500.63196045853</v>
      </c>
      <c r="AL123" s="55">
        <f t="shared" ca="1" si="121"/>
        <v>411475.10728019767</v>
      </c>
      <c r="AM123" s="55">
        <f t="shared" ca="1" si="122"/>
        <v>370827.15607123583</v>
      </c>
      <c r="AN123" s="55">
        <f t="shared" ca="1" si="123"/>
        <v>168960.39342264389</v>
      </c>
      <c r="AO123" s="55">
        <f t="shared" ca="1" si="124"/>
        <v>31748.620659576372</v>
      </c>
      <c r="AP123" s="55">
        <f t="shared" ca="1" si="125"/>
        <v>17442.863805067129</v>
      </c>
      <c r="AQ123" s="55">
        <f t="shared" ca="1" si="126"/>
        <v>5531.7995691838269</v>
      </c>
      <c r="AR123" s="55">
        <f t="shared" ca="1" si="127"/>
        <v>2104.9555401306175</v>
      </c>
      <c r="AS123" s="55">
        <f t="shared" ca="1" si="128"/>
        <v>698.91155255678302</v>
      </c>
      <c r="AT123" s="55">
        <f t="shared" ca="1" si="129"/>
        <v>442.49254528662749</v>
      </c>
      <c r="AU123" s="55">
        <f t="shared" ca="1" si="130"/>
        <v>645.4530796467667</v>
      </c>
      <c r="AV123" s="55">
        <f t="shared" ca="1" si="131"/>
        <v>329.83445236352605</v>
      </c>
      <c r="AW123" s="55">
        <f t="shared" ca="1" si="132"/>
        <v>199.12759284837546</v>
      </c>
      <c r="AX123" s="55">
        <f t="shared" ca="1" si="112"/>
        <v>3012714.6862156051</v>
      </c>
      <c r="AY123" s="55">
        <f t="shared" ca="1" si="113"/>
        <v>3895600.466701658</v>
      </c>
      <c r="AZ123" s="43">
        <f t="array" aca="1" ref="AZ123" ca="1">SUM($E$54:$V$54*AF123:AW123)/1000000</f>
        <v>86.408712495520703</v>
      </c>
      <c r="BA123" s="45">
        <f t="array" aca="1" ref="BA123" ca="1">IF(AZ123=0,"",SUM(($E$54:$V$54*AF123:AW123))/SUM(AF123:AW123))</f>
        <v>22.181102306079545</v>
      </c>
      <c r="BB123" s="56">
        <f t="array" aca="1" ref="BB123" ca="1">SUM(AG123:AW123*AG$54:AW$54*AG$55:AW$55)/1000000</f>
        <v>187.54718126823479</v>
      </c>
      <c r="BG123" s="10"/>
      <c r="BH123" s="48"/>
      <c r="BI123" s="55">
        <f t="shared" si="133"/>
        <v>0</v>
      </c>
      <c r="BJ123" s="55">
        <f t="shared" si="134"/>
        <v>0</v>
      </c>
      <c r="BK123" s="55">
        <f t="shared" ca="1" si="135"/>
        <v>4807087.9633375648</v>
      </c>
      <c r="BL123" s="55">
        <f t="shared" ca="1" si="136"/>
        <v>4387857.9746741578</v>
      </c>
      <c r="BM123" s="55">
        <f t="shared" ca="1" si="137"/>
        <v>1904060.6265066583</v>
      </c>
      <c r="BN123" s="55">
        <f t="shared" ca="1" si="138"/>
        <v>2280850.3905460523</v>
      </c>
      <c r="BO123" s="55">
        <f t="shared" ca="1" si="139"/>
        <v>2055534.4631679121</v>
      </c>
      <c r="BP123" s="55">
        <f t="shared" ca="1" si="140"/>
        <v>936565.47505905014</v>
      </c>
      <c r="BQ123" s="55">
        <f t="shared" ca="1" si="141"/>
        <v>175985.98930890459</v>
      </c>
      <c r="BR123" s="55">
        <f t="shared" ca="1" si="142"/>
        <v>96687.653804868707</v>
      </c>
      <c r="BS123" s="55">
        <f t="shared" ca="1" si="143"/>
        <v>30663.354804604533</v>
      </c>
      <c r="BT123" s="55">
        <f t="shared" ca="1" si="144"/>
        <v>11667.992986316061</v>
      </c>
      <c r="BU123" s="55">
        <f t="shared" ca="1" si="145"/>
        <v>3874.1412527799912</v>
      </c>
      <c r="BV123" s="55">
        <f t="shared" ca="1" si="146"/>
        <v>2452.7833564509087</v>
      </c>
      <c r="BW123" s="55">
        <f t="shared" ca="1" si="147"/>
        <v>3577.8152377732649</v>
      </c>
      <c r="BX123" s="55">
        <f t="shared" ca="1" si="148"/>
        <v>1828.3075359321897</v>
      </c>
      <c r="BY123" s="55">
        <f t="shared" ca="1" si="149"/>
        <v>1103.7854778598658</v>
      </c>
      <c r="BZ123" s="55">
        <f t="shared" ca="1" si="114"/>
        <v>16699798.717056885</v>
      </c>
      <c r="CA123" s="55">
        <f t="shared" ca="1" si="115"/>
        <v>16699798.717056885</v>
      </c>
      <c r="CB123" s="43">
        <f t="array" aca="1" ref="CB123" ca="1">SUM($E$54:$V$54*BH123:BY123)/1000000</f>
        <v>430.24107712889577</v>
      </c>
      <c r="CC123" s="45">
        <f t="array" aca="1" ref="CC123" ca="1">IF(CB123=0,"",SUM(($E$54:$V$54*BH123:BY123))/SUM(BH123:BY123))</f>
        <v>25.763249271349299</v>
      </c>
      <c r="CD123" s="56">
        <f t="array" aca="1" ref="CD123" ca="1">SUM(BI123:BY123*BI$54:BY$54*BI$55:BY$55)/1000000</f>
        <v>2084.9745878852673</v>
      </c>
      <c r="CI123" s="10"/>
      <c r="CJ123" s="73"/>
      <c r="CK123" s="156" t="str">
        <f t="shared" ca="1" si="150"/>
        <v/>
      </c>
      <c r="CL123" s="156" t="str">
        <f t="shared" ca="1" si="151"/>
        <v/>
      </c>
      <c r="CM123" s="156" t="str">
        <f t="shared" ca="1" si="152"/>
        <v/>
      </c>
      <c r="CN123" s="156">
        <f t="shared" ca="1" si="153"/>
        <v>0.80027166826946494</v>
      </c>
      <c r="CO123" s="156">
        <f t="shared" ca="1" si="154"/>
        <v>0.72077398402310922</v>
      </c>
      <c r="CP123" s="156">
        <f t="shared" ca="1" si="155"/>
        <v>0.87460926542401907</v>
      </c>
      <c r="CQ123" s="156">
        <f t="shared" ca="1" si="156"/>
        <v>0.66531247346393507</v>
      </c>
      <c r="CR123" s="156">
        <f t="shared" ca="1" si="157"/>
        <v>0.78441348941731026</v>
      </c>
      <c r="CS123" s="156">
        <f t="shared" ca="1" si="158"/>
        <v>0.81449269034339677</v>
      </c>
      <c r="CT123" s="156">
        <f t="shared" ca="1" si="159"/>
        <v>0.71020733795532343</v>
      </c>
      <c r="CU123" s="156">
        <f t="shared" ca="1" si="160"/>
        <v>0.81909835085845106</v>
      </c>
      <c r="CV123" s="156">
        <f t="shared" ca="1" si="161"/>
        <v>0.70291214478150676</v>
      </c>
      <c r="CW123" s="156">
        <f t="shared" ca="1" si="162"/>
        <v>0.81623559559512082</v>
      </c>
      <c r="CX123" s="156">
        <f t="shared" ca="1" si="163"/>
        <v>0.76453541720590978</v>
      </c>
      <c r="CY123" s="156">
        <f t="shared" ca="1" si="164"/>
        <v>0.85929978861430678</v>
      </c>
      <c r="CZ123" s="156">
        <f t="shared" ca="1" si="165"/>
        <v>0.77977259871100024</v>
      </c>
      <c r="DA123" s="156">
        <f t="shared" ca="1" si="166"/>
        <v>0.71691813398067972</v>
      </c>
      <c r="DB123" s="55"/>
      <c r="DC123" s="55"/>
      <c r="DD123" s="43"/>
      <c r="DE123" s="45"/>
      <c r="DF123" s="56"/>
      <c r="DK123" s="10"/>
      <c r="DL123" s="48"/>
      <c r="DM123" s="74">
        <f t="shared" ca="1" si="167"/>
        <v>9.2713682147667537E-2</v>
      </c>
      <c r="DN123" s="74">
        <f t="shared" ca="1" si="168"/>
        <v>9.2713682147667537E-2</v>
      </c>
      <c r="DO123" s="74">
        <f t="shared" ca="1" si="169"/>
        <v>0.606635507293387</v>
      </c>
      <c r="DP123" s="74">
        <f t="shared" ca="1" si="170"/>
        <v>0.606635507293387</v>
      </c>
      <c r="DQ123" s="74">
        <f t="shared" ca="1" si="171"/>
        <v>0.60663550729338689</v>
      </c>
      <c r="DR123" s="74">
        <f t="shared" ca="1" si="172"/>
        <v>0.60663550729338711</v>
      </c>
      <c r="DS123" s="74">
        <f t="shared" ca="1" si="173"/>
        <v>0.606635507293387</v>
      </c>
      <c r="DT123" s="74">
        <f t="shared" ca="1" si="174"/>
        <v>0.60663550729338711</v>
      </c>
      <c r="DU123" s="74">
        <f t="shared" ca="1" si="175"/>
        <v>0.606635507293387</v>
      </c>
      <c r="DV123" s="74">
        <f t="shared" ca="1" si="176"/>
        <v>0.606635507293387</v>
      </c>
      <c r="DW123" s="74">
        <f t="shared" ca="1" si="177"/>
        <v>0.606635507293387</v>
      </c>
      <c r="DX123" s="74">
        <f t="shared" ca="1" si="178"/>
        <v>0.606635507293387</v>
      </c>
      <c r="DY123" s="74">
        <f t="shared" ca="1" si="179"/>
        <v>0.606635507293387</v>
      </c>
      <c r="DZ123" s="74">
        <f t="shared" ca="1" si="180"/>
        <v>0.606635507293387</v>
      </c>
      <c r="EA123" s="74">
        <f t="shared" ca="1" si="181"/>
        <v>0.606635507293387</v>
      </c>
      <c r="EB123" s="74">
        <f t="shared" ca="1" si="182"/>
        <v>0.60663550729338711</v>
      </c>
      <c r="EC123" s="74">
        <f t="shared" ca="1" si="183"/>
        <v>0.60663550729338711</v>
      </c>
      <c r="ED123" s="55"/>
      <c r="EE123" s="55"/>
      <c r="EF123" s="43"/>
      <c r="EG123" s="45"/>
      <c r="EH123" s="56"/>
    </row>
    <row r="124" spans="1:138" x14ac:dyDescent="0.2">
      <c r="A124" s="7">
        <v>6</v>
      </c>
      <c r="B124">
        <v>8</v>
      </c>
      <c r="C124" s="5">
        <f t="shared" ca="1" si="107"/>
        <v>0.45117705903361427</v>
      </c>
      <c r="D124" s="5">
        <f t="shared" ca="1" si="108"/>
        <v>7.0607506784483284E-2</v>
      </c>
      <c r="E124" s="32">
        <f t="shared" ca="1" si="109"/>
        <v>27891126.319768056</v>
      </c>
      <c r="F124" s="31">
        <f t="shared" ca="1" si="105"/>
        <v>13530701.879271857</v>
      </c>
      <c r="G124" s="31">
        <f t="shared" ca="1" si="105"/>
        <v>8127901.0690687224</v>
      </c>
      <c r="H124" s="31">
        <f t="shared" ca="1" si="105"/>
        <v>6903193.8129937211</v>
      </c>
      <c r="I124" s="31">
        <f t="shared" ca="1" si="105"/>
        <v>3073586.8305230136</v>
      </c>
      <c r="J124" s="31">
        <f t="shared" ca="1" si="105"/>
        <v>2805536.8630700512</v>
      </c>
      <c r="K124" s="31">
        <f t="shared" ca="1" si="105"/>
        <v>1217430.5339911047</v>
      </c>
      <c r="L124" s="31">
        <f t="shared" ca="1" si="105"/>
        <v>1458344.7975660292</v>
      </c>
      <c r="M124" s="31">
        <f t="shared" ca="1" si="105"/>
        <v>1314280.8502494281</v>
      </c>
      <c r="N124" s="31">
        <f t="shared" ca="1" si="105"/>
        <v>598827.25925102504</v>
      </c>
      <c r="O124" s="31">
        <f t="shared" ca="1" si="105"/>
        <v>112523.05412794238</v>
      </c>
      <c r="P124" s="31">
        <f t="shared" ca="1" si="106"/>
        <v>61820.774172495461</v>
      </c>
      <c r="Q124" s="31">
        <f t="shared" ca="1" si="106"/>
        <v>19605.733081208618</v>
      </c>
      <c r="R124" s="31">
        <f t="shared" ca="1" si="106"/>
        <v>7460.3564267786987</v>
      </c>
      <c r="S124" s="31">
        <f t="shared" ca="1" si="106"/>
        <v>2477.0733602018622</v>
      </c>
      <c r="T124" s="31">
        <f t="shared" ca="1" si="106"/>
        <v>1568.2764035129749</v>
      </c>
      <c r="U124" s="31">
        <f t="shared" ca="1" si="106"/>
        <v>2287.6065261825238</v>
      </c>
      <c r="V124" s="31">
        <f t="shared" ca="1" si="106"/>
        <v>1168.9950355486239</v>
      </c>
      <c r="W124" s="33">
        <f t="shared" ca="1" si="110"/>
        <v>17580112.816778243</v>
      </c>
      <c r="X124" s="33">
        <f t="shared" ca="1" si="111"/>
        <v>67129842.084886864</v>
      </c>
      <c r="Y124" s="40">
        <f t="array" aca="1" ref="Y124" ca="1">SUM($E$54:$V$54*E124:V124)/1000000</f>
        <v>670.1786840953398</v>
      </c>
      <c r="Z124" s="41">
        <f t="array" aca="1" ref="Z124" ca="1">SUM(($E$54:$V$54*E124:V124))/SUM(E124:V124)</f>
        <v>9.9833198363238669</v>
      </c>
      <c r="AE124" s="10"/>
      <c r="AF124" s="48"/>
      <c r="AG124" s="55">
        <f t="shared" ca="1" si="116"/>
        <v>381714.22286489909</v>
      </c>
      <c r="AH124" s="55">
        <f t="shared" ca="1" si="117"/>
        <v>229295.97206300352</v>
      </c>
      <c r="AI124" s="55">
        <f t="shared" ca="1" si="118"/>
        <v>704621.82106003922</v>
      </c>
      <c r="AJ124" s="55">
        <f t="shared" ca="1" si="119"/>
        <v>313726.71959938353</v>
      </c>
      <c r="AK124" s="55">
        <f t="shared" ca="1" si="120"/>
        <v>286366.36129012122</v>
      </c>
      <c r="AL124" s="55">
        <f t="shared" ca="1" si="121"/>
        <v>124265.39701959961</v>
      </c>
      <c r="AM124" s="55">
        <f t="shared" ca="1" si="122"/>
        <v>148855.96360632626</v>
      </c>
      <c r="AN124" s="55">
        <f t="shared" ca="1" si="123"/>
        <v>134151.08878211808</v>
      </c>
      <c r="AO124" s="55">
        <f t="shared" ca="1" si="124"/>
        <v>61123.411183911558</v>
      </c>
      <c r="AP124" s="55">
        <f t="shared" ca="1" si="125"/>
        <v>11485.437242342749</v>
      </c>
      <c r="AQ124" s="55">
        <f t="shared" ca="1" si="126"/>
        <v>6310.1613045794429</v>
      </c>
      <c r="AR124" s="55">
        <f t="shared" ca="1" si="127"/>
        <v>2001.1936099628726</v>
      </c>
      <c r="AS124" s="55">
        <f t="shared" ca="1" si="128"/>
        <v>761.49244445363172</v>
      </c>
      <c r="AT124" s="55">
        <f t="shared" ca="1" si="129"/>
        <v>252.83948115137974</v>
      </c>
      <c r="AU124" s="55">
        <f t="shared" ca="1" si="130"/>
        <v>160.07688691701037</v>
      </c>
      <c r="AV124" s="55">
        <f t="shared" ca="1" si="131"/>
        <v>233.50024930685322</v>
      </c>
      <c r="AW124" s="55">
        <f t="shared" ca="1" si="132"/>
        <v>119.32149568334393</v>
      </c>
      <c r="AX124" s="55">
        <f t="shared" ca="1" si="112"/>
        <v>1794434.7852558971</v>
      </c>
      <c r="AY124" s="55">
        <f t="shared" ca="1" si="113"/>
        <v>2405444.9801837988</v>
      </c>
      <c r="AZ124" s="43">
        <f t="array" aca="1" ref="AZ124" ca="1">SUM($E$54:$V$54*AF124:AW124)/1000000</f>
        <v>50.332636842476376</v>
      </c>
      <c r="BA124" s="45">
        <f t="array" aca="1" ref="BA124" ca="1">IF(AZ124=0,"",SUM(($E$54:$V$54*AF124:AW124))/SUM(AF124:AW124))</f>
        <v>20.924459822244817</v>
      </c>
      <c r="BB124" s="56">
        <f t="array" aca="1" ref="BB124" ca="1">SUM(AG124:AW124*AG$54:AW$54*AG$55:AW$55)/1000000</f>
        <v>107.29210456536696</v>
      </c>
      <c r="BG124" s="10"/>
      <c r="BH124" s="48"/>
      <c r="BI124" s="55">
        <f t="shared" si="133"/>
        <v>0</v>
      </c>
      <c r="BJ124" s="55">
        <f t="shared" si="134"/>
        <v>0</v>
      </c>
      <c r="BK124" s="55">
        <f t="shared" ca="1" si="135"/>
        <v>4502484.4444251349</v>
      </c>
      <c r="BL124" s="55">
        <f t="shared" ca="1" si="136"/>
        <v>2004691.9249132795</v>
      </c>
      <c r="BM124" s="55">
        <f t="shared" ca="1" si="137"/>
        <v>1829861.1376747803</v>
      </c>
      <c r="BN124" s="55">
        <f t="shared" ca="1" si="138"/>
        <v>794047.24681864015</v>
      </c>
      <c r="BO124" s="55">
        <f t="shared" ca="1" si="139"/>
        <v>951179.25753294246</v>
      </c>
      <c r="BP124" s="55">
        <f t="shared" ca="1" si="140"/>
        <v>857216.12983188487</v>
      </c>
      <c r="BQ124" s="55">
        <f t="shared" ca="1" si="141"/>
        <v>390574.34757234593</v>
      </c>
      <c r="BR124" s="55">
        <f t="shared" ca="1" si="142"/>
        <v>73391.14539948797</v>
      </c>
      <c r="BS124" s="55">
        <f t="shared" ca="1" si="143"/>
        <v>40321.491992598232</v>
      </c>
      <c r="BT124" s="55">
        <f t="shared" ca="1" si="144"/>
        <v>12787.48802525811</v>
      </c>
      <c r="BU124" s="55">
        <f t="shared" ca="1" si="145"/>
        <v>4865.8837737124286</v>
      </c>
      <c r="BV124" s="55">
        <f t="shared" ca="1" si="146"/>
        <v>1615.626704702363</v>
      </c>
      <c r="BW124" s="55">
        <f t="shared" ca="1" si="147"/>
        <v>1022.8801773007077</v>
      </c>
      <c r="BX124" s="55">
        <f t="shared" ca="1" si="148"/>
        <v>1492.0503578669554</v>
      </c>
      <c r="BY124" s="55">
        <f t="shared" ca="1" si="149"/>
        <v>762.45606102797603</v>
      </c>
      <c r="BZ124" s="55">
        <f t="shared" ca="1" si="114"/>
        <v>11466313.511260962</v>
      </c>
      <c r="CA124" s="55">
        <f t="shared" ca="1" si="115"/>
        <v>11466313.511260962</v>
      </c>
      <c r="CB124" s="43">
        <f t="array" aca="1" ref="CB124" ca="1">SUM($E$54:$V$54*BH124:BY124)/1000000</f>
        <v>287.62737114309459</v>
      </c>
      <c r="CC124" s="45">
        <f t="array" aca="1" ref="CC124" ca="1">IF(CB124=0,"",SUM(($E$54:$V$54*BH124:BY124))/SUM(BH124:BY124))</f>
        <v>25.084554932203655</v>
      </c>
      <c r="CD124" s="56">
        <f t="array" aca="1" ref="CD124" ca="1">SUM(BI124:BY124*BI$54:BY$54*BI$55:BY$55)/1000000</f>
        <v>1386.5877418284717</v>
      </c>
      <c r="CI124" s="10"/>
      <c r="CJ124" s="73"/>
      <c r="CK124" s="156" t="str">
        <f t="shared" ca="1" si="150"/>
        <v/>
      </c>
      <c r="CL124" s="156" t="str">
        <f t="shared" ca="1" si="151"/>
        <v/>
      </c>
      <c r="CM124" s="156" t="str">
        <f t="shared" ca="1" si="152"/>
        <v/>
      </c>
      <c r="CN124" s="156">
        <f t="shared" ca="1" si="153"/>
        <v>0.66305478151170449</v>
      </c>
      <c r="CO124" s="156">
        <f t="shared" ca="1" si="154"/>
        <v>0.63596260568497021</v>
      </c>
      <c r="CP124" s="156">
        <f t="shared" ca="1" si="155"/>
        <v>0.67914617166989033</v>
      </c>
      <c r="CQ124" s="156">
        <f t="shared" ca="1" si="156"/>
        <v>0.66795266717085844</v>
      </c>
      <c r="CR124" s="156">
        <f t="shared" ca="1" si="157"/>
        <v>0.71511904663108761</v>
      </c>
      <c r="CS124" s="156">
        <f t="shared" ca="1" si="158"/>
        <v>0.73994977562618691</v>
      </c>
      <c r="CT124" s="156">
        <f t="shared" ca="1" si="159"/>
        <v>0.74896363043542236</v>
      </c>
      <c r="CU124" s="156">
        <f t="shared" ca="1" si="160"/>
        <v>0.6439039905676226</v>
      </c>
      <c r="CV124" s="156">
        <f t="shared" ca="1" si="161"/>
        <v>0.56051402387528937</v>
      </c>
      <c r="CW124" s="156">
        <f t="shared" ca="1" si="162"/>
        <v>0.82718592521814693</v>
      </c>
      <c r="CX124" s="156">
        <f t="shared" ca="1" si="163"/>
        <v>0.66470885155089099</v>
      </c>
      <c r="CY124" s="156">
        <f t="shared" ca="1" si="164"/>
        <v>0.66866027511585158</v>
      </c>
      <c r="CZ124" s="156">
        <f t="shared" ca="1" si="165"/>
        <v>0.69642334427926944</v>
      </c>
      <c r="DA124" s="156" t="str">
        <f t="shared" ca="1" si="166"/>
        <v/>
      </c>
      <c r="DB124" s="55"/>
      <c r="DC124" s="55"/>
      <c r="DD124" s="43"/>
      <c r="DE124" s="45"/>
      <c r="DF124" s="56"/>
      <c r="DK124" s="10"/>
      <c r="DL124" s="48"/>
      <c r="DM124" s="74">
        <f t="shared" ca="1" si="167"/>
        <v>7.0607506784483298E-2</v>
      </c>
      <c r="DN124" s="74">
        <f t="shared" ca="1" si="168"/>
        <v>7.0607506784483298E-2</v>
      </c>
      <c r="DO124" s="74">
        <f t="shared" ca="1" si="169"/>
        <v>0.52178456581809751</v>
      </c>
      <c r="DP124" s="74">
        <f t="shared" ca="1" si="170"/>
        <v>0.52178456581809751</v>
      </c>
      <c r="DQ124" s="74">
        <f t="shared" ca="1" si="171"/>
        <v>0.52178456581809751</v>
      </c>
      <c r="DR124" s="74">
        <f t="shared" ca="1" si="172"/>
        <v>0.52178456581809751</v>
      </c>
      <c r="DS124" s="74">
        <f t="shared" ca="1" si="173"/>
        <v>0.52178456581809751</v>
      </c>
      <c r="DT124" s="74">
        <f t="shared" ca="1" si="174"/>
        <v>0.52178456581809751</v>
      </c>
      <c r="DU124" s="74">
        <f t="shared" ca="1" si="175"/>
        <v>0.5217845658180974</v>
      </c>
      <c r="DV124" s="74">
        <f t="shared" ca="1" si="176"/>
        <v>0.52178456581809751</v>
      </c>
      <c r="DW124" s="74">
        <f t="shared" ca="1" si="177"/>
        <v>0.52178456581809751</v>
      </c>
      <c r="DX124" s="74">
        <f t="shared" ca="1" si="178"/>
        <v>0.52178456581809751</v>
      </c>
      <c r="DY124" s="74">
        <f t="shared" ca="1" si="179"/>
        <v>0.52178456581809751</v>
      </c>
      <c r="DZ124" s="74">
        <f t="shared" ca="1" si="180"/>
        <v>0.52178456581809762</v>
      </c>
      <c r="EA124" s="74">
        <f t="shared" ca="1" si="181"/>
        <v>0.52178456581809751</v>
      </c>
      <c r="EB124" s="74">
        <f t="shared" ca="1" si="182"/>
        <v>0.52178456581809751</v>
      </c>
      <c r="EC124" s="74">
        <f t="shared" ca="1" si="183"/>
        <v>0.52178456581809751</v>
      </c>
      <c r="ED124" s="55"/>
      <c r="EE124" s="55"/>
      <c r="EF124" s="43"/>
      <c r="EG124" s="45"/>
      <c r="EH124" s="56"/>
    </row>
    <row r="125" spans="1:138" x14ac:dyDescent="0.2">
      <c r="A125" s="7">
        <v>6</v>
      </c>
      <c r="B125">
        <v>9</v>
      </c>
      <c r="C125" s="5">
        <f t="shared" ca="1" si="107"/>
        <v>0.26331181836931794</v>
      </c>
      <c r="D125" s="5">
        <f t="shared" ca="1" si="108"/>
        <v>7.9041077890466133E-2</v>
      </c>
      <c r="E125" s="32">
        <f t="shared" ca="1" si="109"/>
        <v>33543638.182309881</v>
      </c>
      <c r="F125" s="31">
        <f t="shared" ca="1" si="105"/>
        <v>21634029.337546505</v>
      </c>
      <c r="G125" s="31">
        <f t="shared" ca="1" si="105"/>
        <v>10495223.393194159</v>
      </c>
      <c r="H125" s="31">
        <f t="shared" ca="1" si="105"/>
        <v>4845012.48819282</v>
      </c>
      <c r="I125" s="31">
        <f t="shared" ca="1" si="105"/>
        <v>4114968.9136413373</v>
      </c>
      <c r="J125" s="31">
        <f t="shared" ca="1" si="105"/>
        <v>1832154.0150260751</v>
      </c>
      <c r="K125" s="31">
        <f t="shared" ca="1" si="105"/>
        <v>1672370.3970005563</v>
      </c>
      <c r="L125" s="31">
        <f t="shared" ca="1" si="105"/>
        <v>725705.94678387104</v>
      </c>
      <c r="M125" s="31">
        <f t="shared" ca="1" si="105"/>
        <v>869314.06967875583</v>
      </c>
      <c r="N125" s="31">
        <f t="shared" ca="1" si="105"/>
        <v>783438.07070731907</v>
      </c>
      <c r="O125" s="31">
        <f t="shared" ca="1" si="105"/>
        <v>356958.76766791445</v>
      </c>
      <c r="P125" s="31">
        <f t="shared" ca="1" si="106"/>
        <v>67074.586394042126</v>
      </c>
      <c r="Q125" s="31">
        <f t="shared" ca="1" si="106"/>
        <v>36851.140331338611</v>
      </c>
      <c r="R125" s="31">
        <f t="shared" ca="1" si="106"/>
        <v>11686.906719389313</v>
      </c>
      <c r="S125" s="31">
        <f t="shared" ca="1" si="106"/>
        <v>4447.0915365427591</v>
      </c>
      <c r="T125" s="31">
        <f t="shared" ca="1" si="106"/>
        <v>1476.574488587233</v>
      </c>
      <c r="U125" s="31">
        <f t="shared" ca="1" si="106"/>
        <v>934.84390316639076</v>
      </c>
      <c r="V125" s="31">
        <f t="shared" ca="1" si="106"/>
        <v>1363.6339927419472</v>
      </c>
      <c r="W125" s="33">
        <f t="shared" ca="1" si="110"/>
        <v>15323757.446064457</v>
      </c>
      <c r="X125" s="33">
        <f t="shared" ca="1" si="111"/>
        <v>80996648.359115005</v>
      </c>
      <c r="Y125" s="40">
        <f t="array" aca="1" ref="Y125" ca="1">SUM($E$54:$V$54*E125:V125)/1000000</f>
        <v>709.66303261939493</v>
      </c>
      <c r="Z125" s="41">
        <f t="array" aca="1" ref="Z125" ca="1">SUM(($E$54:$V$54*E125:V125))/SUM(E125:V125)</f>
        <v>8.7616345490366516</v>
      </c>
      <c r="AE125" s="10"/>
      <c r="AF125" s="48"/>
      <c r="AG125" s="55">
        <f t="shared" ca="1" si="116"/>
        <v>955958.09652456548</v>
      </c>
      <c r="AH125" s="55">
        <f t="shared" ca="1" si="117"/>
        <v>463759.83045125182</v>
      </c>
      <c r="AI125" s="55">
        <f t="shared" ca="1" si="118"/>
        <v>501559.09805989941</v>
      </c>
      <c r="AJ125" s="55">
        <f t="shared" ca="1" si="119"/>
        <v>425984.47411645466</v>
      </c>
      <c r="AK125" s="55">
        <f t="shared" ca="1" si="120"/>
        <v>189665.87135177071</v>
      </c>
      <c r="AL125" s="55">
        <f t="shared" ca="1" si="121"/>
        <v>173124.95891100235</v>
      </c>
      <c r="AM125" s="55">
        <f t="shared" ca="1" si="122"/>
        <v>75125.589668271277</v>
      </c>
      <c r="AN125" s="55">
        <f t="shared" ca="1" si="123"/>
        <v>89992.00348428599</v>
      </c>
      <c r="AO125" s="55">
        <f t="shared" ca="1" si="124"/>
        <v>81102.059713434661</v>
      </c>
      <c r="AP125" s="55">
        <f t="shared" ca="1" si="125"/>
        <v>36952.622514884875</v>
      </c>
      <c r="AQ125" s="55">
        <f t="shared" ca="1" si="126"/>
        <v>6943.6083264018444</v>
      </c>
      <c r="AR125" s="55">
        <f t="shared" ca="1" si="127"/>
        <v>3814.8559476590981</v>
      </c>
      <c r="AS125" s="55">
        <f t="shared" ca="1" si="128"/>
        <v>1209.8367976495097</v>
      </c>
      <c r="AT125" s="55">
        <f t="shared" ca="1" si="129"/>
        <v>460.36604146920638</v>
      </c>
      <c r="AU125" s="55">
        <f t="shared" ca="1" si="130"/>
        <v>152.85602885830917</v>
      </c>
      <c r="AV125" s="55">
        <f t="shared" ca="1" si="131"/>
        <v>96.775697904098095</v>
      </c>
      <c r="AW125" s="55">
        <f t="shared" ca="1" si="132"/>
        <v>141.16434934898999</v>
      </c>
      <c r="AX125" s="55">
        <f t="shared" ca="1" si="112"/>
        <v>1586326.1410092949</v>
      </c>
      <c r="AY125" s="55">
        <f t="shared" ca="1" si="113"/>
        <v>3006044.0679851123</v>
      </c>
      <c r="AZ125" s="43">
        <f t="array" aca="1" ref="AZ125" ca="1">SUM($E$54:$V$54*AF125:AW125)/1000000</f>
        <v>52.401464839561761</v>
      </c>
      <c r="BA125" s="45">
        <f t="array" aca="1" ref="BA125" ca="1">IF(AZ125=0,"",SUM(($E$54:$V$54*AF125:AW125))/SUM(AF125:AW125))</f>
        <v>17.432034812013036</v>
      </c>
      <c r="BB125" s="56">
        <f t="array" aca="1" ref="BB125" ca="1">SUM(AG125:AW125*AG$54:AW$54*AG$55:AW$55)/1000000</f>
        <v>105.44114554217714</v>
      </c>
      <c r="BG125" s="10"/>
      <c r="BH125" s="48"/>
      <c r="BI125" s="55">
        <f t="shared" si="133"/>
        <v>0</v>
      </c>
      <c r="BJ125" s="55">
        <f t="shared" si="134"/>
        <v>0</v>
      </c>
      <c r="BK125" s="55">
        <f t="shared" ca="1" si="135"/>
        <v>1670858.2632544909</v>
      </c>
      <c r="BL125" s="55">
        <f t="shared" ca="1" si="136"/>
        <v>1419094.342718102</v>
      </c>
      <c r="BM125" s="55">
        <f t="shared" ca="1" si="137"/>
        <v>631839.37771501159</v>
      </c>
      <c r="BN125" s="55">
        <f t="shared" ca="1" si="138"/>
        <v>576736.15988817404</v>
      </c>
      <c r="BO125" s="55">
        <f t="shared" ca="1" si="139"/>
        <v>250268.03972780565</v>
      </c>
      <c r="BP125" s="55">
        <f t="shared" ca="1" si="140"/>
        <v>299792.95207718224</v>
      </c>
      <c r="BQ125" s="55">
        <f t="shared" ca="1" si="141"/>
        <v>270177.62645184429</v>
      </c>
      <c r="BR125" s="55">
        <f t="shared" ca="1" si="142"/>
        <v>123101.33524992032</v>
      </c>
      <c r="BS125" s="55">
        <f t="shared" ca="1" si="143"/>
        <v>23131.442324241616</v>
      </c>
      <c r="BT125" s="55">
        <f t="shared" ca="1" si="144"/>
        <v>12708.539448147965</v>
      </c>
      <c r="BU125" s="55">
        <f t="shared" ca="1" si="145"/>
        <v>4030.3641552139052</v>
      </c>
      <c r="BV125" s="55">
        <f t="shared" ca="1" si="146"/>
        <v>1533.6306478857243</v>
      </c>
      <c r="BW125" s="55">
        <f t="shared" ca="1" si="147"/>
        <v>509.21368966109588</v>
      </c>
      <c r="BX125" s="55">
        <f t="shared" ca="1" si="148"/>
        <v>322.39166860047976</v>
      </c>
      <c r="BY125" s="55">
        <f t="shared" ca="1" si="149"/>
        <v>470.26486110822185</v>
      </c>
      <c r="BZ125" s="55">
        <f t="shared" ca="1" si="114"/>
        <v>5284573.9438773878</v>
      </c>
      <c r="CA125" s="55">
        <f t="shared" ca="1" si="115"/>
        <v>5284573.9438773878</v>
      </c>
      <c r="CB125" s="43">
        <f t="array" aca="1" ref="CB125" ca="1">SUM($E$54:$V$54*BH125:BY125)/1000000</f>
        <v>134.85222019428332</v>
      </c>
      <c r="CC125" s="45">
        <f t="array" aca="1" ref="CC125" ca="1">IF(CB125=0,"",SUM(($E$54:$V$54*BH125:BY125))/SUM(BH125:BY125))</f>
        <v>25.518087479979471</v>
      </c>
      <c r="CD125" s="56">
        <f t="array" aca="1" ref="CD125" ca="1">SUM(BI125:BY125*BI$54:BY$54*BI$55:BY$55)/1000000</f>
        <v>652.64909772923659</v>
      </c>
      <c r="CI125" s="10"/>
      <c r="CJ125" s="73"/>
      <c r="CK125" s="156" t="str">
        <f t="shared" ca="1" si="150"/>
        <v/>
      </c>
      <c r="CL125" s="156" t="str">
        <f t="shared" ca="1" si="151"/>
        <v/>
      </c>
      <c r="CM125" s="156" t="str">
        <f t="shared" ca="1" si="152"/>
        <v/>
      </c>
      <c r="CN125" s="156">
        <f t="shared" ca="1" si="153"/>
        <v>1.0310138545690839</v>
      </c>
      <c r="CO125" s="156">
        <f t="shared" ca="1" si="154"/>
        <v>1.1653577979970011</v>
      </c>
      <c r="CP125" s="156">
        <f t="shared" ca="1" si="155"/>
        <v>1.0655003593467982</v>
      </c>
      <c r="CQ125" s="156">
        <f t="shared" ca="1" si="156"/>
        <v>1.0315461627678586</v>
      </c>
      <c r="CR125" s="156">
        <f t="shared" ca="1" si="157"/>
        <v>0.86991795817016071</v>
      </c>
      <c r="CS125" s="156">
        <f t="shared" ca="1" si="158"/>
        <v>1.0772497662105305</v>
      </c>
      <c r="CT125" s="156">
        <f t="shared" ca="1" si="159"/>
        <v>0.94713610786021407</v>
      </c>
      <c r="CU125" s="156">
        <f t="shared" ca="1" si="160"/>
        <v>1.0672795499658694</v>
      </c>
      <c r="CV125" s="156">
        <f t="shared" ca="1" si="161"/>
        <v>1.0632866486338108</v>
      </c>
      <c r="CW125" s="156">
        <f t="shared" ca="1" si="162"/>
        <v>1.0485228590055506</v>
      </c>
      <c r="CX125" s="156">
        <f t="shared" ca="1" si="163"/>
        <v>0.88548917506008007</v>
      </c>
      <c r="CY125" s="156" t="str">
        <f t="shared" ca="1" si="164"/>
        <v/>
      </c>
      <c r="CZ125" s="156" t="str">
        <f t="shared" ca="1" si="165"/>
        <v/>
      </c>
      <c r="DA125" s="156" t="str">
        <f t="shared" ca="1" si="166"/>
        <v/>
      </c>
      <c r="DB125" s="55"/>
      <c r="DC125" s="55"/>
      <c r="DD125" s="43"/>
      <c r="DE125" s="45"/>
      <c r="DF125" s="56"/>
      <c r="DK125" s="10"/>
      <c r="DL125" s="48"/>
      <c r="DM125" s="74">
        <f t="shared" ca="1" si="167"/>
        <v>7.9041077890466244E-2</v>
      </c>
      <c r="DN125" s="74">
        <f t="shared" ca="1" si="168"/>
        <v>7.9041077890466077E-2</v>
      </c>
      <c r="DO125" s="74">
        <f t="shared" ca="1" si="169"/>
        <v>0.34235289625978393</v>
      </c>
      <c r="DP125" s="74">
        <f t="shared" ca="1" si="170"/>
        <v>0.34235289625978393</v>
      </c>
      <c r="DQ125" s="74">
        <f t="shared" ca="1" si="171"/>
        <v>0.34235289625978393</v>
      </c>
      <c r="DR125" s="74">
        <f t="shared" ca="1" si="172"/>
        <v>0.34235289625978393</v>
      </c>
      <c r="DS125" s="74">
        <f t="shared" ca="1" si="173"/>
        <v>0.34235289625978393</v>
      </c>
      <c r="DT125" s="74">
        <f t="shared" ca="1" si="174"/>
        <v>0.34235289625978393</v>
      </c>
      <c r="DU125" s="74">
        <f t="shared" ca="1" si="175"/>
        <v>0.34235289625978393</v>
      </c>
      <c r="DV125" s="74">
        <f t="shared" ca="1" si="176"/>
        <v>0.34235289625978393</v>
      </c>
      <c r="DW125" s="74">
        <f t="shared" ca="1" si="177"/>
        <v>0.34235289625978393</v>
      </c>
      <c r="DX125" s="74">
        <f t="shared" ca="1" si="178"/>
        <v>0.34235289625978393</v>
      </c>
      <c r="DY125" s="74">
        <f t="shared" ca="1" si="179"/>
        <v>0.34235289625978393</v>
      </c>
      <c r="DZ125" s="74">
        <f t="shared" ca="1" si="180"/>
        <v>0.34235289625978382</v>
      </c>
      <c r="EA125" s="74">
        <f t="shared" ca="1" si="181"/>
        <v>0.34235289625978393</v>
      </c>
      <c r="EB125" s="74">
        <f t="shared" ca="1" si="182"/>
        <v>0.34235289625978393</v>
      </c>
      <c r="EC125" s="74">
        <f t="shared" ca="1" si="183"/>
        <v>0.34235289625978393</v>
      </c>
      <c r="ED125" s="55"/>
      <c r="EE125" s="55"/>
      <c r="EF125" s="43"/>
      <c r="EG125" s="45"/>
      <c r="EH125" s="56"/>
    </row>
    <row r="126" spans="1:138" x14ac:dyDescent="0.2">
      <c r="A126" s="7">
        <v>6</v>
      </c>
      <c r="B126">
        <v>10</v>
      </c>
      <c r="C126" s="5">
        <f t="shared" ca="1" si="107"/>
        <v>0.34838760718691397</v>
      </c>
      <c r="D126" s="5">
        <f t="shared" ca="1" si="108"/>
        <v>9.4690334302954982E-2</v>
      </c>
      <c r="E126" s="32">
        <f t="shared" ca="1" si="109"/>
        <v>71964629.476366773</v>
      </c>
      <c r="F126" s="31">
        <f t="shared" ca="1" si="105"/>
        <v>25614456.244282626</v>
      </c>
      <c r="G126" s="31">
        <f t="shared" ca="1" si="105"/>
        <v>16520089.289132444</v>
      </c>
      <c r="H126" s="31">
        <f t="shared" ca="1" si="105"/>
        <v>5656709.1294796644</v>
      </c>
      <c r="I126" s="31">
        <f t="shared" ca="1" si="105"/>
        <v>2611361.887939977</v>
      </c>
      <c r="J126" s="31">
        <f t="shared" ca="1" si="105"/>
        <v>2217883.4455695846</v>
      </c>
      <c r="K126" s="31">
        <f t="shared" ca="1" si="105"/>
        <v>987493.25813603378</v>
      </c>
      <c r="L126" s="31">
        <f t="shared" ca="1" si="105"/>
        <v>901373.18074803252</v>
      </c>
      <c r="M126" s="31">
        <f t="shared" ca="1" si="105"/>
        <v>391140.55039095663</v>
      </c>
      <c r="N126" s="31">
        <f t="shared" ca="1" si="105"/>
        <v>468542.3692387304</v>
      </c>
      <c r="O126" s="31">
        <f t="shared" ca="1" si="105"/>
        <v>422256.97547570453</v>
      </c>
      <c r="P126" s="31">
        <f t="shared" ca="1" si="106"/>
        <v>192393.41977459012</v>
      </c>
      <c r="Q126" s="31">
        <f t="shared" ca="1" si="106"/>
        <v>36151.819832371941</v>
      </c>
      <c r="R126" s="31">
        <f t="shared" ca="1" si="106"/>
        <v>19862.005231751144</v>
      </c>
      <c r="S126" s="31">
        <f t="shared" ca="1" si="106"/>
        <v>6299.0018847828205</v>
      </c>
      <c r="T126" s="31">
        <f t="shared" ca="1" si="106"/>
        <v>2396.8906951238437</v>
      </c>
      <c r="U126" s="31">
        <f t="shared" ca="1" si="106"/>
        <v>795.84322096131359</v>
      </c>
      <c r="V126" s="31">
        <f t="shared" ca="1" si="106"/>
        <v>503.86159908791723</v>
      </c>
      <c r="W126" s="33">
        <f t="shared" ca="1" si="110"/>
        <v>13915163.639217352</v>
      </c>
      <c r="X126" s="33">
        <f t="shared" ca="1" si="111"/>
        <v>128014338.6489992</v>
      </c>
      <c r="Y126" s="40">
        <f t="array" aca="1" ref="Y126" ca="1">SUM($E$54:$V$54*E126:V126)/1000000</f>
        <v>821.65467837969322</v>
      </c>
      <c r="Z126" s="41">
        <f t="array" aca="1" ref="Z126" ca="1">SUM(($E$54:$V$54*E126:V126))/SUM(E126:V126)</f>
        <v>6.4184581746938303</v>
      </c>
      <c r="AE126" s="10"/>
      <c r="AF126" s="48"/>
      <c r="AG126" s="55">
        <f t="shared" ca="1" si="116"/>
        <v>1214760.8546762222</v>
      </c>
      <c r="AH126" s="55">
        <f t="shared" ca="1" si="117"/>
        <v>783462.18216806313</v>
      </c>
      <c r="AI126" s="55">
        <f t="shared" ca="1" si="118"/>
        <v>741266.59828103799</v>
      </c>
      <c r="AJ126" s="55">
        <f t="shared" ca="1" si="119"/>
        <v>342198.1401635324</v>
      </c>
      <c r="AK126" s="55">
        <f t="shared" ca="1" si="120"/>
        <v>290635.92973401159</v>
      </c>
      <c r="AL126" s="55">
        <f t="shared" ca="1" si="121"/>
        <v>129403.11257462337</v>
      </c>
      <c r="AM126" s="55">
        <f t="shared" ca="1" si="122"/>
        <v>118117.76355845861</v>
      </c>
      <c r="AN126" s="55">
        <f t="shared" ca="1" si="123"/>
        <v>51255.84833893476</v>
      </c>
      <c r="AO126" s="55">
        <f t="shared" ca="1" si="124"/>
        <v>61398.739133698349</v>
      </c>
      <c r="AP126" s="55">
        <f t="shared" ca="1" si="125"/>
        <v>55333.407577933416</v>
      </c>
      <c r="AQ126" s="55">
        <f t="shared" ca="1" si="126"/>
        <v>25211.622613709453</v>
      </c>
      <c r="AR126" s="55">
        <f t="shared" ca="1" si="127"/>
        <v>4737.4075448133144</v>
      </c>
      <c r="AS126" s="55">
        <f t="shared" ca="1" si="128"/>
        <v>2602.7573128078902</v>
      </c>
      <c r="AT126" s="55">
        <f t="shared" ca="1" si="129"/>
        <v>825.43393920774417</v>
      </c>
      <c r="AU126" s="55">
        <f t="shared" ca="1" si="130"/>
        <v>314.09340154446977</v>
      </c>
      <c r="AV126" s="55">
        <f t="shared" ca="1" si="131"/>
        <v>104.28890431940641</v>
      </c>
      <c r="AW126" s="55">
        <f t="shared" ca="1" si="132"/>
        <v>66.027042404193907</v>
      </c>
      <c r="AX126" s="55">
        <f t="shared" ca="1" si="112"/>
        <v>1823471.1701210376</v>
      </c>
      <c r="AY126" s="55">
        <f t="shared" ca="1" si="113"/>
        <v>3821694.2069653217</v>
      </c>
      <c r="AZ126" s="43">
        <f t="array" aca="1" ref="AZ126" ca="1">SUM($E$54:$V$54*AF126:AW126)/1000000</f>
        <v>62.887316165206499</v>
      </c>
      <c r="BA126" s="45">
        <f t="array" aca="1" ref="BA126" ca="1">IF(AZ126=0,"",SUM(($E$54:$V$54*AF126:AW126))/SUM(AF126:AW126))</f>
        <v>16.455350103781118</v>
      </c>
      <c r="BB126" s="56">
        <f t="array" aca="1" ref="BB126" ca="1">SUM(AG126:AW126*AG$54:AW$54*AG$55:AW$55)/1000000</f>
        <v>121.61106897005365</v>
      </c>
      <c r="BG126" s="10"/>
      <c r="BH126" s="48"/>
      <c r="BI126" s="55">
        <f t="shared" si="133"/>
        <v>0</v>
      </c>
      <c r="BJ126" s="55">
        <f t="shared" si="134"/>
        <v>0</v>
      </c>
      <c r="BK126" s="55">
        <f t="shared" ca="1" si="135"/>
        <v>2727290.9992742008</v>
      </c>
      <c r="BL126" s="55">
        <f t="shared" ca="1" si="136"/>
        <v>1259025.983095139</v>
      </c>
      <c r="BM126" s="55">
        <f t="shared" ca="1" si="137"/>
        <v>1069316.7034200295</v>
      </c>
      <c r="BN126" s="55">
        <f t="shared" ca="1" si="138"/>
        <v>476103.93483429722</v>
      </c>
      <c r="BO126" s="55">
        <f t="shared" ca="1" si="139"/>
        <v>434582.52962485183</v>
      </c>
      <c r="BP126" s="55">
        <f t="shared" ca="1" si="140"/>
        <v>188582.10279419809</v>
      </c>
      <c r="BQ126" s="55">
        <f t="shared" ca="1" si="141"/>
        <v>225900.14037383298</v>
      </c>
      <c r="BR126" s="55">
        <f t="shared" ca="1" si="142"/>
        <v>203584.38488449698</v>
      </c>
      <c r="BS126" s="55">
        <f t="shared" ca="1" si="143"/>
        <v>92759.381834980217</v>
      </c>
      <c r="BT126" s="55">
        <f t="shared" ca="1" si="144"/>
        <v>17430.016389278269</v>
      </c>
      <c r="BU126" s="55">
        <f t="shared" ca="1" si="145"/>
        <v>9576.1452208653318</v>
      </c>
      <c r="BV126" s="55">
        <f t="shared" ca="1" si="146"/>
        <v>3036.9620837053103</v>
      </c>
      <c r="BW126" s="55">
        <f t="shared" ca="1" si="147"/>
        <v>1155.6221593555142</v>
      </c>
      <c r="BX126" s="55">
        <f t="shared" ca="1" si="148"/>
        <v>383.70296292056895</v>
      </c>
      <c r="BY126" s="55">
        <f t="shared" ca="1" si="149"/>
        <v>242.92873694193059</v>
      </c>
      <c r="BZ126" s="55">
        <f t="shared" ca="1" si="114"/>
        <v>6708971.5376890935</v>
      </c>
      <c r="CA126" s="55">
        <f t="shared" ca="1" si="115"/>
        <v>6708971.5376890935</v>
      </c>
      <c r="CB126" s="43">
        <f t="array" aca="1" ref="CB126" ca="1">SUM($E$54:$V$54*BH126:BY126)/1000000</f>
        <v>166.57651012774826</v>
      </c>
      <c r="CC126" s="45">
        <f t="array" aca="1" ref="CC126" ca="1">IF(CB126=0,"",SUM(($E$54:$V$54*BH126:BY126))/SUM(BH126:BY126))</f>
        <v>24.828918887488015</v>
      </c>
      <c r="CD126" s="56">
        <f t="array" aca="1" ref="CD126" ca="1">SUM(BI126:BY126*BI$54:BY$54*BI$55:BY$55)/1000000</f>
        <v>800.84301302896574</v>
      </c>
      <c r="CI126" s="10"/>
      <c r="CJ126" s="73"/>
      <c r="CK126" s="156" t="str">
        <f t="shared" ca="1" si="150"/>
        <v/>
      </c>
      <c r="CL126" s="156" t="str">
        <f t="shared" ca="1" si="151"/>
        <v/>
      </c>
      <c r="CM126" s="156" t="str">
        <f t="shared" ca="1" si="152"/>
        <v/>
      </c>
      <c r="CN126" s="156">
        <f t="shared" ca="1" si="153"/>
        <v>9.2951210932284159E-2</v>
      </c>
      <c r="CO126" s="156">
        <f t="shared" ca="1" si="154"/>
        <v>0.10505302060801218</v>
      </c>
      <c r="CP126" s="156">
        <f t="shared" ca="1" si="155"/>
        <v>0.10862816446375255</v>
      </c>
      <c r="CQ126" s="156">
        <f t="shared" ca="1" si="156"/>
        <v>0.11727093698931336</v>
      </c>
      <c r="CR126" s="156">
        <f t="shared" ca="1" si="157"/>
        <v>0.11993299986077235</v>
      </c>
      <c r="CS126" s="156">
        <f t="shared" ca="1" si="158"/>
        <v>0.12902124304530543</v>
      </c>
      <c r="CT126" s="156">
        <f t="shared" ca="1" si="159"/>
        <v>9.8910277204462535E-2</v>
      </c>
      <c r="CU126" s="156">
        <f t="shared" ca="1" si="160"/>
        <v>0.1057591664397112</v>
      </c>
      <c r="CV126" s="156">
        <f t="shared" ca="1" si="161"/>
        <v>0.11226624111710584</v>
      </c>
      <c r="CW126" s="156">
        <f t="shared" ca="1" si="162"/>
        <v>0.10982578256956979</v>
      </c>
      <c r="CX126" s="156">
        <f t="shared" ca="1" si="163"/>
        <v>0.10054055150729557</v>
      </c>
      <c r="CY126" s="156">
        <f t="shared" ca="1" si="164"/>
        <v>9.7821791700081581E-2</v>
      </c>
      <c r="CZ126" s="156" t="str">
        <f t="shared" ca="1" si="165"/>
        <v/>
      </c>
      <c r="DA126" s="156" t="str">
        <f t="shared" ca="1" si="166"/>
        <v/>
      </c>
      <c r="DB126" s="55"/>
      <c r="DC126" s="55"/>
      <c r="DD126" s="43"/>
      <c r="DE126" s="45"/>
      <c r="DF126" s="56"/>
      <c r="DK126" s="10"/>
      <c r="DL126" s="48"/>
      <c r="DM126" s="74">
        <f t="shared" ca="1" si="167"/>
        <v>9.4690334302954954E-2</v>
      </c>
      <c r="DN126" s="74">
        <f t="shared" ca="1" si="168"/>
        <v>9.4690334302954954E-2</v>
      </c>
      <c r="DO126" s="74">
        <f t="shared" ca="1" si="169"/>
        <v>0.44307794148986901</v>
      </c>
      <c r="DP126" s="74">
        <f t="shared" ca="1" si="170"/>
        <v>0.44307794148986901</v>
      </c>
      <c r="DQ126" s="74">
        <f t="shared" ca="1" si="171"/>
        <v>0.44307794148986901</v>
      </c>
      <c r="DR126" s="74">
        <f t="shared" ca="1" si="172"/>
        <v>0.44307794148986901</v>
      </c>
      <c r="DS126" s="74">
        <f t="shared" ca="1" si="173"/>
        <v>0.44307794148986901</v>
      </c>
      <c r="DT126" s="74">
        <f t="shared" ca="1" si="174"/>
        <v>0.44307794148986901</v>
      </c>
      <c r="DU126" s="74">
        <f t="shared" ca="1" si="175"/>
        <v>0.44307794148986901</v>
      </c>
      <c r="DV126" s="74">
        <f t="shared" ca="1" si="176"/>
        <v>0.44307794148986901</v>
      </c>
      <c r="DW126" s="74">
        <f t="shared" ca="1" si="177"/>
        <v>0.44307794148986901</v>
      </c>
      <c r="DX126" s="74">
        <f t="shared" ca="1" si="178"/>
        <v>0.44307794148986901</v>
      </c>
      <c r="DY126" s="74">
        <f t="shared" ca="1" si="179"/>
        <v>0.44307794148986901</v>
      </c>
      <c r="DZ126" s="74">
        <f t="shared" ca="1" si="180"/>
        <v>0.44307794148986901</v>
      </c>
      <c r="EA126" s="74">
        <f t="shared" ca="1" si="181"/>
        <v>0.44307794148986901</v>
      </c>
      <c r="EB126" s="74">
        <f t="shared" ca="1" si="182"/>
        <v>0.44307794148986901</v>
      </c>
      <c r="EC126" s="74">
        <f t="shared" ca="1" si="183"/>
        <v>0.44307794148986901</v>
      </c>
      <c r="ED126" s="55"/>
      <c r="EE126" s="55"/>
      <c r="EF126" s="43"/>
      <c r="EG126" s="45"/>
      <c r="EH126" s="56"/>
    </row>
    <row r="127" spans="1:138" x14ac:dyDescent="0.2">
      <c r="A127" s="7">
        <v>6</v>
      </c>
      <c r="B127">
        <v>11</v>
      </c>
      <c r="C127" s="5">
        <f t="shared" ca="1" si="107"/>
        <v>0.46637693700521909</v>
      </c>
      <c r="D127" s="5">
        <f t="shared" ca="1" si="108"/>
        <v>7.5000742423440181E-2</v>
      </c>
      <c r="E127" s="32">
        <f t="shared" ca="1" si="109"/>
        <v>75013437.821626782</v>
      </c>
      <c r="F127" s="31">
        <f t="shared" ca="1" si="105"/>
        <v>56046068.179707751</v>
      </c>
      <c r="G127" s="31">
        <f t="shared" ca="1" si="105"/>
        <v>19948543.770723555</v>
      </c>
      <c r="H127" s="31">
        <f t="shared" ca="1" si="105"/>
        <v>8070371.3195628887</v>
      </c>
      <c r="I127" s="31">
        <f t="shared" ca="1" si="105"/>
        <v>2763407.7711488958</v>
      </c>
      <c r="J127" s="31">
        <f t="shared" ca="1" si="105"/>
        <v>1275698.9212700028</v>
      </c>
      <c r="K127" s="31">
        <f t="shared" ca="1" si="105"/>
        <v>1083477.373275025</v>
      </c>
      <c r="L127" s="31">
        <f t="shared" ca="1" si="105"/>
        <v>482408.84956749988</v>
      </c>
      <c r="M127" s="31">
        <f t="shared" ca="1" si="105"/>
        <v>440337.58769799693</v>
      </c>
      <c r="N127" s="31">
        <f t="shared" ca="1" si="105"/>
        <v>191079.44421764027</v>
      </c>
      <c r="O127" s="31">
        <f t="shared" ca="1" si="105"/>
        <v>228891.67440467697</v>
      </c>
      <c r="P127" s="31">
        <f t="shared" ca="1" si="106"/>
        <v>206280.39744350896</v>
      </c>
      <c r="Q127" s="31">
        <f t="shared" ca="1" si="106"/>
        <v>93987.769063868982</v>
      </c>
      <c r="R127" s="31">
        <f t="shared" ca="1" si="106"/>
        <v>17660.837348930643</v>
      </c>
      <c r="S127" s="31">
        <f t="shared" ca="1" si="106"/>
        <v>9702.9595037830659</v>
      </c>
      <c r="T127" s="31">
        <f t="shared" ca="1" si="106"/>
        <v>3077.1797454064172</v>
      </c>
      <c r="U127" s="31">
        <f t="shared" ca="1" si="106"/>
        <v>1170.9257488565588</v>
      </c>
      <c r="V127" s="31">
        <f t="shared" ca="1" si="106"/>
        <v>388.78423674985038</v>
      </c>
      <c r="W127" s="33">
        <f t="shared" ca="1" si="110"/>
        <v>14867941.794235731</v>
      </c>
      <c r="X127" s="33">
        <f t="shared" ca="1" si="111"/>
        <v>165875991.56629381</v>
      </c>
      <c r="Y127" s="40">
        <f t="array" aca="1" ref="Y127" ca="1">SUM($E$54:$V$54*E127:V127)/1000000</f>
        <v>1061.4039607944087</v>
      </c>
      <c r="Z127" s="41">
        <f t="array" aca="1" ref="Z127" ca="1">SUM(($E$54:$V$54*E127:V127))/SUM(E127:V127)</f>
        <v>6.3987799004065593</v>
      </c>
      <c r="AE127" s="10"/>
      <c r="AF127" s="48"/>
      <c r="AG127" s="55">
        <f t="shared" ca="1" si="116"/>
        <v>1666584.4705193143</v>
      </c>
      <c r="AH127" s="55">
        <f t="shared" ca="1" si="117"/>
        <v>593189.39468085312</v>
      </c>
      <c r="AI127" s="55">
        <f t="shared" ca="1" si="118"/>
        <v>884638.28394518106</v>
      </c>
      <c r="AJ127" s="55">
        <f t="shared" ca="1" si="119"/>
        <v>302912.49456937547</v>
      </c>
      <c r="AK127" s="55">
        <f t="shared" ca="1" si="120"/>
        <v>139836.45359754501</v>
      </c>
      <c r="AL127" s="55">
        <f t="shared" ca="1" si="121"/>
        <v>118765.98067601235</v>
      </c>
      <c r="AM127" s="55">
        <f t="shared" ca="1" si="122"/>
        <v>52879.516932125036</v>
      </c>
      <c r="AN127" s="55">
        <f t="shared" ca="1" si="123"/>
        <v>48267.851938046275</v>
      </c>
      <c r="AO127" s="55">
        <f t="shared" ca="1" si="124"/>
        <v>20945.280574654851</v>
      </c>
      <c r="AP127" s="55">
        <f t="shared" ca="1" si="125"/>
        <v>25090.089419288295</v>
      </c>
      <c r="AQ127" s="55">
        <f t="shared" ca="1" si="126"/>
        <v>22611.541598291591</v>
      </c>
      <c r="AR127" s="55">
        <f t="shared" ca="1" si="127"/>
        <v>10302.522082837741</v>
      </c>
      <c r="AS127" s="55">
        <f t="shared" ca="1" si="128"/>
        <v>1935.9026030835926</v>
      </c>
      <c r="AT127" s="55">
        <f t="shared" ca="1" si="129"/>
        <v>1063.5953545048465</v>
      </c>
      <c r="AU127" s="55">
        <f t="shared" ca="1" si="130"/>
        <v>337.30678571982264</v>
      </c>
      <c r="AV127" s="55">
        <f t="shared" ca="1" si="131"/>
        <v>128.35168347022181</v>
      </c>
      <c r="AW127" s="55">
        <f t="shared" ca="1" si="132"/>
        <v>42.616802425139582</v>
      </c>
      <c r="AX127" s="55">
        <f t="shared" ca="1" si="112"/>
        <v>1629757.7885625614</v>
      </c>
      <c r="AY127" s="55">
        <f t="shared" ca="1" si="113"/>
        <v>3889531.6537627294</v>
      </c>
      <c r="AZ127" s="43">
        <f t="array" aca="1" ref="AZ127" ca="1">SUM($E$54:$V$54*AF127:AW127)/1000000</f>
        <v>55.883239408560001</v>
      </c>
      <c r="BA127" s="45">
        <f t="array" aca="1" ref="BA127" ca="1">IF(AZ127=0,"",SUM(($E$54:$V$54*AF127:AW127))/SUM(AF127:AW127))</f>
        <v>14.367601136372963</v>
      </c>
      <c r="BB127" s="56">
        <f t="array" aca="1" ref="BB127" ca="1">SUM(AG127:AW127*AG$54:AW$54*AG$55:AW$55)/1000000</f>
        <v>100.2971512476829</v>
      </c>
      <c r="BG127" s="10"/>
      <c r="BH127" s="48"/>
      <c r="BI127" s="55">
        <f t="shared" si="133"/>
        <v>0</v>
      </c>
      <c r="BJ127" s="55">
        <f t="shared" si="134"/>
        <v>0</v>
      </c>
      <c r="BK127" s="55">
        <f t="shared" ca="1" si="135"/>
        <v>5500944.1225872943</v>
      </c>
      <c r="BL127" s="55">
        <f t="shared" ca="1" si="136"/>
        <v>1883600.0395873876</v>
      </c>
      <c r="BM127" s="55">
        <f t="shared" ca="1" si="137"/>
        <v>869544.68453519198</v>
      </c>
      <c r="BN127" s="55">
        <f t="shared" ca="1" si="138"/>
        <v>738522.21322529973</v>
      </c>
      <c r="BO127" s="55">
        <f t="shared" ca="1" si="139"/>
        <v>328820.57350691612</v>
      </c>
      <c r="BP127" s="55">
        <f t="shared" ca="1" si="140"/>
        <v>300143.86811792437</v>
      </c>
      <c r="BQ127" s="55">
        <f t="shared" ca="1" si="141"/>
        <v>130243.98803910374</v>
      </c>
      <c r="BR127" s="55">
        <f t="shared" ca="1" si="142"/>
        <v>156017.64295199362</v>
      </c>
      <c r="BS127" s="55">
        <f t="shared" ca="1" si="143"/>
        <v>140605.29497214034</v>
      </c>
      <c r="BT127" s="55">
        <f t="shared" ca="1" si="144"/>
        <v>64064.148395960678</v>
      </c>
      <c r="BU127" s="55">
        <f t="shared" ca="1" si="145"/>
        <v>12038.018520792441</v>
      </c>
      <c r="BV127" s="55">
        <f t="shared" ca="1" si="146"/>
        <v>6613.7524458947601</v>
      </c>
      <c r="BW127" s="55">
        <f t="shared" ca="1" si="147"/>
        <v>2097.473977883204</v>
      </c>
      <c r="BX127" s="55">
        <f t="shared" ca="1" si="148"/>
        <v>798.1289659553712</v>
      </c>
      <c r="BY127" s="55">
        <f t="shared" ca="1" si="149"/>
        <v>265.00396046454932</v>
      </c>
      <c r="BZ127" s="55">
        <f t="shared" ca="1" si="114"/>
        <v>10134318.953790205</v>
      </c>
      <c r="CA127" s="55">
        <f t="shared" ca="1" si="115"/>
        <v>10134318.953790205</v>
      </c>
      <c r="CB127" s="43">
        <f t="array" aca="1" ref="CB127" ca="1">SUM($E$54:$V$54*BH127:BY127)/1000000</f>
        <v>235.250125172319</v>
      </c>
      <c r="CC127" s="45">
        <f t="array" aca="1" ref="CC127" ca="1">IF(CB127=0,"",SUM(($E$54:$V$54*BH127:BY127))/SUM(BH127:BY127))</f>
        <v>23.213215041385308</v>
      </c>
      <c r="CD127" s="56">
        <f t="array" aca="1" ref="CD127" ca="1">SUM(BI127:BY127*BI$54:BY$54*BI$55:BY$55)/1000000</f>
        <v>1109.3405507570917</v>
      </c>
      <c r="CI127" s="10"/>
      <c r="CJ127" s="73"/>
      <c r="CK127" s="156" t="str">
        <f t="shared" ca="1" si="150"/>
        <v/>
      </c>
      <c r="CL127" s="156" t="str">
        <f t="shared" ca="1" si="151"/>
        <v/>
      </c>
      <c r="CM127" s="156" t="str">
        <f t="shared" ca="1" si="152"/>
        <v/>
      </c>
      <c r="CN127" s="156">
        <f t="shared" ca="1" si="153"/>
        <v>0.17706672901832965</v>
      </c>
      <c r="CO127" s="156">
        <f t="shared" ca="1" si="154"/>
        <v>0.19941275563940705</v>
      </c>
      <c r="CP127" s="156">
        <f t="shared" ca="1" si="155"/>
        <v>0.16318136379186088</v>
      </c>
      <c r="CQ127" s="156">
        <f t="shared" ca="1" si="156"/>
        <v>0.19828551326643151</v>
      </c>
      <c r="CR127" s="156">
        <f t="shared" ca="1" si="157"/>
        <v>0.15771939316252231</v>
      </c>
      <c r="CS127" s="156">
        <f t="shared" ca="1" si="158"/>
        <v>0.2097114901954924</v>
      </c>
      <c r="CT127" s="156">
        <f t="shared" ca="1" si="159"/>
        <v>0.16667742134673874</v>
      </c>
      <c r="CU127" s="156">
        <f t="shared" ca="1" si="160"/>
        <v>0.18757378133527078</v>
      </c>
      <c r="CV127" s="156">
        <f t="shared" ca="1" si="161"/>
        <v>0.20386300310814898</v>
      </c>
      <c r="CW127" s="156">
        <f t="shared" ca="1" si="162"/>
        <v>0.22036751853664957</v>
      </c>
      <c r="CX127" s="156">
        <f t="shared" ca="1" si="163"/>
        <v>0.21643781689710101</v>
      </c>
      <c r="CY127" s="156">
        <f t="shared" ca="1" si="164"/>
        <v>0.20170576477426261</v>
      </c>
      <c r="CZ127" s="156" t="str">
        <f t="shared" ca="1" si="165"/>
        <v/>
      </c>
      <c r="DA127" s="156" t="str">
        <f t="shared" ca="1" si="166"/>
        <v/>
      </c>
      <c r="DB127" s="55"/>
      <c r="DC127" s="55"/>
      <c r="DD127" s="43"/>
      <c r="DE127" s="45"/>
      <c r="DF127" s="56"/>
      <c r="DK127" s="10"/>
      <c r="DL127" s="48"/>
      <c r="DM127" s="74">
        <f t="shared" ca="1" si="167"/>
        <v>7.5000742423440209E-2</v>
      </c>
      <c r="DN127" s="74">
        <f t="shared" ca="1" si="168"/>
        <v>7.5000742423440209E-2</v>
      </c>
      <c r="DO127" s="74">
        <f t="shared" ca="1" si="169"/>
        <v>0.54137767942865933</v>
      </c>
      <c r="DP127" s="74">
        <f t="shared" ca="1" si="170"/>
        <v>0.54137767942865944</v>
      </c>
      <c r="DQ127" s="74">
        <f t="shared" ca="1" si="171"/>
        <v>0.54137767942865933</v>
      </c>
      <c r="DR127" s="74">
        <f t="shared" ca="1" si="172"/>
        <v>0.54137767942865922</v>
      </c>
      <c r="DS127" s="74">
        <f t="shared" ca="1" si="173"/>
        <v>0.54137767942865933</v>
      </c>
      <c r="DT127" s="74">
        <f t="shared" ca="1" si="174"/>
        <v>0.54137767942865933</v>
      </c>
      <c r="DU127" s="74">
        <f t="shared" ca="1" si="175"/>
        <v>0.54137767942865933</v>
      </c>
      <c r="DV127" s="74">
        <f t="shared" ca="1" si="176"/>
        <v>0.54137767942865933</v>
      </c>
      <c r="DW127" s="74">
        <f t="shared" ca="1" si="177"/>
        <v>0.54137767942865933</v>
      </c>
      <c r="DX127" s="74">
        <f t="shared" ca="1" si="178"/>
        <v>0.54137767942865933</v>
      </c>
      <c r="DY127" s="74">
        <f t="shared" ca="1" si="179"/>
        <v>0.54137767942865933</v>
      </c>
      <c r="DZ127" s="74">
        <f t="shared" ca="1" si="180"/>
        <v>0.54137767942865933</v>
      </c>
      <c r="EA127" s="74">
        <f t="shared" ca="1" si="181"/>
        <v>0.54137767942865933</v>
      </c>
      <c r="EB127" s="74">
        <f t="shared" ca="1" si="182"/>
        <v>0.54137767942865933</v>
      </c>
      <c r="EC127" s="74">
        <f t="shared" ca="1" si="183"/>
        <v>0.54137767942865933</v>
      </c>
      <c r="ED127" s="55"/>
      <c r="EE127" s="55"/>
      <c r="EF127" s="43"/>
      <c r="EG127" s="45"/>
      <c r="EH127" s="56"/>
    </row>
    <row r="128" spans="1:138" s="58" customFormat="1" x14ac:dyDescent="0.2">
      <c r="A128" s="65">
        <v>6</v>
      </c>
      <c r="B128" s="58">
        <v>12</v>
      </c>
      <c r="C128" s="62">
        <f t="shared" ca="1" si="107"/>
        <v>0.39530849572268228</v>
      </c>
      <c r="D128" s="62">
        <f t="shared" ca="1" si="108"/>
        <v>0.10617092583546897</v>
      </c>
      <c r="E128" s="63">
        <f t="shared" ca="1" si="109"/>
        <v>215435135.42211029</v>
      </c>
      <c r="F128" s="64">
        <f t="shared" ref="F128:O137" ca="1" si="184">E127*EXP(-M-(F$52*$C128)-(F$51*$D128))</f>
        <v>56627591.151529953</v>
      </c>
      <c r="G128" s="64">
        <f t="shared" ca="1" si="184"/>
        <v>42309137.225227304</v>
      </c>
      <c r="H128" s="64">
        <f t="shared" ca="1" si="184"/>
        <v>10141913.872392293</v>
      </c>
      <c r="I128" s="64">
        <f t="shared" ca="1" si="184"/>
        <v>4103006.8050056468</v>
      </c>
      <c r="J128" s="64">
        <f t="shared" ca="1" si="184"/>
        <v>1404926.7922214409</v>
      </c>
      <c r="K128" s="64">
        <f t="shared" ca="1" si="184"/>
        <v>648570.07786262326</v>
      </c>
      <c r="L128" s="64">
        <f t="shared" ca="1" si="184"/>
        <v>550843.92769400496</v>
      </c>
      <c r="M128" s="64">
        <f t="shared" ca="1" si="184"/>
        <v>245258.45394157188</v>
      </c>
      <c r="N128" s="64">
        <f t="shared" ca="1" si="184"/>
        <v>223869.26787930098</v>
      </c>
      <c r="O128" s="64">
        <f t="shared" ca="1" si="184"/>
        <v>97145.500358977079</v>
      </c>
      <c r="P128" s="64">
        <f t="shared" ref="P128:V137" ca="1" si="185">O127*EXP(-M-(P$52*$C128)-(P$51*$D128))</f>
        <v>116369.37886798408</v>
      </c>
      <c r="Q128" s="64">
        <f t="shared" ca="1" si="185"/>
        <v>104873.72153476429</v>
      </c>
      <c r="R128" s="64">
        <f t="shared" ca="1" si="185"/>
        <v>47783.731477331879</v>
      </c>
      <c r="S128" s="64">
        <f t="shared" ca="1" si="185"/>
        <v>8978.8354160493654</v>
      </c>
      <c r="T128" s="64">
        <f t="shared" ca="1" si="185"/>
        <v>4933.0207119729421</v>
      </c>
      <c r="U128" s="64">
        <f t="shared" ca="1" si="185"/>
        <v>1564.4496313351679</v>
      </c>
      <c r="V128" s="64">
        <f t="shared" ca="1" si="185"/>
        <v>595.30300719484205</v>
      </c>
      <c r="W128" s="59">
        <f t="shared" ca="1" si="110"/>
        <v>17700633.138002489</v>
      </c>
      <c r="X128" s="59">
        <f t="shared" ca="1" si="111"/>
        <v>332072496.9368701</v>
      </c>
      <c r="Y128" s="44">
        <f t="array" aca="1" ref="Y128" ca="1">SUM($E$54:$V$54*E128:V128)/1000000</f>
        <v>1604.8122402870461</v>
      </c>
      <c r="Z128" s="46">
        <f t="array" aca="1" ref="Z128" ca="1">SUM(($E$54:$V$54*E128:V128))/SUM(E128:V128)</f>
        <v>4.8327165154906968</v>
      </c>
      <c r="AE128" s="11"/>
      <c r="AG128" s="59">
        <f t="shared" ca="1" si="116"/>
        <v>2885590.1613931856</v>
      </c>
      <c r="AH128" s="59">
        <f t="shared" ca="1" si="117"/>
        <v>2155960.1535487794</v>
      </c>
      <c r="AI128" s="59">
        <f t="shared" ca="1" si="118"/>
        <v>1539114.0402075329</v>
      </c>
      <c r="AJ128" s="59">
        <f t="shared" ca="1" si="119"/>
        <v>622663.08510482847</v>
      </c>
      <c r="AK128" s="59">
        <f t="shared" ca="1" si="120"/>
        <v>213208.53032068728</v>
      </c>
      <c r="AL128" s="59">
        <f t="shared" ca="1" si="121"/>
        <v>98425.53638856663</v>
      </c>
      <c r="AM128" s="59">
        <f t="shared" ca="1" si="122"/>
        <v>83594.835624148589</v>
      </c>
      <c r="AN128" s="59">
        <f t="shared" ca="1" si="123"/>
        <v>37219.871386269719</v>
      </c>
      <c r="AO128" s="59">
        <f t="shared" ca="1" si="124"/>
        <v>33973.896613533158</v>
      </c>
      <c r="AP128" s="59">
        <f t="shared" ca="1" si="125"/>
        <v>14742.582655182712</v>
      </c>
      <c r="AQ128" s="59">
        <f t="shared" ca="1" si="126"/>
        <v>17659.955223391808</v>
      </c>
      <c r="AR128" s="59">
        <f t="shared" ca="1" si="127"/>
        <v>15915.400120125114</v>
      </c>
      <c r="AS128" s="59">
        <f t="shared" ca="1" si="128"/>
        <v>7251.551623847532</v>
      </c>
      <c r="AT128" s="59">
        <f t="shared" ca="1" si="129"/>
        <v>1362.6078694251885</v>
      </c>
      <c r="AU128" s="59">
        <f t="shared" ca="1" si="130"/>
        <v>748.62412893289411</v>
      </c>
      <c r="AV128" s="59">
        <f t="shared" ca="1" si="131"/>
        <v>237.41735761925611</v>
      </c>
      <c r="AW128" s="59">
        <f t="shared" ca="1" si="132"/>
        <v>90.341845541153617</v>
      </c>
      <c r="AX128" s="59">
        <f t="shared" ca="1" si="112"/>
        <v>2686208.2764696325</v>
      </c>
      <c r="AY128" s="59">
        <f t="shared" ca="1" si="113"/>
        <v>7727758.591411598</v>
      </c>
      <c r="AZ128" s="44">
        <f t="array" aca="1" ref="AZ128" ca="1">SUM($E$54:$V$54*AF128:AW128)/1000000</f>
        <v>105.77892884875109</v>
      </c>
      <c r="BA128" s="46">
        <f t="array" aca="1" ref="BA128" ca="1">IF(AZ128=0,"",SUM(($E$54:$V$54*AF128:AW128))/SUM(AF128:AW128))</f>
        <v>13.688177185854469</v>
      </c>
      <c r="BB128" s="57">
        <f t="array" aca="1" ref="BB128" ca="1">SUM(AG128:AW128*AG$54:AW$54*AG$55:AW$55)/1000000</f>
        <v>177.58940067019694</v>
      </c>
      <c r="BG128" s="11"/>
      <c r="BI128" s="59">
        <f t="shared" si="133"/>
        <v>0</v>
      </c>
      <c r="BJ128" s="59">
        <f t="shared" si="134"/>
        <v>0</v>
      </c>
      <c r="BK128" s="59">
        <f t="shared" ca="1" si="135"/>
        <v>5730616.4676661473</v>
      </c>
      <c r="BL128" s="59">
        <f t="shared" ca="1" si="136"/>
        <v>2318374.8806738188</v>
      </c>
      <c r="BM128" s="59">
        <f t="shared" ca="1" si="137"/>
        <v>793843.91473544028</v>
      </c>
      <c r="BN128" s="59">
        <f t="shared" ca="1" si="138"/>
        <v>366469.92031281779</v>
      </c>
      <c r="BO128" s="59">
        <f t="shared" ca="1" si="139"/>
        <v>311250.45261428191</v>
      </c>
      <c r="BP128" s="59">
        <f t="shared" ca="1" si="140"/>
        <v>138581.54907209674</v>
      </c>
      <c r="BQ128" s="59">
        <f t="shared" ca="1" si="141"/>
        <v>126495.74126297246</v>
      </c>
      <c r="BR128" s="59">
        <f t="shared" ca="1" si="142"/>
        <v>54891.375643826628</v>
      </c>
      <c r="BS128" s="59">
        <f t="shared" ca="1" si="143"/>
        <v>65753.691784768482</v>
      </c>
      <c r="BT128" s="59">
        <f t="shared" ca="1" si="144"/>
        <v>59258.152180579644</v>
      </c>
      <c r="BU128" s="59">
        <f t="shared" ca="1" si="145"/>
        <v>26999.858403051476</v>
      </c>
      <c r="BV128" s="59">
        <f t="shared" ca="1" si="146"/>
        <v>5073.4272389891039</v>
      </c>
      <c r="BW128" s="59">
        <f t="shared" ca="1" si="147"/>
        <v>2787.3683491163515</v>
      </c>
      <c r="BX128" s="59">
        <f t="shared" ca="1" si="148"/>
        <v>883.98116301975699</v>
      </c>
      <c r="BY128" s="59">
        <f t="shared" ca="1" si="149"/>
        <v>336.37174000938762</v>
      </c>
      <c r="BZ128" s="59">
        <f t="shared" ca="1" si="114"/>
        <v>10001617.152840937</v>
      </c>
      <c r="CA128" s="59">
        <f t="shared" ca="1" si="115"/>
        <v>10001617.152840937</v>
      </c>
      <c r="CB128" s="44">
        <f t="array" aca="1" ref="CB128" ca="1">SUM($E$54:$V$54*BH128:BY128)/1000000</f>
        <v>224.14239995173526</v>
      </c>
      <c r="CC128" s="46">
        <f t="array" aca="1" ref="CC128" ca="1">IF(CB128=0,"",SUM(($E$54:$V$54*BH128:BY128))/SUM(BH128:BY128))</f>
        <v>22.41061585606365</v>
      </c>
      <c r="CD128" s="57">
        <f t="array" aca="1" ref="CD128" ca="1">SUM(BI128:BY128*BI$54:BY$54*BI$55:BY$55)/1000000</f>
        <v>1043.8592490201013</v>
      </c>
      <c r="CI128" s="11"/>
      <c r="CJ128" s="74"/>
      <c r="CK128" s="156" t="str">
        <f t="shared" ca="1" si="150"/>
        <v/>
      </c>
      <c r="CL128" s="156" t="str">
        <f t="shared" ca="1" si="151"/>
        <v/>
      </c>
      <c r="CM128" s="156" t="str">
        <f t="shared" ca="1" si="152"/>
        <v/>
      </c>
      <c r="CN128" s="156">
        <f t="shared" ca="1" si="153"/>
        <v>0.63699811307340604</v>
      </c>
      <c r="CO128" s="156">
        <f t="shared" ca="1" si="154"/>
        <v>0.72805698092575066</v>
      </c>
      <c r="CP128" s="156">
        <f t="shared" ca="1" si="155"/>
        <v>0.65663330666798525</v>
      </c>
      <c r="CQ128" s="156">
        <f t="shared" ca="1" si="156"/>
        <v>0.73153452935869512</v>
      </c>
      <c r="CR128" s="156">
        <f t="shared" ca="1" si="157"/>
        <v>0.60741260011911713</v>
      </c>
      <c r="CS128" s="156">
        <f t="shared" ca="1" si="158"/>
        <v>0.6344382652272107</v>
      </c>
      <c r="CT128" s="156">
        <f t="shared" ca="1" si="159"/>
        <v>0.70785836843106265</v>
      </c>
      <c r="CU128" s="156">
        <f t="shared" ca="1" si="160"/>
        <v>0.76307364238927189</v>
      </c>
      <c r="CV128" s="156">
        <f t="shared" ca="1" si="161"/>
        <v>0.88246576193148518</v>
      </c>
      <c r="CW128" s="156">
        <f t="shared" ca="1" si="162"/>
        <v>0.67763100317888558</v>
      </c>
      <c r="CX128" s="156">
        <f t="shared" ca="1" si="163"/>
        <v>0.72333028907204466</v>
      </c>
      <c r="CY128" s="156">
        <f t="shared" ca="1" si="164"/>
        <v>0.77708709067070925</v>
      </c>
      <c r="CZ128" s="156" t="str">
        <f t="shared" ca="1" si="165"/>
        <v/>
      </c>
      <c r="DA128" s="156" t="str">
        <f t="shared" ca="1" si="166"/>
        <v/>
      </c>
      <c r="DB128" s="59"/>
      <c r="DC128" s="74">
        <f ca="1">AVERAGE(CJ117:DA128)</f>
        <v>0.47041921587336577</v>
      </c>
      <c r="DD128" s="76">
        <f ca="1">STDEV(CJ117:DA128)</f>
        <v>0.28974615474814697</v>
      </c>
      <c r="DE128" s="46"/>
      <c r="DF128" s="57"/>
      <c r="DK128" s="11"/>
      <c r="DM128" s="74">
        <f t="shared" ca="1" si="167"/>
        <v>0.10617092583546892</v>
      </c>
      <c r="DN128" s="74">
        <f t="shared" ca="1" si="168"/>
        <v>0.10617092583546892</v>
      </c>
      <c r="DO128" s="74">
        <f t="shared" ca="1" si="169"/>
        <v>0.50147942155815128</v>
      </c>
      <c r="DP128" s="74">
        <f t="shared" ca="1" si="170"/>
        <v>0.50147942155815128</v>
      </c>
      <c r="DQ128" s="74">
        <f t="shared" ca="1" si="171"/>
        <v>0.50147942155815128</v>
      </c>
      <c r="DR128" s="74">
        <f t="shared" ca="1" si="172"/>
        <v>0.50147942155815128</v>
      </c>
      <c r="DS128" s="74">
        <f t="shared" ca="1" si="173"/>
        <v>0.50147942155815128</v>
      </c>
      <c r="DT128" s="74">
        <f t="shared" ca="1" si="174"/>
        <v>0.50147942155815128</v>
      </c>
      <c r="DU128" s="74">
        <f t="shared" ca="1" si="175"/>
        <v>0.50147942155815128</v>
      </c>
      <c r="DV128" s="74">
        <f t="shared" ca="1" si="176"/>
        <v>0.50147942155815128</v>
      </c>
      <c r="DW128" s="74">
        <f t="shared" ca="1" si="177"/>
        <v>0.50147942155815128</v>
      </c>
      <c r="DX128" s="74">
        <f t="shared" ca="1" si="178"/>
        <v>0.50147942155815128</v>
      </c>
      <c r="DY128" s="74">
        <f t="shared" ca="1" si="179"/>
        <v>0.50147942155815128</v>
      </c>
      <c r="DZ128" s="74">
        <f t="shared" ca="1" si="180"/>
        <v>0.50147942155815128</v>
      </c>
      <c r="EA128" s="74">
        <f t="shared" ca="1" si="181"/>
        <v>0.50147942155815128</v>
      </c>
      <c r="EB128" s="74">
        <f t="shared" ca="1" si="182"/>
        <v>0.50147942155815128</v>
      </c>
      <c r="EC128" s="74">
        <f t="shared" ca="1" si="183"/>
        <v>0.50147942155815128</v>
      </c>
      <c r="ED128" s="59"/>
      <c r="EE128" s="59"/>
      <c r="EF128" s="44"/>
      <c r="EG128" s="46"/>
      <c r="EH128" s="57"/>
    </row>
    <row r="129" spans="1:138" x14ac:dyDescent="0.2">
      <c r="A129" s="6">
        <v>7</v>
      </c>
      <c r="B129">
        <v>1</v>
      </c>
      <c r="C129" s="5">
        <f t="shared" ca="1" si="107"/>
        <v>0.4312240973045508</v>
      </c>
      <c r="D129" s="5">
        <f t="shared" ca="1" si="108"/>
        <v>5.223509651316352E-2</v>
      </c>
      <c r="E129" s="32">
        <f t="shared" ca="1" si="109"/>
        <v>70006402.04726243</v>
      </c>
      <c r="F129" s="31">
        <f t="shared" ca="1" si="184"/>
        <v>171644378.91458741</v>
      </c>
      <c r="G129" s="31">
        <f t="shared" ca="1" si="184"/>
        <v>45117096.120784357</v>
      </c>
      <c r="H129" s="31">
        <f t="shared" ca="1" si="184"/>
        <v>21901253.638700269</v>
      </c>
      <c r="I129" s="31">
        <f t="shared" ca="1" si="184"/>
        <v>5249944.637695767</v>
      </c>
      <c r="J129" s="31">
        <f t="shared" ca="1" si="184"/>
        <v>2123914.5634045512</v>
      </c>
      <c r="K129" s="31">
        <f t="shared" ca="1" si="184"/>
        <v>727257.98818465555</v>
      </c>
      <c r="L129" s="31">
        <f t="shared" ca="1" si="184"/>
        <v>335731.20865417464</v>
      </c>
      <c r="M129" s="31">
        <f t="shared" ca="1" si="184"/>
        <v>285143.43158410885</v>
      </c>
      <c r="N129" s="31">
        <f t="shared" ca="1" si="184"/>
        <v>126957.62568297079</v>
      </c>
      <c r="O129" s="31">
        <f t="shared" ca="1" si="184"/>
        <v>115885.54953588669</v>
      </c>
      <c r="P129" s="31">
        <f t="shared" ca="1" si="185"/>
        <v>50287.204673882938</v>
      </c>
      <c r="Q129" s="31">
        <f t="shared" ca="1" si="185"/>
        <v>60238.413012262368</v>
      </c>
      <c r="R129" s="31">
        <f t="shared" ca="1" si="185"/>
        <v>54287.705351688499</v>
      </c>
      <c r="S129" s="31">
        <f t="shared" ca="1" si="185"/>
        <v>24735.168134428179</v>
      </c>
      <c r="T129" s="31">
        <f t="shared" ca="1" si="185"/>
        <v>4647.8790333211655</v>
      </c>
      <c r="U129" s="31">
        <f t="shared" ca="1" si="185"/>
        <v>2553.5698646547089</v>
      </c>
      <c r="V129" s="31">
        <f t="shared" ca="1" si="185"/>
        <v>809.83471722540094</v>
      </c>
      <c r="W129" s="33">
        <f t="shared" ca="1" si="110"/>
        <v>31063648.418229848</v>
      </c>
      <c r="X129" s="33">
        <f t="shared" ca="1" si="111"/>
        <v>317831525.50086403</v>
      </c>
      <c r="Y129" s="40">
        <f t="array" aca="1" ref="Y129" ca="1">SUM($E$54:$V$54*E129:V129)/1000000</f>
        <v>2414.6732082515368</v>
      </c>
      <c r="Z129" s="41">
        <f t="array" aca="1" ref="Z129" ca="1">SUM(($E$54:$V$54*E129:V129))/SUM(E129:V129)</f>
        <v>7.5973369993624891</v>
      </c>
      <c r="AE129" s="10"/>
      <c r="AF129" s="48"/>
      <c r="AG129" s="55">
        <f t="shared" ca="1" si="116"/>
        <v>3473889.3678324753</v>
      </c>
      <c r="AH129" s="55">
        <f t="shared" ca="1" si="117"/>
        <v>913119.33144900971</v>
      </c>
      <c r="AI129" s="55">
        <f t="shared" ca="1" si="118"/>
        <v>1618942.7967297172</v>
      </c>
      <c r="AJ129" s="55">
        <f t="shared" ca="1" si="119"/>
        <v>388076.4176626266</v>
      </c>
      <c r="AK129" s="55">
        <f t="shared" ca="1" si="120"/>
        <v>156999.97087003267</v>
      </c>
      <c r="AL129" s="55">
        <f t="shared" ca="1" si="121"/>
        <v>53758.981141390323</v>
      </c>
      <c r="AM129" s="55">
        <f t="shared" ca="1" si="122"/>
        <v>24817.283560773074</v>
      </c>
      <c r="AN129" s="55">
        <f t="shared" ca="1" si="123"/>
        <v>21077.83016503531</v>
      </c>
      <c r="AO129" s="55">
        <f t="shared" ca="1" si="124"/>
        <v>9384.7200247095498</v>
      </c>
      <c r="AP129" s="55">
        <f t="shared" ca="1" si="125"/>
        <v>8566.271080239514</v>
      </c>
      <c r="AQ129" s="55">
        <f t="shared" ca="1" si="126"/>
        <v>3717.2350550106294</v>
      </c>
      <c r="AR129" s="55">
        <f t="shared" ca="1" si="127"/>
        <v>4452.8293421663375</v>
      </c>
      <c r="AS129" s="55">
        <f t="shared" ca="1" si="128"/>
        <v>4012.9524537718266</v>
      </c>
      <c r="AT129" s="55">
        <f t="shared" ca="1" si="129"/>
        <v>1828.4260315752131</v>
      </c>
      <c r="AU129" s="55">
        <f t="shared" ca="1" si="130"/>
        <v>343.5716696952025</v>
      </c>
      <c r="AV129" s="55">
        <f t="shared" ca="1" si="131"/>
        <v>188.76013248044174</v>
      </c>
      <c r="AW129" s="55">
        <f t="shared" ca="1" si="132"/>
        <v>59.863060974600728</v>
      </c>
      <c r="AX129" s="55">
        <f t="shared" ca="1" si="112"/>
        <v>2296227.9089801982</v>
      </c>
      <c r="AY129" s="55">
        <f t="shared" ca="1" si="113"/>
        <v>6683236.608261684</v>
      </c>
      <c r="AZ129" s="43">
        <f t="array" aca="1" ref="AZ129" ca="1">SUM($E$54:$V$54*AF129:AW129)/1000000</f>
        <v>82.040299720362782</v>
      </c>
      <c r="BA129" s="45">
        <f t="array" aca="1" ref="BA129" ca="1">IF(AZ129=0,"",SUM(($E$54:$V$54*AF129:AW129))/SUM(AF129:AW129))</f>
        <v>12.275534225280337</v>
      </c>
      <c r="BB129" s="56">
        <f t="array" aca="1" ref="BB129" ca="1">SUM(AG129:AW129*AG$54:AW$54*AG$55:AW$55)/1000000</f>
        <v>130.78745785821755</v>
      </c>
      <c r="BG129" s="10"/>
      <c r="BH129" s="48"/>
      <c r="BI129" s="55">
        <f t="shared" si="133"/>
        <v>0</v>
      </c>
      <c r="BJ129" s="55">
        <f t="shared" si="134"/>
        <v>0</v>
      </c>
      <c r="BK129" s="55">
        <f t="shared" ca="1" si="135"/>
        <v>13365097.275766408</v>
      </c>
      <c r="BL129" s="55">
        <f t="shared" ca="1" si="136"/>
        <v>3203744.4948450979</v>
      </c>
      <c r="BM129" s="55">
        <f t="shared" ca="1" si="137"/>
        <v>1296105.0181693321</v>
      </c>
      <c r="BN129" s="55">
        <f t="shared" ca="1" si="138"/>
        <v>443804.4468600988</v>
      </c>
      <c r="BO129" s="55">
        <f t="shared" ca="1" si="139"/>
        <v>204877.78171039702</v>
      </c>
      <c r="BP129" s="55">
        <f t="shared" ca="1" si="140"/>
        <v>174006.9204957904</v>
      </c>
      <c r="BQ129" s="55">
        <f t="shared" ca="1" si="141"/>
        <v>77475.063534944798</v>
      </c>
      <c r="BR129" s="55">
        <f t="shared" ca="1" si="142"/>
        <v>70718.401236445701</v>
      </c>
      <c r="BS129" s="55">
        <f t="shared" ca="1" si="143"/>
        <v>30687.438869033893</v>
      </c>
      <c r="BT129" s="55">
        <f t="shared" ca="1" si="144"/>
        <v>36760.098893337032</v>
      </c>
      <c r="BU129" s="55">
        <f t="shared" ca="1" si="145"/>
        <v>33128.71833151007</v>
      </c>
      <c r="BV129" s="55">
        <f t="shared" ca="1" si="146"/>
        <v>15094.475124698334</v>
      </c>
      <c r="BW129" s="55">
        <f t="shared" ca="1" si="147"/>
        <v>2836.337884173236</v>
      </c>
      <c r="BX129" s="55">
        <f t="shared" ca="1" si="148"/>
        <v>1558.2993651682677</v>
      </c>
      <c r="BY129" s="55">
        <f t="shared" ca="1" si="149"/>
        <v>494.19635750369713</v>
      </c>
      <c r="BZ129" s="55">
        <f t="shared" ca="1" si="114"/>
        <v>18956388.967443932</v>
      </c>
      <c r="CA129" s="55">
        <f t="shared" ca="1" si="115"/>
        <v>18956388.967443932</v>
      </c>
      <c r="CB129" s="43">
        <f t="array" aca="1" ref="CB129" ca="1">SUM($E$54:$V$54*BH129:BY129)/1000000</f>
        <v>400.52492080207116</v>
      </c>
      <c r="CC129" s="45">
        <f t="array" aca="1" ref="CC129" ca="1">IF(CB129=0,"",SUM(($E$54:$V$54*BH129:BY129))/SUM(BH129:BY129))</f>
        <v>21.128756193489192</v>
      </c>
      <c r="CD129" s="56">
        <f t="array" aca="1" ref="CD129" ca="1">SUM(BI129:BY129*BI$54:BY$54*BI$55:BY$55)/1000000</f>
        <v>1830.4154931583503</v>
      </c>
      <c r="CI129" s="10"/>
      <c r="CJ129" s="73"/>
      <c r="CK129" s="156" t="str">
        <f t="shared" ca="1" si="150"/>
        <v/>
      </c>
      <c r="CL129" s="156" t="str">
        <f t="shared" ca="1" si="151"/>
        <v/>
      </c>
      <c r="CM129" s="156" t="str">
        <f t="shared" ca="1" si="152"/>
        <v/>
      </c>
      <c r="CN129" s="156">
        <f t="shared" ca="1" si="153"/>
        <v>0.34917558216588673</v>
      </c>
      <c r="CO129" s="156">
        <f t="shared" ca="1" si="154"/>
        <v>0.35902721698317419</v>
      </c>
      <c r="CP129" s="156">
        <f t="shared" ca="1" si="155"/>
        <v>0.39325611618317974</v>
      </c>
      <c r="CQ129" s="156">
        <f t="shared" ca="1" si="156"/>
        <v>0.41685075468829408</v>
      </c>
      <c r="CR129" s="156">
        <f t="shared" ca="1" si="157"/>
        <v>0.40405022115478428</v>
      </c>
      <c r="CS129" s="156">
        <f t="shared" ca="1" si="158"/>
        <v>0.35237638032298335</v>
      </c>
      <c r="CT129" s="156">
        <f t="shared" ca="1" si="159"/>
        <v>0.43772726198783996</v>
      </c>
      <c r="CU129" s="156">
        <f t="shared" ca="1" si="160"/>
        <v>0.40644744729983107</v>
      </c>
      <c r="CV129" s="156">
        <f t="shared" ca="1" si="161"/>
        <v>0.39940835536608221</v>
      </c>
      <c r="CW129" s="156">
        <f t="shared" ca="1" si="162"/>
        <v>0.39207171089908116</v>
      </c>
      <c r="CX129" s="156">
        <f t="shared" ca="1" si="163"/>
        <v>0.37058638292516433</v>
      </c>
      <c r="CY129" s="156">
        <f t="shared" ca="1" si="164"/>
        <v>0.43089821560860286</v>
      </c>
      <c r="CZ129" s="156">
        <f t="shared" ca="1" si="165"/>
        <v>0.41995766298358</v>
      </c>
      <c r="DA129" s="156" t="str">
        <f t="shared" ca="1" si="166"/>
        <v/>
      </c>
      <c r="DB129" s="55"/>
      <c r="DC129" s="55"/>
      <c r="DD129" s="43"/>
      <c r="DE129" s="45"/>
      <c r="DF129" s="56"/>
      <c r="DK129" s="10"/>
      <c r="DL129" s="48"/>
      <c r="DM129" s="74">
        <f t="shared" ca="1" si="167"/>
        <v>5.223509651316352E-2</v>
      </c>
      <c r="DN129" s="74">
        <f t="shared" ca="1" si="168"/>
        <v>5.223509651316352E-2</v>
      </c>
      <c r="DO129" s="74">
        <f t="shared" ca="1" si="169"/>
        <v>0.48345919381771418</v>
      </c>
      <c r="DP129" s="74">
        <f t="shared" ca="1" si="170"/>
        <v>0.48345919381771418</v>
      </c>
      <c r="DQ129" s="74">
        <f t="shared" ca="1" si="171"/>
        <v>0.48345919381771418</v>
      </c>
      <c r="DR129" s="74">
        <f t="shared" ca="1" si="172"/>
        <v>0.48345919381771418</v>
      </c>
      <c r="DS129" s="74">
        <f t="shared" ca="1" si="173"/>
        <v>0.48345919381771418</v>
      </c>
      <c r="DT129" s="74">
        <f t="shared" ca="1" si="174"/>
        <v>0.48345919381771418</v>
      </c>
      <c r="DU129" s="74">
        <f t="shared" ca="1" si="175"/>
        <v>0.48345919381771418</v>
      </c>
      <c r="DV129" s="74">
        <f t="shared" ca="1" si="176"/>
        <v>0.48345919381771418</v>
      </c>
      <c r="DW129" s="74">
        <f t="shared" ca="1" si="177"/>
        <v>0.48345919381771418</v>
      </c>
      <c r="DX129" s="74">
        <f t="shared" ca="1" si="178"/>
        <v>0.48345919381771418</v>
      </c>
      <c r="DY129" s="74">
        <f t="shared" ca="1" si="179"/>
        <v>0.48345919381771418</v>
      </c>
      <c r="DZ129" s="74">
        <f t="shared" ca="1" si="180"/>
        <v>0.48345919381771418</v>
      </c>
      <c r="EA129" s="74">
        <f t="shared" ca="1" si="181"/>
        <v>0.48345919381771418</v>
      </c>
      <c r="EB129" s="74">
        <f t="shared" ca="1" si="182"/>
        <v>0.48345919381771418</v>
      </c>
      <c r="EC129" s="74">
        <f t="shared" ca="1" si="183"/>
        <v>0.48345919381771418</v>
      </c>
      <c r="ED129" s="55"/>
      <c r="EE129" s="55"/>
      <c r="EF129" s="43"/>
      <c r="EG129" s="45"/>
      <c r="EH129" s="56"/>
    </row>
    <row r="130" spans="1:138" x14ac:dyDescent="0.2">
      <c r="A130" s="6">
        <v>7</v>
      </c>
      <c r="B130">
        <v>2</v>
      </c>
      <c r="C130" s="5">
        <f t="shared" ca="1" si="107"/>
        <v>0.37321365269103007</v>
      </c>
      <c r="D130" s="5">
        <f t="shared" ca="1" si="108"/>
        <v>7.326946537239197E-2</v>
      </c>
      <c r="E130" s="32">
        <f t="shared" ca="1" si="109"/>
        <v>45129005.994698279</v>
      </c>
      <c r="F130" s="31">
        <f t="shared" ca="1" si="184"/>
        <v>54615472.968902849</v>
      </c>
      <c r="G130" s="31">
        <f t="shared" ca="1" si="184"/>
        <v>133908309.27927041</v>
      </c>
      <c r="H130" s="31">
        <f t="shared" ca="1" si="184"/>
        <v>24234521.575110372</v>
      </c>
      <c r="I130" s="31">
        <f t="shared" ca="1" si="184"/>
        <v>11764196.933422204</v>
      </c>
      <c r="J130" s="31">
        <f t="shared" ca="1" si="184"/>
        <v>2819993.029909594</v>
      </c>
      <c r="K130" s="31">
        <f t="shared" ca="1" si="184"/>
        <v>1140854.7476708456</v>
      </c>
      <c r="L130" s="31">
        <f t="shared" ca="1" si="184"/>
        <v>390644.58754501049</v>
      </c>
      <c r="M130" s="31">
        <f t="shared" ca="1" si="184"/>
        <v>180337.07661028492</v>
      </c>
      <c r="N130" s="31">
        <f t="shared" ca="1" si="184"/>
        <v>153163.99411491997</v>
      </c>
      <c r="O130" s="31">
        <f t="shared" ca="1" si="184"/>
        <v>68194.932371131799</v>
      </c>
      <c r="P130" s="31">
        <f t="shared" ca="1" si="185"/>
        <v>62247.597738835662</v>
      </c>
      <c r="Q130" s="31">
        <f t="shared" ca="1" si="185"/>
        <v>27011.630876212083</v>
      </c>
      <c r="R130" s="31">
        <f t="shared" ca="1" si="185"/>
        <v>32356.89451040632</v>
      </c>
      <c r="S130" s="31">
        <f t="shared" ca="1" si="185"/>
        <v>29160.488589216799</v>
      </c>
      <c r="T130" s="31">
        <f t="shared" ca="1" si="185"/>
        <v>13286.426152361177</v>
      </c>
      <c r="U130" s="31">
        <f t="shared" ca="1" si="185"/>
        <v>2496.5951800172438</v>
      </c>
      <c r="V130" s="31">
        <f t="shared" ca="1" si="185"/>
        <v>1371.6428870522432</v>
      </c>
      <c r="W130" s="33">
        <f t="shared" ca="1" si="110"/>
        <v>40919838.152688466</v>
      </c>
      <c r="X130" s="33">
        <f t="shared" ca="1" si="111"/>
        <v>274572626.39556003</v>
      </c>
      <c r="Y130" s="40">
        <f t="array" aca="1" ref="Y130" ca="1">SUM($E$54:$V$54*E130:V130)/1000000</f>
        <v>2994.4444698161356</v>
      </c>
      <c r="Z130" s="41">
        <f t="array" aca="1" ref="Z130" ca="1">SUM(($E$54:$V$54*E130:V130))/SUM(E130:V130)</f>
        <v>10.905837588857899</v>
      </c>
      <c r="AE130" s="10"/>
      <c r="AF130" s="48"/>
      <c r="AG130" s="55">
        <f t="shared" ca="1" si="116"/>
        <v>1814506.4803525817</v>
      </c>
      <c r="AH130" s="55">
        <f t="shared" ca="1" si="117"/>
        <v>4448876.5134129897</v>
      </c>
      <c r="AI130" s="55">
        <f t="shared" ca="1" si="118"/>
        <v>2461941.4881749251</v>
      </c>
      <c r="AJ130" s="55">
        <f t="shared" ca="1" si="119"/>
        <v>1195103.6217359472</v>
      </c>
      <c r="AK130" s="55">
        <f t="shared" ca="1" si="120"/>
        <v>286478.02330989169</v>
      </c>
      <c r="AL130" s="55">
        <f t="shared" ca="1" si="121"/>
        <v>115897.38326655612</v>
      </c>
      <c r="AM130" s="55">
        <f t="shared" ca="1" si="122"/>
        <v>39684.881511990934</v>
      </c>
      <c r="AN130" s="55">
        <f t="shared" ca="1" si="123"/>
        <v>18320.119478612745</v>
      </c>
      <c r="AO130" s="55">
        <f t="shared" ca="1" si="124"/>
        <v>15559.654868259318</v>
      </c>
      <c r="AP130" s="55">
        <f t="shared" ca="1" si="125"/>
        <v>6927.8006073865718</v>
      </c>
      <c r="AQ130" s="55">
        <f t="shared" ca="1" si="126"/>
        <v>6323.6215717109835</v>
      </c>
      <c r="AR130" s="55">
        <f t="shared" ca="1" si="127"/>
        <v>2744.0630305535742</v>
      </c>
      <c r="AS130" s="55">
        <f t="shared" ca="1" si="128"/>
        <v>3287.0787556822652</v>
      </c>
      <c r="AT130" s="55">
        <f t="shared" ca="1" si="129"/>
        <v>2962.361623304188</v>
      </c>
      <c r="AU130" s="55">
        <f t="shared" ca="1" si="130"/>
        <v>1349.7441520638456</v>
      </c>
      <c r="AV130" s="55">
        <f t="shared" ca="1" si="131"/>
        <v>253.62461700810391</v>
      </c>
      <c r="AW130" s="55">
        <f t="shared" ca="1" si="132"/>
        <v>139.34273553236301</v>
      </c>
      <c r="AX130" s="55">
        <f t="shared" ca="1" si="112"/>
        <v>4156972.809439424</v>
      </c>
      <c r="AY130" s="55">
        <f t="shared" ca="1" si="113"/>
        <v>10420355.803205</v>
      </c>
      <c r="AZ130" s="43">
        <f t="array" aca="1" ref="AZ130" ca="1">SUM($E$54:$V$54*AF130:AW130)/1000000</f>
        <v>157.78284675168109</v>
      </c>
      <c r="BA130" s="45">
        <f t="array" aca="1" ref="BA130" ca="1">IF(AZ130=0,"",SUM(($E$54:$V$54*AF130:AW130))/SUM(AF130:AW130))</f>
        <v>15.141790715356537</v>
      </c>
      <c r="BB130" s="56">
        <f t="array" aca="1" ref="BB130" ca="1">SUM(AG130:AW130*AG$54:AW$54*AG$55:AW$55)/1000000</f>
        <v>264.510111222028</v>
      </c>
      <c r="BG130" s="10"/>
      <c r="BH130" s="48"/>
      <c r="BI130" s="55">
        <f t="shared" si="133"/>
        <v>0</v>
      </c>
      <c r="BJ130" s="55">
        <f t="shared" si="134"/>
        <v>0</v>
      </c>
      <c r="BK130" s="55">
        <f t="shared" ca="1" si="135"/>
        <v>12540424.184118185</v>
      </c>
      <c r="BL130" s="55">
        <f t="shared" ca="1" si="136"/>
        <v>6087515.2527101189</v>
      </c>
      <c r="BM130" s="55">
        <f t="shared" ca="1" si="137"/>
        <v>1459236.9270306889</v>
      </c>
      <c r="BN130" s="55">
        <f t="shared" ca="1" si="138"/>
        <v>590348.04643930192</v>
      </c>
      <c r="BO130" s="55">
        <f t="shared" ca="1" si="139"/>
        <v>202143.41008801255</v>
      </c>
      <c r="BP130" s="55">
        <f t="shared" ca="1" si="140"/>
        <v>93317.436855837397</v>
      </c>
      <c r="BQ130" s="55">
        <f t="shared" ca="1" si="141"/>
        <v>79256.421463980572</v>
      </c>
      <c r="BR130" s="55">
        <f t="shared" ca="1" si="142"/>
        <v>35288.230324280725</v>
      </c>
      <c r="BS130" s="55">
        <f t="shared" ca="1" si="143"/>
        <v>32210.715514560354</v>
      </c>
      <c r="BT130" s="55">
        <f t="shared" ca="1" si="144"/>
        <v>13977.470446143141</v>
      </c>
      <c r="BU130" s="55">
        <f t="shared" ca="1" si="145"/>
        <v>16743.436885422088</v>
      </c>
      <c r="BV130" s="55">
        <f t="shared" ca="1" si="146"/>
        <v>15089.420898677314</v>
      </c>
      <c r="BW130" s="55">
        <f t="shared" ca="1" si="147"/>
        <v>6875.209783909736</v>
      </c>
      <c r="BX130" s="55">
        <f t="shared" ca="1" si="148"/>
        <v>1291.8910933069888</v>
      </c>
      <c r="BY130" s="55">
        <f t="shared" ca="1" si="149"/>
        <v>709.77194987953044</v>
      </c>
      <c r="BZ130" s="55">
        <f t="shared" ca="1" si="114"/>
        <v>21174427.8256023</v>
      </c>
      <c r="CA130" s="55">
        <f t="shared" ca="1" si="115"/>
        <v>21174427.8256023</v>
      </c>
      <c r="CB130" s="43">
        <f t="array" aca="1" ref="CB130" ca="1">SUM($E$54:$V$54*BH130:BY130)/1000000</f>
        <v>457.78337586165105</v>
      </c>
      <c r="CC130" s="45">
        <f t="array" aca="1" ref="CC130" ca="1">IF(CB130=0,"",SUM(($E$54:$V$54*BH130:BY130))/SUM(BH130:BY130))</f>
        <v>21.619633816415984</v>
      </c>
      <c r="CD130" s="56">
        <f t="array" aca="1" ref="CD130" ca="1">SUM(BI130:BY130*BI$54:BY$54*BI$55:BY$55)/1000000</f>
        <v>2102.1345766864092</v>
      </c>
      <c r="CI130" s="10"/>
      <c r="CJ130" s="73"/>
      <c r="CK130" s="156" t="str">
        <f t="shared" ca="1" si="150"/>
        <v/>
      </c>
      <c r="CL130" s="156" t="str">
        <f t="shared" ca="1" si="151"/>
        <v/>
      </c>
      <c r="CM130" s="156" t="str">
        <f t="shared" ca="1" si="152"/>
        <v/>
      </c>
      <c r="CN130" s="156">
        <f t="shared" ca="1" si="153"/>
        <v>0.57474615815746644</v>
      </c>
      <c r="CO130" s="156">
        <f t="shared" ca="1" si="154"/>
        <v>0.61680382864090266</v>
      </c>
      <c r="CP130" s="156">
        <f t="shared" ca="1" si="155"/>
        <v>0.51049745058417872</v>
      </c>
      <c r="CQ130" s="156">
        <f t="shared" ca="1" si="156"/>
        <v>0.54837047222098989</v>
      </c>
      <c r="CR130" s="156">
        <f t="shared" ca="1" si="157"/>
        <v>0.56889681971164008</v>
      </c>
      <c r="CS130" s="156">
        <f t="shared" ca="1" si="158"/>
        <v>0.70844974359499802</v>
      </c>
      <c r="CT130" s="156">
        <f t="shared" ca="1" si="159"/>
        <v>0.62054816576658778</v>
      </c>
      <c r="CU130" s="156">
        <f t="shared" ca="1" si="160"/>
        <v>0.7179787733311942</v>
      </c>
      <c r="CV130" s="156">
        <f t="shared" ca="1" si="161"/>
        <v>0.55833336816437296</v>
      </c>
      <c r="CW130" s="156">
        <f t="shared" ca="1" si="162"/>
        <v>0.70481178185050097</v>
      </c>
      <c r="CX130" s="156">
        <f t="shared" ca="1" si="163"/>
        <v>0.54869606939327176</v>
      </c>
      <c r="CY130" s="156">
        <f t="shared" ca="1" si="164"/>
        <v>0.70082362397623799</v>
      </c>
      <c r="CZ130" s="156">
        <f t="shared" ca="1" si="165"/>
        <v>0.60839707912679897</v>
      </c>
      <c r="DA130" s="156" t="str">
        <f t="shared" ca="1" si="166"/>
        <v/>
      </c>
      <c r="DB130" s="55"/>
      <c r="DC130" s="55"/>
      <c r="DD130" s="43"/>
      <c r="DE130" s="45"/>
      <c r="DF130" s="56"/>
      <c r="DK130" s="10"/>
      <c r="DL130" s="48"/>
      <c r="DM130" s="74">
        <f t="shared" ca="1" si="167"/>
        <v>7.3269465372391901E-2</v>
      </c>
      <c r="DN130" s="74">
        <f t="shared" ca="1" si="168"/>
        <v>7.3269465372391901E-2</v>
      </c>
      <c r="DO130" s="74">
        <f t="shared" ca="1" si="169"/>
        <v>0.44648311806342189</v>
      </c>
      <c r="DP130" s="74">
        <f t="shared" ca="1" si="170"/>
        <v>0.44648311806342189</v>
      </c>
      <c r="DQ130" s="74">
        <f t="shared" ca="1" si="171"/>
        <v>0.44648311806342189</v>
      </c>
      <c r="DR130" s="74">
        <f t="shared" ca="1" si="172"/>
        <v>0.44648311806342189</v>
      </c>
      <c r="DS130" s="74">
        <f t="shared" ca="1" si="173"/>
        <v>0.44648311806342189</v>
      </c>
      <c r="DT130" s="74">
        <f t="shared" ca="1" si="174"/>
        <v>0.44648311806342189</v>
      </c>
      <c r="DU130" s="74">
        <f t="shared" ca="1" si="175"/>
        <v>0.44648311806342189</v>
      </c>
      <c r="DV130" s="74">
        <f t="shared" ca="1" si="176"/>
        <v>0.44648311806342189</v>
      </c>
      <c r="DW130" s="74">
        <f t="shared" ca="1" si="177"/>
        <v>0.44648311806342189</v>
      </c>
      <c r="DX130" s="74">
        <f t="shared" ca="1" si="178"/>
        <v>0.44648311806342189</v>
      </c>
      <c r="DY130" s="74">
        <f t="shared" ca="1" si="179"/>
        <v>0.44648311806342189</v>
      </c>
      <c r="DZ130" s="74">
        <f t="shared" ca="1" si="180"/>
        <v>0.44648311806342189</v>
      </c>
      <c r="EA130" s="74">
        <f t="shared" ca="1" si="181"/>
        <v>0.44648311806342189</v>
      </c>
      <c r="EB130" s="74">
        <f t="shared" ca="1" si="182"/>
        <v>0.44648311806342189</v>
      </c>
      <c r="EC130" s="74">
        <f t="shared" ca="1" si="183"/>
        <v>0.44648311806342189</v>
      </c>
      <c r="ED130" s="55"/>
      <c r="EE130" s="55"/>
      <c r="EF130" s="43"/>
      <c r="EG130" s="45"/>
      <c r="EH130" s="56"/>
    </row>
    <row r="131" spans="1:138" x14ac:dyDescent="0.2">
      <c r="A131" s="6">
        <v>7</v>
      </c>
      <c r="B131">
        <v>3</v>
      </c>
      <c r="C131" s="5">
        <f t="shared" ca="1" si="107"/>
        <v>0.2499154092397522</v>
      </c>
      <c r="D131" s="5">
        <f t="shared" ca="1" si="108"/>
        <v>0.10298071893775</v>
      </c>
      <c r="E131" s="32">
        <f t="shared" ca="1" si="109"/>
        <v>56022311.157082282</v>
      </c>
      <c r="F131" s="31">
        <f t="shared" ca="1" si="184"/>
        <v>34176711.75484053</v>
      </c>
      <c r="G131" s="31">
        <f t="shared" ca="1" si="184"/>
        <v>41360921.559667438</v>
      </c>
      <c r="H131" s="31">
        <f t="shared" ca="1" si="184"/>
        <v>78985096.1587919</v>
      </c>
      <c r="I131" s="31">
        <f t="shared" ca="1" si="184"/>
        <v>14294602.233983481</v>
      </c>
      <c r="J131" s="31">
        <f t="shared" ca="1" si="184"/>
        <v>6939048.3011733554</v>
      </c>
      <c r="K131" s="31">
        <f t="shared" ca="1" si="184"/>
        <v>1663357.7246502726</v>
      </c>
      <c r="L131" s="31">
        <f t="shared" ca="1" si="184"/>
        <v>672927.03815763525</v>
      </c>
      <c r="M131" s="31">
        <f t="shared" ca="1" si="184"/>
        <v>230419.60933734797</v>
      </c>
      <c r="N131" s="31">
        <f t="shared" ca="1" si="184"/>
        <v>106370.85490604279</v>
      </c>
      <c r="O131" s="31">
        <f t="shared" ca="1" si="184"/>
        <v>90342.958314868098</v>
      </c>
      <c r="P131" s="31">
        <f t="shared" ca="1" si="185"/>
        <v>40224.414152244033</v>
      </c>
      <c r="Q131" s="31">
        <f t="shared" ca="1" si="185"/>
        <v>36716.410800183621</v>
      </c>
      <c r="R131" s="31">
        <f t="shared" ca="1" si="185"/>
        <v>15932.66522179652</v>
      </c>
      <c r="S131" s="31">
        <f t="shared" ca="1" si="185"/>
        <v>19085.540233162847</v>
      </c>
      <c r="T131" s="31">
        <f t="shared" ca="1" si="185"/>
        <v>17200.157388688614</v>
      </c>
      <c r="U131" s="31">
        <f t="shared" ca="1" si="185"/>
        <v>7836.9270204309223</v>
      </c>
      <c r="V131" s="31">
        <f t="shared" ca="1" si="185"/>
        <v>1472.6032419092371</v>
      </c>
      <c r="W131" s="33">
        <f t="shared" ca="1" si="110"/>
        <v>103120633.59737334</v>
      </c>
      <c r="X131" s="33">
        <f t="shared" ca="1" si="111"/>
        <v>234680578.06896362</v>
      </c>
      <c r="Y131" s="40">
        <f t="array" aca="1" ref="Y131" ca="1">SUM($E$54:$V$54*E131:V131)/1000000</f>
        <v>2938.1393220982113</v>
      </c>
      <c r="Z131" s="41">
        <f t="array" aca="1" ref="Z131" ca="1">SUM(($E$54:$V$54*E131:V131))/SUM(E131:V131)</f>
        <v>12.519737876369151</v>
      </c>
      <c r="AE131" s="10"/>
      <c r="AF131" s="48"/>
      <c r="AG131" s="55">
        <f t="shared" ca="1" si="116"/>
        <v>2136547.465752746</v>
      </c>
      <c r="AH131" s="55">
        <f t="shared" ca="1" si="117"/>
        <v>2585666.309076373</v>
      </c>
      <c r="AI131" s="55">
        <f t="shared" ca="1" si="118"/>
        <v>10714289.557388704</v>
      </c>
      <c r="AJ131" s="55">
        <f t="shared" ca="1" si="119"/>
        <v>1939055.7825578649</v>
      </c>
      <c r="AK131" s="55">
        <f t="shared" ca="1" si="120"/>
        <v>941278.49894630886</v>
      </c>
      <c r="AL131" s="55">
        <f t="shared" ca="1" si="121"/>
        <v>225633.65959058213</v>
      </c>
      <c r="AM131" s="55">
        <f t="shared" ca="1" si="122"/>
        <v>91282.222703406995</v>
      </c>
      <c r="AN131" s="55">
        <f t="shared" ca="1" si="123"/>
        <v>31256.307002241076</v>
      </c>
      <c r="AO131" s="55">
        <f t="shared" ca="1" si="124"/>
        <v>14429.154300693517</v>
      </c>
      <c r="AP131" s="55">
        <f t="shared" ca="1" si="125"/>
        <v>12254.977988639817</v>
      </c>
      <c r="AQ131" s="55">
        <f t="shared" ca="1" si="126"/>
        <v>5456.4220525481287</v>
      </c>
      <c r="AR131" s="55">
        <f t="shared" ca="1" si="127"/>
        <v>4980.5631182663628</v>
      </c>
      <c r="AS131" s="55">
        <f t="shared" ca="1" si="128"/>
        <v>2161.2582235017385</v>
      </c>
      <c r="AT131" s="55">
        <f t="shared" ca="1" si="129"/>
        <v>2588.9441725334518</v>
      </c>
      <c r="AU131" s="55">
        <f t="shared" ca="1" si="130"/>
        <v>2333.1929143262214</v>
      </c>
      <c r="AV131" s="55">
        <f t="shared" ca="1" si="131"/>
        <v>1063.0753068681797</v>
      </c>
      <c r="AW131" s="55">
        <f t="shared" ca="1" si="132"/>
        <v>199.75790755821771</v>
      </c>
      <c r="AX131" s="55">
        <f t="shared" ca="1" si="112"/>
        <v>13988263.374174042</v>
      </c>
      <c r="AY131" s="55">
        <f t="shared" ca="1" si="113"/>
        <v>18710477.149003167</v>
      </c>
      <c r="AZ131" s="43">
        <f t="array" aca="1" ref="AZ131" ca="1">SUM($E$54:$V$54*AF131:AW131)/1000000</f>
        <v>333.32497629075152</v>
      </c>
      <c r="BA131" s="45">
        <f t="array" aca="1" ref="BA131" ca="1">IF(AZ131=0,"",SUM(($E$54:$V$54*AF131:AW131))/SUM(AF131:AW131))</f>
        <v>17.814883802068618</v>
      </c>
      <c r="BB131" s="56">
        <f t="array" aca="1" ref="BB131" ca="1">SUM(AG131:AW131*AG$54:AW$54*AG$55:AW$55)/1000000</f>
        <v>600.67839775649782</v>
      </c>
      <c r="BG131" s="10"/>
      <c r="BH131" s="48"/>
      <c r="BI131" s="55">
        <f t="shared" si="133"/>
        <v>0</v>
      </c>
      <c r="BJ131" s="55">
        <f t="shared" si="134"/>
        <v>0</v>
      </c>
      <c r="BK131" s="55">
        <f t="shared" ca="1" si="135"/>
        <v>26001625.227209788</v>
      </c>
      <c r="BL131" s="55">
        <f t="shared" ca="1" si="136"/>
        <v>4705734.4756894605</v>
      </c>
      <c r="BM131" s="55">
        <f t="shared" ca="1" si="137"/>
        <v>2284311.1186176976</v>
      </c>
      <c r="BN131" s="55">
        <f t="shared" ca="1" si="138"/>
        <v>547571.71008807584</v>
      </c>
      <c r="BO131" s="55">
        <f t="shared" ca="1" si="139"/>
        <v>221525.29404097583</v>
      </c>
      <c r="BP131" s="55">
        <f t="shared" ca="1" si="140"/>
        <v>75853.352320353108</v>
      </c>
      <c r="BQ131" s="55">
        <f t="shared" ca="1" si="141"/>
        <v>35016.923937199877</v>
      </c>
      <c r="BR131" s="55">
        <f t="shared" ca="1" si="142"/>
        <v>29740.594849667217</v>
      </c>
      <c r="BS131" s="55">
        <f t="shared" ca="1" si="143"/>
        <v>13241.740437563585</v>
      </c>
      <c r="BT131" s="55">
        <f t="shared" ca="1" si="144"/>
        <v>12086.917655899886</v>
      </c>
      <c r="BU131" s="55">
        <f t="shared" ca="1" si="145"/>
        <v>5244.9792443740535</v>
      </c>
      <c r="BV131" s="55">
        <f t="shared" ca="1" si="146"/>
        <v>6282.8949831733007</v>
      </c>
      <c r="BW131" s="55">
        <f t="shared" ca="1" si="147"/>
        <v>5662.2333581842804</v>
      </c>
      <c r="BX131" s="55">
        <f t="shared" ca="1" si="148"/>
        <v>2579.8897415858441</v>
      </c>
      <c r="BY131" s="55">
        <f t="shared" ca="1" si="149"/>
        <v>484.77598264259422</v>
      </c>
      <c r="BZ131" s="55">
        <f t="shared" ca="1" si="114"/>
        <v>33946962.12815664</v>
      </c>
      <c r="CA131" s="55">
        <f t="shared" ca="1" si="115"/>
        <v>33946962.12815664</v>
      </c>
      <c r="CB131" s="43">
        <f t="array" aca="1" ref="CB131" ca="1">SUM($E$54:$V$54*BH131:BY131)/1000000</f>
        <v>696.55282916410908</v>
      </c>
      <c r="CC131" s="45">
        <f t="array" aca="1" ref="CC131" ca="1">IF(CB131=0,"",SUM(($E$54:$V$54*BH131:BY131))/SUM(BH131:BY131))</f>
        <v>20.518856047692324</v>
      </c>
      <c r="CD131" s="56">
        <f t="array" aca="1" ref="CD131" ca="1">SUM(BI131:BY131*BI$54:BY$54*BI$55:BY$55)/1000000</f>
        <v>3151.0848095186002</v>
      </c>
      <c r="CI131" s="10"/>
      <c r="CJ131" s="73"/>
      <c r="CK131" s="156" t="str">
        <f t="shared" ca="1" si="150"/>
        <v/>
      </c>
      <c r="CL131" s="156" t="str">
        <f t="shared" ca="1" si="151"/>
        <v/>
      </c>
      <c r="CM131" s="156" t="str">
        <f t="shared" ca="1" si="152"/>
        <v/>
      </c>
      <c r="CN131" s="156">
        <f t="shared" ca="1" si="153"/>
        <v>0.76024439443431779</v>
      </c>
      <c r="CO131" s="156">
        <f t="shared" ca="1" si="154"/>
        <v>0.76158046060403906</v>
      </c>
      <c r="CP131" s="156">
        <f t="shared" ca="1" si="155"/>
        <v>0.84976871154077271</v>
      </c>
      <c r="CQ131" s="156">
        <f t="shared" ca="1" si="156"/>
        <v>0.91306347435397239</v>
      </c>
      <c r="CR131" s="156">
        <f t="shared" ca="1" si="157"/>
        <v>0.60034365831359893</v>
      </c>
      <c r="CS131" s="156">
        <f t="shared" ca="1" si="158"/>
        <v>0.61486998237072055</v>
      </c>
      <c r="CT131" s="156">
        <f t="shared" ca="1" si="159"/>
        <v>0.84260331502720642</v>
      </c>
      <c r="CU131" s="156">
        <f t="shared" ca="1" si="160"/>
        <v>0.90475476475249028</v>
      </c>
      <c r="CV131" s="156">
        <f t="shared" ca="1" si="161"/>
        <v>0.75968576411578159</v>
      </c>
      <c r="CW131" s="156">
        <f t="shared" ca="1" si="162"/>
        <v>0.87612086050580773</v>
      </c>
      <c r="CX131" s="156">
        <f t="shared" ca="1" si="163"/>
        <v>0.88823964166323555</v>
      </c>
      <c r="CY131" s="156">
        <f t="shared" ca="1" si="164"/>
        <v>0.89687935008569919</v>
      </c>
      <c r="CZ131" s="156">
        <f t="shared" ca="1" si="165"/>
        <v>0.8637640458413427</v>
      </c>
      <c r="DA131" s="156" t="str">
        <f t="shared" ca="1" si="166"/>
        <v/>
      </c>
      <c r="DB131" s="55"/>
      <c r="DC131" s="55"/>
      <c r="DD131" s="43"/>
      <c r="DE131" s="45"/>
      <c r="DF131" s="56"/>
      <c r="DK131" s="10"/>
      <c r="DL131" s="48"/>
      <c r="DM131" s="74">
        <f t="shared" ca="1" si="167"/>
        <v>0.10298071893775004</v>
      </c>
      <c r="DN131" s="74">
        <f t="shared" ca="1" si="168"/>
        <v>0.10298071893775004</v>
      </c>
      <c r="DO131" s="74">
        <f t="shared" ca="1" si="169"/>
        <v>0.35289612817750216</v>
      </c>
      <c r="DP131" s="74">
        <f t="shared" ca="1" si="170"/>
        <v>0.35289612817750216</v>
      </c>
      <c r="DQ131" s="74">
        <f t="shared" ca="1" si="171"/>
        <v>0.35289612817750216</v>
      </c>
      <c r="DR131" s="74">
        <f t="shared" ca="1" si="172"/>
        <v>0.35289612817750216</v>
      </c>
      <c r="DS131" s="74">
        <f t="shared" ca="1" si="173"/>
        <v>0.35289612817750216</v>
      </c>
      <c r="DT131" s="74">
        <f t="shared" ca="1" si="174"/>
        <v>0.35289612817750216</v>
      </c>
      <c r="DU131" s="74">
        <f t="shared" ca="1" si="175"/>
        <v>0.35289612817750216</v>
      </c>
      <c r="DV131" s="74">
        <f t="shared" ca="1" si="176"/>
        <v>0.35289612817750216</v>
      </c>
      <c r="DW131" s="74">
        <f t="shared" ca="1" si="177"/>
        <v>0.35289612817750216</v>
      </c>
      <c r="DX131" s="74">
        <f t="shared" ca="1" si="178"/>
        <v>0.35289612817750216</v>
      </c>
      <c r="DY131" s="74">
        <f t="shared" ca="1" si="179"/>
        <v>0.35289612817750216</v>
      </c>
      <c r="DZ131" s="74">
        <f t="shared" ca="1" si="180"/>
        <v>0.35289612817750216</v>
      </c>
      <c r="EA131" s="74">
        <f t="shared" ca="1" si="181"/>
        <v>0.35289612817750216</v>
      </c>
      <c r="EB131" s="74">
        <f t="shared" ca="1" si="182"/>
        <v>0.35289612817750216</v>
      </c>
      <c r="EC131" s="74">
        <f t="shared" ca="1" si="183"/>
        <v>0.35289612817750216</v>
      </c>
      <c r="ED131" s="55"/>
      <c r="EE131" s="55"/>
      <c r="EF131" s="43"/>
      <c r="EG131" s="45"/>
      <c r="EH131" s="56"/>
    </row>
    <row r="132" spans="1:138" x14ac:dyDescent="0.2">
      <c r="A132" s="6">
        <v>7</v>
      </c>
      <c r="B132">
        <v>4</v>
      </c>
      <c r="C132" s="5">
        <f t="shared" ca="1" si="107"/>
        <v>0.45792910301400386</v>
      </c>
      <c r="D132" s="5">
        <f t="shared" ca="1" si="108"/>
        <v>7.1761782080052183E-2</v>
      </c>
      <c r="E132" s="32">
        <f t="shared" ca="1" si="109"/>
        <v>30519065.511245232</v>
      </c>
      <c r="F132" s="31">
        <f t="shared" ca="1" si="184"/>
        <v>43771732.959776349</v>
      </c>
      <c r="G132" s="31">
        <f t="shared" ca="1" si="184"/>
        <v>26703180.741357356</v>
      </c>
      <c r="H132" s="31">
        <f t="shared" ca="1" si="184"/>
        <v>20443104.273432694</v>
      </c>
      <c r="I132" s="31">
        <f t="shared" ca="1" si="184"/>
        <v>39039279.008614868</v>
      </c>
      <c r="J132" s="31">
        <f t="shared" ca="1" si="184"/>
        <v>7065269.1718921633</v>
      </c>
      <c r="K132" s="31">
        <f t="shared" ca="1" si="184"/>
        <v>3429703.2713507437</v>
      </c>
      <c r="L132" s="31">
        <f t="shared" ca="1" si="184"/>
        <v>822133.40822183271</v>
      </c>
      <c r="M132" s="31">
        <f t="shared" ca="1" si="184"/>
        <v>332601.81569270068</v>
      </c>
      <c r="N132" s="31">
        <f t="shared" ca="1" si="184"/>
        <v>113887.50353474729</v>
      </c>
      <c r="O132" s="31">
        <f t="shared" ca="1" si="184"/>
        <v>52575.000664852138</v>
      </c>
      <c r="P132" s="31">
        <f t="shared" ca="1" si="185"/>
        <v>44653.031111429664</v>
      </c>
      <c r="Q132" s="31">
        <f t="shared" ca="1" si="185"/>
        <v>19881.372605922141</v>
      </c>
      <c r="R132" s="31">
        <f t="shared" ca="1" si="185"/>
        <v>18147.50218878777</v>
      </c>
      <c r="S132" s="31">
        <f t="shared" ca="1" si="185"/>
        <v>7874.9003697368253</v>
      </c>
      <c r="T132" s="31">
        <f t="shared" ca="1" si="185"/>
        <v>9433.24457939085</v>
      </c>
      <c r="U132" s="31">
        <f t="shared" ca="1" si="185"/>
        <v>8501.3727392210076</v>
      </c>
      <c r="V132" s="31">
        <f t="shared" ca="1" si="185"/>
        <v>3873.4900050723077</v>
      </c>
      <c r="W132" s="33">
        <f t="shared" ca="1" si="110"/>
        <v>71410918.367004171</v>
      </c>
      <c r="X132" s="33">
        <f t="shared" ca="1" si="111"/>
        <v>172404897.57938311</v>
      </c>
      <c r="Y132" s="40">
        <f t="array" aca="1" ref="Y132" ca="1">SUM($E$54:$V$54*E132:V132)/1000000</f>
        <v>2330.1746353135563</v>
      </c>
      <c r="Z132" s="41">
        <f t="array" aca="1" ref="Z132" ca="1">SUM(($E$54:$V$54*E132:V132))/SUM(E132:V132)</f>
        <v>13.515710214906379</v>
      </c>
      <c r="AE132" s="10"/>
      <c r="AF132" s="48"/>
      <c r="AG132" s="55">
        <f t="shared" ca="1" si="116"/>
        <v>1247530.4300727104</v>
      </c>
      <c r="AH132" s="55">
        <f t="shared" ca="1" si="117"/>
        <v>761062.63796289696</v>
      </c>
      <c r="AI132" s="55">
        <f t="shared" ca="1" si="118"/>
        <v>2130153.6282603857</v>
      </c>
      <c r="AJ132" s="55">
        <f t="shared" ca="1" si="119"/>
        <v>4067858.8101192885</v>
      </c>
      <c r="AK132" s="55">
        <f t="shared" ca="1" si="120"/>
        <v>736194.88311768055</v>
      </c>
      <c r="AL132" s="55">
        <f t="shared" ca="1" si="121"/>
        <v>357372.08838770696</v>
      </c>
      <c r="AM132" s="55">
        <f t="shared" ca="1" si="122"/>
        <v>85665.583808312193</v>
      </c>
      <c r="AN132" s="55">
        <f t="shared" ca="1" si="123"/>
        <v>34656.818993216053</v>
      </c>
      <c r="AO132" s="55">
        <f t="shared" ca="1" si="124"/>
        <v>11866.978499118308</v>
      </c>
      <c r="AP132" s="55">
        <f t="shared" ca="1" si="125"/>
        <v>5478.2691965021086</v>
      </c>
      <c r="AQ132" s="55">
        <f t="shared" ca="1" si="126"/>
        <v>4652.8068811177709</v>
      </c>
      <c r="AR132" s="55">
        <f t="shared" ca="1" si="127"/>
        <v>2071.6216786282835</v>
      </c>
      <c r="AS132" s="55">
        <f t="shared" ca="1" si="128"/>
        <v>1890.9538940006832</v>
      </c>
      <c r="AT132" s="55">
        <f t="shared" ca="1" si="129"/>
        <v>820.55774751312879</v>
      </c>
      <c r="AU132" s="55">
        <f t="shared" ca="1" si="130"/>
        <v>982.93585447152429</v>
      </c>
      <c r="AV132" s="55">
        <f t="shared" ca="1" si="131"/>
        <v>885.83562180328079</v>
      </c>
      <c r="AW132" s="55">
        <f t="shared" ca="1" si="132"/>
        <v>403.61427882839007</v>
      </c>
      <c r="AX132" s="55">
        <f t="shared" ca="1" si="112"/>
        <v>7440955.3863385729</v>
      </c>
      <c r="AY132" s="55">
        <f t="shared" ca="1" si="113"/>
        <v>9449548.4543741848</v>
      </c>
      <c r="AZ132" s="43">
        <f t="array" aca="1" ref="AZ132" ca="1">SUM($E$54:$V$54*AF132:AW132)/1000000</f>
        <v>191.59849047041359</v>
      </c>
      <c r="BA132" s="45">
        <f t="array" aca="1" ref="BA132" ca="1">IF(AZ132=0,"",SUM(($E$54:$V$54*AF132:AW132))/SUM(AF132:AW132))</f>
        <v>20.275941373867752</v>
      </c>
      <c r="BB132" s="56">
        <f t="array" aca="1" ref="BB132" ca="1">SUM(AG132:AW132*AG$54:AW$54*AG$55:AW$55)/1000000</f>
        <v>382.56863665205083</v>
      </c>
      <c r="BG132" s="10"/>
      <c r="BH132" s="48"/>
      <c r="BI132" s="55">
        <f t="shared" si="133"/>
        <v>0</v>
      </c>
      <c r="BJ132" s="55">
        <f t="shared" si="134"/>
        <v>0</v>
      </c>
      <c r="BK132" s="55">
        <f t="shared" ca="1" si="135"/>
        <v>13593020.017021781</v>
      </c>
      <c r="BL132" s="55">
        <f t="shared" ca="1" si="136"/>
        <v>25957980.447413441</v>
      </c>
      <c r="BM132" s="55">
        <f t="shared" ca="1" si="137"/>
        <v>4697835.7100093598</v>
      </c>
      <c r="BN132" s="55">
        <f t="shared" ca="1" si="138"/>
        <v>2280476.8099970929</v>
      </c>
      <c r="BO132" s="55">
        <f t="shared" ca="1" si="139"/>
        <v>546652.58882159088</v>
      </c>
      <c r="BP132" s="55">
        <f t="shared" ca="1" si="140"/>
        <v>221153.45487349105</v>
      </c>
      <c r="BQ132" s="55">
        <f t="shared" ca="1" si="141"/>
        <v>75726.029399962266</v>
      </c>
      <c r="BR132" s="55">
        <f t="shared" ca="1" si="142"/>
        <v>34958.146613819903</v>
      </c>
      <c r="BS132" s="55">
        <f t="shared" ca="1" si="143"/>
        <v>29690.674058105782</v>
      </c>
      <c r="BT132" s="55">
        <f t="shared" ca="1" si="144"/>
        <v>13219.513640566562</v>
      </c>
      <c r="BU132" s="55">
        <f t="shared" ca="1" si="145"/>
        <v>12066.629275658324</v>
      </c>
      <c r="BV132" s="55">
        <f t="shared" ca="1" si="146"/>
        <v>5236.1753345354664</v>
      </c>
      <c r="BW132" s="55">
        <f t="shared" ca="1" si="147"/>
        <v>6272.3488897799853</v>
      </c>
      <c r="BX132" s="55">
        <f t="shared" ca="1" si="148"/>
        <v>5652.7290704363422</v>
      </c>
      <c r="BY132" s="55">
        <f t="shared" ca="1" si="149"/>
        <v>2575.5592922894466</v>
      </c>
      <c r="BZ132" s="55">
        <f t="shared" ca="1" si="114"/>
        <v>47482516.8337119</v>
      </c>
      <c r="CA132" s="55">
        <f t="shared" ca="1" si="115"/>
        <v>47482516.8337119</v>
      </c>
      <c r="CB132" s="43">
        <f t="array" aca="1" ref="CB132" ca="1">SUM($E$54:$V$54*BH132:BY132)/1000000</f>
        <v>1110.7394791892179</v>
      </c>
      <c r="CC132" s="45">
        <f t="array" aca="1" ref="CC132" ca="1">IF(CB132=0,"",SUM(($E$54:$V$54*BH132:BY132))/SUM(BH132:BY132))</f>
        <v>23.392599071340907</v>
      </c>
      <c r="CD132" s="56">
        <f t="array" aca="1" ref="CD132" ca="1">SUM(BI132:BY132*BI$54:BY$54*BI$55:BY$55)/1000000</f>
        <v>5199.3763628809511</v>
      </c>
      <c r="CI132" s="10"/>
      <c r="CJ132" s="73"/>
      <c r="CK132" s="156" t="str">
        <f t="shared" ca="1" si="150"/>
        <v/>
      </c>
      <c r="CL132" s="156" t="str">
        <f t="shared" ca="1" si="151"/>
        <v/>
      </c>
      <c r="CM132" s="156" t="str">
        <f t="shared" ca="1" si="152"/>
        <v/>
      </c>
      <c r="CN132" s="156">
        <f t="shared" ca="1" si="153"/>
        <v>-0.14998525270766006</v>
      </c>
      <c r="CO132" s="156">
        <f t="shared" ca="1" si="154"/>
        <v>-0.16572534543611619</v>
      </c>
      <c r="CP132" s="156">
        <f t="shared" ca="1" si="155"/>
        <v>-0.15947133368274083</v>
      </c>
      <c r="CQ132" s="156">
        <f t="shared" ca="1" si="156"/>
        <v>-0.15167445375084831</v>
      </c>
      <c r="CR132" s="156">
        <f t="shared" ca="1" si="157"/>
        <v>-0.1751556399369979</v>
      </c>
      <c r="CS132" s="156">
        <f t="shared" ca="1" si="158"/>
        <v>-0.15968132206682456</v>
      </c>
      <c r="CT132" s="156">
        <f t="shared" ca="1" si="159"/>
        <v>-0.1628944392072707</v>
      </c>
      <c r="CU132" s="156">
        <f t="shared" ca="1" si="160"/>
        <v>-0.19165154703575168</v>
      </c>
      <c r="CV132" s="156">
        <f t="shared" ca="1" si="161"/>
        <v>-0.17697790396607954</v>
      </c>
      <c r="CW132" s="156">
        <f t="shared" ca="1" si="162"/>
        <v>-0.18136393812405824</v>
      </c>
      <c r="CX132" s="156">
        <f t="shared" ca="1" si="163"/>
        <v>-0.14963413928979144</v>
      </c>
      <c r="CY132" s="156">
        <f t="shared" ca="1" si="164"/>
        <v>-0.1465119055971571</v>
      </c>
      <c r="CZ132" s="156">
        <f t="shared" ca="1" si="165"/>
        <v>-0.17463593297158819</v>
      </c>
      <c r="DA132" s="156">
        <f t="shared" ca="1" si="166"/>
        <v>-0.18518006203383411</v>
      </c>
      <c r="DB132" s="55"/>
      <c r="DC132" s="55"/>
      <c r="DD132" s="43"/>
      <c r="DE132" s="45"/>
      <c r="DF132" s="56"/>
      <c r="DK132" s="10"/>
      <c r="DL132" s="48"/>
      <c r="DM132" s="74">
        <f t="shared" ca="1" si="167"/>
        <v>7.1761782080052072E-2</v>
      </c>
      <c r="DN132" s="74">
        <f t="shared" ca="1" si="168"/>
        <v>7.1761782080052211E-2</v>
      </c>
      <c r="DO132" s="74">
        <f t="shared" ca="1" si="169"/>
        <v>0.52969088509405615</v>
      </c>
      <c r="DP132" s="74">
        <f t="shared" ca="1" si="170"/>
        <v>0.52969088509405604</v>
      </c>
      <c r="DQ132" s="74">
        <f t="shared" ca="1" si="171"/>
        <v>0.52969088509405593</v>
      </c>
      <c r="DR132" s="74">
        <f t="shared" ca="1" si="172"/>
        <v>0.52969088509405604</v>
      </c>
      <c r="DS132" s="74">
        <f t="shared" ca="1" si="173"/>
        <v>0.52969088509405615</v>
      </c>
      <c r="DT132" s="74">
        <f t="shared" ca="1" si="174"/>
        <v>0.52969088509405615</v>
      </c>
      <c r="DU132" s="74">
        <f t="shared" ca="1" si="175"/>
        <v>0.52969088509405604</v>
      </c>
      <c r="DV132" s="74">
        <f t="shared" ca="1" si="176"/>
        <v>0.52969088509405604</v>
      </c>
      <c r="DW132" s="74">
        <f t="shared" ca="1" si="177"/>
        <v>0.52969088509405593</v>
      </c>
      <c r="DX132" s="74">
        <f t="shared" ca="1" si="178"/>
        <v>0.52969088509405593</v>
      </c>
      <c r="DY132" s="74">
        <f t="shared" ca="1" si="179"/>
        <v>0.52969088509405615</v>
      </c>
      <c r="DZ132" s="74">
        <f t="shared" ca="1" si="180"/>
        <v>0.52969088509405604</v>
      </c>
      <c r="EA132" s="74">
        <f t="shared" ca="1" si="181"/>
        <v>0.52969088509405615</v>
      </c>
      <c r="EB132" s="74">
        <f t="shared" ca="1" si="182"/>
        <v>0.52969088509405593</v>
      </c>
      <c r="EC132" s="74">
        <f t="shared" ca="1" si="183"/>
        <v>0.52969088509405604</v>
      </c>
      <c r="ED132" s="55"/>
      <c r="EE132" s="55"/>
      <c r="EF132" s="43"/>
      <c r="EG132" s="45"/>
      <c r="EH132" s="56"/>
    </row>
    <row r="133" spans="1:138" x14ac:dyDescent="0.2">
      <c r="A133" s="6">
        <v>7</v>
      </c>
      <c r="B133">
        <v>5</v>
      </c>
      <c r="C133" s="5">
        <f t="shared" ca="1" si="107"/>
        <v>0.43284426259540831</v>
      </c>
      <c r="D133" s="5">
        <f t="shared" ca="1" si="108"/>
        <v>7.5878901873319471E-2</v>
      </c>
      <c r="E133" s="32">
        <f t="shared" ca="1" si="109"/>
        <v>18412745.81636136</v>
      </c>
      <c r="F133" s="31">
        <f t="shared" ca="1" si="184"/>
        <v>23747391.317306448</v>
      </c>
      <c r="G133" s="31">
        <f t="shared" ca="1" si="184"/>
        <v>34059511.777955398</v>
      </c>
      <c r="H133" s="31">
        <f t="shared" ca="1" si="184"/>
        <v>13478010.731295113</v>
      </c>
      <c r="I133" s="31">
        <f t="shared" ca="1" si="184"/>
        <v>10318335.536394425</v>
      </c>
      <c r="J133" s="31">
        <f t="shared" ca="1" si="184"/>
        <v>19704462.42028429</v>
      </c>
      <c r="K133" s="31">
        <f t="shared" ca="1" si="184"/>
        <v>3566083.5553858695</v>
      </c>
      <c r="L133" s="31">
        <f t="shared" ca="1" si="184"/>
        <v>1731088.8146306116</v>
      </c>
      <c r="M133" s="31">
        <f t="shared" ca="1" si="184"/>
        <v>414958.91466623987</v>
      </c>
      <c r="N133" s="31">
        <f t="shared" ca="1" si="184"/>
        <v>167875.53829539006</v>
      </c>
      <c r="O133" s="31">
        <f t="shared" ca="1" si="184"/>
        <v>57482.927208907073</v>
      </c>
      <c r="P133" s="31">
        <f t="shared" ca="1" si="185"/>
        <v>26536.405157953683</v>
      </c>
      <c r="Q133" s="31">
        <f t="shared" ca="1" si="185"/>
        <v>22537.915551483158</v>
      </c>
      <c r="R133" s="31">
        <f t="shared" ca="1" si="185"/>
        <v>10034.810307091322</v>
      </c>
      <c r="S133" s="31">
        <f t="shared" ca="1" si="185"/>
        <v>9159.6664687912453</v>
      </c>
      <c r="T133" s="31">
        <f t="shared" ca="1" si="185"/>
        <v>3974.7321758867615</v>
      </c>
      <c r="U133" s="31">
        <f t="shared" ca="1" si="185"/>
        <v>4761.2819200615786</v>
      </c>
      <c r="V133" s="31">
        <f t="shared" ca="1" si="185"/>
        <v>4290.9342568504871</v>
      </c>
      <c r="W133" s="33">
        <f t="shared" ca="1" si="110"/>
        <v>49519594.183998972</v>
      </c>
      <c r="X133" s="33">
        <f t="shared" ca="1" si="111"/>
        <v>125739243.09562214</v>
      </c>
      <c r="Y133" s="40">
        <f t="array" aca="1" ref="Y133" ca="1">SUM($E$54:$V$54*E133:V133)/1000000</f>
        <v>1850.9905760061897</v>
      </c>
      <c r="Z133" s="41">
        <f t="array" aca="1" ref="Z133" ca="1">SUM(($E$54:$V$54*E133:V133))/SUM(E133:V133)</f>
        <v>14.720866218341628</v>
      </c>
      <c r="AE133" s="10"/>
      <c r="AF133" s="48"/>
      <c r="AG133" s="55">
        <f t="shared" ca="1" si="116"/>
        <v>751513.51948010852</v>
      </c>
      <c r="AH133" s="55">
        <f t="shared" ca="1" si="117"/>
        <v>1077852.4354955852</v>
      </c>
      <c r="AI133" s="55">
        <f t="shared" ca="1" si="118"/>
        <v>1467715.9259789556</v>
      </c>
      <c r="AJ133" s="55">
        <f t="shared" ca="1" si="119"/>
        <v>1123636.5438704076</v>
      </c>
      <c r="AK133" s="55">
        <f t="shared" ca="1" si="120"/>
        <v>2145758.2935405551</v>
      </c>
      <c r="AL133" s="55">
        <f t="shared" ca="1" si="121"/>
        <v>388336.06323361024</v>
      </c>
      <c r="AM133" s="55">
        <f t="shared" ca="1" si="122"/>
        <v>188510.50597681469</v>
      </c>
      <c r="AN133" s="55">
        <f t="shared" ca="1" si="123"/>
        <v>45187.811452651906</v>
      </c>
      <c r="AO133" s="55">
        <f t="shared" ca="1" si="124"/>
        <v>18281.154841813801</v>
      </c>
      <c r="AP133" s="55">
        <f t="shared" ca="1" si="125"/>
        <v>6259.7225524166715</v>
      </c>
      <c r="AQ133" s="55">
        <f t="shared" ca="1" si="126"/>
        <v>2889.7368643670893</v>
      </c>
      <c r="AR133" s="55">
        <f t="shared" ca="1" si="127"/>
        <v>2454.3130475829494</v>
      </c>
      <c r="AS133" s="55">
        <f t="shared" ca="1" si="128"/>
        <v>1092.7614761203308</v>
      </c>
      <c r="AT133" s="55">
        <f t="shared" ca="1" si="129"/>
        <v>997.46087318988998</v>
      </c>
      <c r="AU133" s="55">
        <f t="shared" ca="1" si="130"/>
        <v>432.83670211838552</v>
      </c>
      <c r="AV133" s="55">
        <f t="shared" ca="1" si="131"/>
        <v>518.48966746434223</v>
      </c>
      <c r="AW133" s="55">
        <f t="shared" ca="1" si="132"/>
        <v>467.27018338729027</v>
      </c>
      <c r="AX133" s="55">
        <f t="shared" ca="1" si="112"/>
        <v>5392538.8902614573</v>
      </c>
      <c r="AY133" s="55">
        <f t="shared" ca="1" si="113"/>
        <v>7221904.8452371517</v>
      </c>
      <c r="AZ133" s="43">
        <f t="array" aca="1" ref="AZ133" ca="1">SUM($E$54:$V$54*AF133:AW133)/1000000</f>
        <v>153.67673678525327</v>
      </c>
      <c r="BA133" s="45">
        <f t="array" aca="1" ref="BA133" ca="1">IF(AZ133=0,"",SUM(($E$54:$V$54*AF133:AW133))/SUM(AF133:AW133))</f>
        <v>21.27925250726657</v>
      </c>
      <c r="BB133" s="56">
        <f t="array" aca="1" ref="BB133" ca="1">SUM(AG133:AW133*AG$54:AW$54*AG$55:AW$55)/1000000</f>
        <v>321.23172269680646</v>
      </c>
      <c r="BG133" s="10"/>
      <c r="BH133" s="48"/>
      <c r="BI133" s="55">
        <f t="shared" si="133"/>
        <v>0</v>
      </c>
      <c r="BJ133" s="55">
        <f t="shared" si="134"/>
        <v>0</v>
      </c>
      <c r="BK133" s="55">
        <f t="shared" ca="1" si="135"/>
        <v>8372451.3928855266</v>
      </c>
      <c r="BL133" s="55">
        <f t="shared" ca="1" si="136"/>
        <v>6409681.996568975</v>
      </c>
      <c r="BM133" s="55">
        <f t="shared" ca="1" si="137"/>
        <v>12240282.125143936</v>
      </c>
      <c r="BN133" s="55">
        <f t="shared" ca="1" si="138"/>
        <v>2215227.5900115431</v>
      </c>
      <c r="BO133" s="55">
        <f t="shared" ca="1" si="139"/>
        <v>1075340.9569269521</v>
      </c>
      <c r="BP133" s="55">
        <f t="shared" ca="1" si="140"/>
        <v>257769.74157029667</v>
      </c>
      <c r="BQ133" s="55">
        <f t="shared" ca="1" si="141"/>
        <v>104283.1774253668</v>
      </c>
      <c r="BR133" s="55">
        <f t="shared" ca="1" si="142"/>
        <v>35708.015342343133</v>
      </c>
      <c r="BS133" s="55">
        <f t="shared" ca="1" si="143"/>
        <v>16484.239904261824</v>
      </c>
      <c r="BT133" s="55">
        <f t="shared" ca="1" si="144"/>
        <v>14000.404526582495</v>
      </c>
      <c r="BU133" s="55">
        <f t="shared" ca="1" si="145"/>
        <v>6233.5579936784652</v>
      </c>
      <c r="BV133" s="55">
        <f t="shared" ca="1" si="146"/>
        <v>5689.9244119854629</v>
      </c>
      <c r="BW133" s="55">
        <f t="shared" ca="1" si="147"/>
        <v>2469.077418456121</v>
      </c>
      <c r="BX133" s="55">
        <f t="shared" ca="1" si="148"/>
        <v>2957.6769330639727</v>
      </c>
      <c r="BY133" s="55">
        <f t="shared" ca="1" si="149"/>
        <v>2665.5000661285244</v>
      </c>
      <c r="BZ133" s="55">
        <f t="shared" ca="1" si="114"/>
        <v>30761245.377129104</v>
      </c>
      <c r="CA133" s="55">
        <f t="shared" ca="1" si="115"/>
        <v>30761245.377129104</v>
      </c>
      <c r="CB133" s="43">
        <f t="array" aca="1" ref="CB133" ca="1">SUM($E$54:$V$54*BH133:BY133)/1000000</f>
        <v>771.54433731194763</v>
      </c>
      <c r="CC133" s="45">
        <f t="array" aca="1" ref="CC133" ca="1">IF(CB133=0,"",SUM(($E$54:$V$54*BH133:BY133))/SUM(BH133:BY133))</f>
        <v>25.081700297010361</v>
      </c>
      <c r="CD133" s="56">
        <f t="array" aca="1" ref="CD133" ca="1">SUM(BI133:BY133*BI$54:BY$54*BI$55:BY$55)/1000000</f>
        <v>3693.0377079134532</v>
      </c>
      <c r="CI133" s="10"/>
      <c r="CJ133" s="73"/>
      <c r="CK133" s="156" t="str">
        <f t="shared" ca="1" si="150"/>
        <v/>
      </c>
      <c r="CL133" s="156" t="str">
        <f t="shared" ca="1" si="151"/>
        <v/>
      </c>
      <c r="CM133" s="156" t="str">
        <f t="shared" ca="1" si="152"/>
        <v/>
      </c>
      <c r="CN133" s="156">
        <f t="shared" ca="1" si="153"/>
        <v>0.65006037768834357</v>
      </c>
      <c r="CO133" s="156">
        <f t="shared" ca="1" si="154"/>
        <v>0.63391191762884291</v>
      </c>
      <c r="CP133" s="156">
        <f t="shared" ca="1" si="155"/>
        <v>0.57065777964284914</v>
      </c>
      <c r="CQ133" s="156">
        <f t="shared" ca="1" si="156"/>
        <v>0.46951170484377092</v>
      </c>
      <c r="CR133" s="156">
        <f t="shared" ca="1" si="157"/>
        <v>0.6772632115301267</v>
      </c>
      <c r="CS133" s="156">
        <f t="shared" ca="1" si="158"/>
        <v>0.53270413972507991</v>
      </c>
      <c r="CT133" s="156">
        <f t="shared" ca="1" si="159"/>
        <v>0.55874451824689031</v>
      </c>
      <c r="CU133" s="156">
        <f t="shared" ca="1" si="160"/>
        <v>0.58251866822331577</v>
      </c>
      <c r="CV133" s="156">
        <f t="shared" ca="1" si="161"/>
        <v>0.52483692306901442</v>
      </c>
      <c r="CW133" s="156">
        <f t="shared" ca="1" si="162"/>
        <v>0.66160102992891212</v>
      </c>
      <c r="CX133" s="156">
        <f t="shared" ca="1" si="163"/>
        <v>0.53349182789051941</v>
      </c>
      <c r="CY133" s="156">
        <f t="shared" ca="1" si="164"/>
        <v>0.57164213229708827</v>
      </c>
      <c r="CZ133" s="156">
        <f t="shared" ca="1" si="165"/>
        <v>0.61129939795583821</v>
      </c>
      <c r="DA133" s="156">
        <f t="shared" ca="1" si="166"/>
        <v>0.5870773338398102</v>
      </c>
      <c r="DB133" s="55"/>
      <c r="DC133" s="55"/>
      <c r="DD133" s="43"/>
      <c r="DE133" s="45"/>
      <c r="DF133" s="56"/>
      <c r="DK133" s="10"/>
      <c r="DL133" s="48"/>
      <c r="DM133" s="74">
        <f t="shared" ca="1" si="167"/>
        <v>7.5878901873319443E-2</v>
      </c>
      <c r="DN133" s="74">
        <f t="shared" ca="1" si="168"/>
        <v>7.5878901873319443E-2</v>
      </c>
      <c r="DO133" s="74">
        <f t="shared" ca="1" si="169"/>
        <v>0.50872316446872778</v>
      </c>
      <c r="DP133" s="74">
        <f t="shared" ca="1" si="170"/>
        <v>0.50872316446872778</v>
      </c>
      <c r="DQ133" s="74">
        <f t="shared" ca="1" si="171"/>
        <v>0.50872316446872778</v>
      </c>
      <c r="DR133" s="74">
        <f t="shared" ca="1" si="172"/>
        <v>0.50872316446872778</v>
      </c>
      <c r="DS133" s="74">
        <f t="shared" ca="1" si="173"/>
        <v>0.50872316446872778</v>
      </c>
      <c r="DT133" s="74">
        <f t="shared" ca="1" si="174"/>
        <v>0.50872316446872778</v>
      </c>
      <c r="DU133" s="74">
        <f t="shared" ca="1" si="175"/>
        <v>0.50872316446872778</v>
      </c>
      <c r="DV133" s="74">
        <f t="shared" ca="1" si="176"/>
        <v>0.50872316446872778</v>
      </c>
      <c r="DW133" s="74">
        <f t="shared" ca="1" si="177"/>
        <v>0.50872316446872778</v>
      </c>
      <c r="DX133" s="74">
        <f t="shared" ca="1" si="178"/>
        <v>0.50872316446872778</v>
      </c>
      <c r="DY133" s="74">
        <f t="shared" ca="1" si="179"/>
        <v>0.50872316446872778</v>
      </c>
      <c r="DZ133" s="74">
        <f t="shared" ca="1" si="180"/>
        <v>0.50872316446872778</v>
      </c>
      <c r="EA133" s="74">
        <f t="shared" ca="1" si="181"/>
        <v>0.50872316446872778</v>
      </c>
      <c r="EB133" s="74">
        <f t="shared" ca="1" si="182"/>
        <v>0.50872316446872778</v>
      </c>
      <c r="EC133" s="74">
        <f t="shared" ca="1" si="183"/>
        <v>0.50872316446872778</v>
      </c>
      <c r="ED133" s="55"/>
      <c r="EE133" s="55"/>
      <c r="EF133" s="43"/>
      <c r="EG133" s="45"/>
      <c r="EH133" s="56"/>
    </row>
    <row r="134" spans="1:138" x14ac:dyDescent="0.2">
      <c r="A134" s="6">
        <v>7</v>
      </c>
      <c r="B134">
        <v>6</v>
      </c>
      <c r="C134" s="5">
        <f t="shared" ca="1" si="107"/>
        <v>0.33246364077266016</v>
      </c>
      <c r="D134" s="5">
        <f t="shared" ca="1" si="108"/>
        <v>8.8284608788463448E-2</v>
      </c>
      <c r="E134" s="32">
        <f t="shared" ca="1" si="109"/>
        <v>10974445.947083464</v>
      </c>
      <c r="F134" s="31">
        <f t="shared" ca="1" si="184"/>
        <v>14150621.189255249</v>
      </c>
      <c r="G134" s="31">
        <f t="shared" ca="1" si="184"/>
        <v>18250419.688388411</v>
      </c>
      <c r="H134" s="31">
        <f t="shared" ca="1" si="184"/>
        <v>18771900.385937046</v>
      </c>
      <c r="I134" s="31">
        <f t="shared" ca="1" si="184"/>
        <v>7428405.8003502749</v>
      </c>
      <c r="J134" s="31">
        <f t="shared" ca="1" si="184"/>
        <v>5686950.7731240299</v>
      </c>
      <c r="K134" s="31">
        <f t="shared" ca="1" si="184"/>
        <v>10860114.734569496</v>
      </c>
      <c r="L134" s="31">
        <f t="shared" ca="1" si="184"/>
        <v>1965447.0007100706</v>
      </c>
      <c r="M134" s="31">
        <f t="shared" ca="1" si="184"/>
        <v>954089.62404705421</v>
      </c>
      <c r="N134" s="31">
        <f t="shared" ca="1" si="184"/>
        <v>228704.61153858664</v>
      </c>
      <c r="O134" s="31">
        <f t="shared" ca="1" si="184"/>
        <v>92524.605245700848</v>
      </c>
      <c r="P134" s="31">
        <f t="shared" ca="1" si="185"/>
        <v>31681.716123602353</v>
      </c>
      <c r="Q134" s="31">
        <f t="shared" ca="1" si="185"/>
        <v>14625.540068615628</v>
      </c>
      <c r="R134" s="31">
        <f t="shared" ca="1" si="185"/>
        <v>12421.772466889448</v>
      </c>
      <c r="S134" s="31">
        <f t="shared" ca="1" si="185"/>
        <v>5530.6858390851748</v>
      </c>
      <c r="T134" s="31">
        <f t="shared" ca="1" si="185"/>
        <v>5048.3503005420607</v>
      </c>
      <c r="U134" s="31">
        <f t="shared" ca="1" si="185"/>
        <v>2190.673693532437</v>
      </c>
      <c r="V134" s="31">
        <f t="shared" ca="1" si="185"/>
        <v>2624.1805958771274</v>
      </c>
      <c r="W134" s="33">
        <f t="shared" ca="1" si="110"/>
        <v>46062260.454610415</v>
      </c>
      <c r="X134" s="33">
        <f t="shared" ca="1" si="111"/>
        <v>89437747.279337496</v>
      </c>
      <c r="Y134" s="40">
        <f t="array" aca="1" ref="Y134" ca="1">SUM($E$54:$V$54*E134:V134)/1000000</f>
        <v>1472.4664309973155</v>
      </c>
      <c r="Z134" s="41">
        <f t="array" aca="1" ref="Z134" ca="1">SUM(($E$54:$V$54*E134:V134))/SUM(E134:V134)</f>
        <v>16.463590327229703</v>
      </c>
      <c r="AE134" s="10"/>
      <c r="AF134" s="48"/>
      <c r="AG134" s="55">
        <f t="shared" ca="1" si="116"/>
        <v>631609.08250915888</v>
      </c>
      <c r="AH134" s="55">
        <f t="shared" ca="1" si="117"/>
        <v>814602.46024696052</v>
      </c>
      <c r="AI134" s="55">
        <f t="shared" ca="1" si="118"/>
        <v>2265488.4710927252</v>
      </c>
      <c r="AJ134" s="55">
        <f t="shared" ca="1" si="119"/>
        <v>896497.81606018334</v>
      </c>
      <c r="AK134" s="55">
        <f t="shared" ca="1" si="120"/>
        <v>686330.16089496075</v>
      </c>
      <c r="AL134" s="55">
        <f t="shared" ca="1" si="121"/>
        <v>1310653.9146320575</v>
      </c>
      <c r="AM134" s="55">
        <f t="shared" ca="1" si="122"/>
        <v>237200.14644804818</v>
      </c>
      <c r="AN134" s="55">
        <f t="shared" ca="1" si="123"/>
        <v>115144.39130984651</v>
      </c>
      <c r="AO134" s="55">
        <f t="shared" ca="1" si="124"/>
        <v>27601.236426470878</v>
      </c>
      <c r="AP134" s="55">
        <f t="shared" ca="1" si="125"/>
        <v>11166.340230186417</v>
      </c>
      <c r="AQ134" s="55">
        <f t="shared" ca="1" si="126"/>
        <v>3823.5107339597594</v>
      </c>
      <c r="AR134" s="55">
        <f t="shared" ca="1" si="127"/>
        <v>1765.0846066589886</v>
      </c>
      <c r="AS134" s="55">
        <f t="shared" ca="1" si="128"/>
        <v>1499.1227172373651</v>
      </c>
      <c r="AT134" s="55">
        <f t="shared" ca="1" si="129"/>
        <v>667.47131340361659</v>
      </c>
      <c r="AU134" s="55">
        <f t="shared" ca="1" si="130"/>
        <v>609.26060594714954</v>
      </c>
      <c r="AV134" s="55">
        <f t="shared" ca="1" si="131"/>
        <v>264.38164994428809</v>
      </c>
      <c r="AW134" s="55">
        <f t="shared" ca="1" si="132"/>
        <v>316.69946908937357</v>
      </c>
      <c r="AX134" s="55">
        <f t="shared" ca="1" si="112"/>
        <v>5559028.0081907185</v>
      </c>
      <c r="AY134" s="55">
        <f t="shared" ca="1" si="113"/>
        <v>7005239.5509468382</v>
      </c>
      <c r="AZ134" s="43">
        <f t="array" aca="1" ref="AZ134" ca="1">SUM($E$54:$V$54*AF134:AW134)/1000000</f>
        <v>151.36870166802623</v>
      </c>
      <c r="BA134" s="45">
        <f t="array" aca="1" ref="BA134" ca="1">IF(AZ134=0,"",SUM(($E$54:$V$54*AF134:AW134))/SUM(AF134:AW134))</f>
        <v>21.607926548003206</v>
      </c>
      <c r="BB134" s="56">
        <f t="array" aca="1" ref="BB134" ca="1">SUM(AG134:AW134*AG$54:AW$54*AG$55:AW$55)/1000000</f>
        <v>319.86945338041545</v>
      </c>
      <c r="BG134" s="10"/>
      <c r="BH134" s="48"/>
      <c r="BI134" s="55">
        <f t="shared" si="133"/>
        <v>0</v>
      </c>
      <c r="BJ134" s="55">
        <f t="shared" si="134"/>
        <v>0</v>
      </c>
      <c r="BK134" s="55">
        <f t="shared" ca="1" si="135"/>
        <v>8531413.9753700551</v>
      </c>
      <c r="BL134" s="55">
        <f t="shared" ca="1" si="136"/>
        <v>3376046.3116086791</v>
      </c>
      <c r="BM134" s="55">
        <f t="shared" ca="1" si="137"/>
        <v>2584593.4777822974</v>
      </c>
      <c r="BN134" s="55">
        <f t="shared" ca="1" si="138"/>
        <v>4935682.2013629852</v>
      </c>
      <c r="BO134" s="55">
        <f t="shared" ca="1" si="139"/>
        <v>893252.23685231234</v>
      </c>
      <c r="BP134" s="55">
        <f t="shared" ca="1" si="140"/>
        <v>433612.65428664186</v>
      </c>
      <c r="BQ134" s="55">
        <f t="shared" ca="1" si="141"/>
        <v>103941.19289987272</v>
      </c>
      <c r="BR134" s="55">
        <f t="shared" ca="1" si="142"/>
        <v>42050.388827447772</v>
      </c>
      <c r="BS134" s="55">
        <f t="shared" ca="1" si="143"/>
        <v>14398.639996145266</v>
      </c>
      <c r="BT134" s="55">
        <f t="shared" ca="1" si="144"/>
        <v>6646.984821643221</v>
      </c>
      <c r="BU134" s="55">
        <f t="shared" ca="1" si="145"/>
        <v>5645.4211371310548</v>
      </c>
      <c r="BV134" s="55">
        <f t="shared" ca="1" si="146"/>
        <v>2513.5745178096508</v>
      </c>
      <c r="BW134" s="55">
        <f t="shared" ca="1" si="147"/>
        <v>2294.3636723575246</v>
      </c>
      <c r="BX134" s="55">
        <f t="shared" ca="1" si="148"/>
        <v>995.61279253747944</v>
      </c>
      <c r="BY134" s="55">
        <f t="shared" ca="1" si="149"/>
        <v>1192.6321016668599</v>
      </c>
      <c r="BZ134" s="55">
        <f t="shared" ca="1" si="114"/>
        <v>20934279.668029577</v>
      </c>
      <c r="CA134" s="55">
        <f t="shared" ca="1" si="115"/>
        <v>20934279.668029577</v>
      </c>
      <c r="CB134" s="43">
        <f t="array" aca="1" ref="CB134" ca="1">SUM($E$54:$V$54*BH134:BY134)/1000000</f>
        <v>516.08104105154928</v>
      </c>
      <c r="CC134" s="45">
        <f t="array" aca="1" ref="CC134" ca="1">IF(CB134=0,"",SUM(($E$54:$V$54*BH134:BY134))/SUM(BH134:BY134))</f>
        <v>24.652438451928113</v>
      </c>
      <c r="CD134" s="56">
        <f t="array" aca="1" ref="CD134" ca="1">SUM(BI134:BY134*BI$54:BY$54*BI$55:BY$55)/1000000</f>
        <v>2469.9749994049243</v>
      </c>
      <c r="CI134" s="10"/>
      <c r="CJ134" s="73"/>
      <c r="CK134" s="156" t="str">
        <f t="shared" ca="1" si="150"/>
        <v/>
      </c>
      <c r="CL134" s="156" t="str">
        <f t="shared" ca="1" si="151"/>
        <v/>
      </c>
      <c r="CM134" s="156" t="str">
        <f t="shared" ca="1" si="152"/>
        <v/>
      </c>
      <c r="CN134" s="156">
        <f t="shared" ca="1" si="153"/>
        <v>0.64253151969948807</v>
      </c>
      <c r="CO134" s="156">
        <f t="shared" ca="1" si="154"/>
        <v>0.72596755766908727</v>
      </c>
      <c r="CP134" s="156">
        <f t="shared" ca="1" si="155"/>
        <v>0.7665350259515209</v>
      </c>
      <c r="CQ134" s="156">
        <f t="shared" ca="1" si="156"/>
        <v>0.6316266472849128</v>
      </c>
      <c r="CR134" s="156">
        <f t="shared" ca="1" si="157"/>
        <v>0.70884874445477963</v>
      </c>
      <c r="CS134" s="156">
        <f t="shared" ca="1" si="158"/>
        <v>0.72096155284237406</v>
      </c>
      <c r="CT134" s="156">
        <f t="shared" ca="1" si="159"/>
        <v>0.88957935809114608</v>
      </c>
      <c r="CU134" s="156">
        <f t="shared" ca="1" si="160"/>
        <v>0.73538441838937307</v>
      </c>
      <c r="CV134" s="156">
        <f t="shared" ca="1" si="161"/>
        <v>0.96633437916415521</v>
      </c>
      <c r="CW134" s="156">
        <f t="shared" ca="1" si="162"/>
        <v>0.77285835789826396</v>
      </c>
      <c r="CX134" s="156">
        <f t="shared" ca="1" si="163"/>
        <v>0.72145169927197295</v>
      </c>
      <c r="CY134" s="156">
        <f t="shared" ca="1" si="164"/>
        <v>0.75036547071171245</v>
      </c>
      <c r="CZ134" s="156" t="str">
        <f t="shared" ca="1" si="165"/>
        <v/>
      </c>
      <c r="DA134" s="156">
        <f t="shared" ca="1" si="166"/>
        <v>0.73445105202280336</v>
      </c>
      <c r="DB134" s="55"/>
      <c r="DC134" s="55"/>
      <c r="DD134" s="43"/>
      <c r="DE134" s="45"/>
      <c r="DF134" s="56"/>
      <c r="DK134" s="10"/>
      <c r="DL134" s="48"/>
      <c r="DM134" s="74">
        <f t="shared" ca="1" si="167"/>
        <v>8.8284608788463476E-2</v>
      </c>
      <c r="DN134" s="74">
        <f t="shared" ca="1" si="168"/>
        <v>8.8284608788463476E-2</v>
      </c>
      <c r="DO134" s="74">
        <f t="shared" ca="1" si="169"/>
        <v>0.42074824956112356</v>
      </c>
      <c r="DP134" s="74">
        <f t="shared" ca="1" si="170"/>
        <v>0.42074824956112356</v>
      </c>
      <c r="DQ134" s="74">
        <f t="shared" ca="1" si="171"/>
        <v>0.42074824956112356</v>
      </c>
      <c r="DR134" s="74">
        <f t="shared" ca="1" si="172"/>
        <v>0.42074824956112356</v>
      </c>
      <c r="DS134" s="74">
        <f t="shared" ca="1" si="173"/>
        <v>0.42074824956112356</v>
      </c>
      <c r="DT134" s="74">
        <f t="shared" ca="1" si="174"/>
        <v>0.42074824956112356</v>
      </c>
      <c r="DU134" s="74">
        <f t="shared" ca="1" si="175"/>
        <v>0.42074824956112356</v>
      </c>
      <c r="DV134" s="74">
        <f t="shared" ca="1" si="176"/>
        <v>0.42074824956112356</v>
      </c>
      <c r="DW134" s="74">
        <f t="shared" ca="1" si="177"/>
        <v>0.42074824956112356</v>
      </c>
      <c r="DX134" s="74">
        <f t="shared" ca="1" si="178"/>
        <v>0.42074824956112356</v>
      </c>
      <c r="DY134" s="74">
        <f t="shared" ca="1" si="179"/>
        <v>0.42074824956112356</v>
      </c>
      <c r="DZ134" s="74">
        <f t="shared" ca="1" si="180"/>
        <v>0.42074824956112356</v>
      </c>
      <c r="EA134" s="74">
        <f t="shared" ca="1" si="181"/>
        <v>0.42074824956112356</v>
      </c>
      <c r="EB134" s="74">
        <f t="shared" ca="1" si="182"/>
        <v>0.42074824956112356</v>
      </c>
      <c r="EC134" s="74">
        <f t="shared" ca="1" si="183"/>
        <v>0.42074824956112356</v>
      </c>
      <c r="ED134" s="55"/>
      <c r="EE134" s="55"/>
      <c r="EF134" s="43"/>
      <c r="EG134" s="45"/>
      <c r="EH134" s="56"/>
    </row>
    <row r="135" spans="1:138" x14ac:dyDescent="0.2">
      <c r="A135" s="6">
        <v>7</v>
      </c>
      <c r="B135">
        <v>7</v>
      </c>
      <c r="C135" s="5">
        <f t="shared" ca="1" si="107"/>
        <v>0.34232425953361501</v>
      </c>
      <c r="D135" s="5">
        <f t="shared" ca="1" si="108"/>
        <v>7.2526098842939243E-2</v>
      </c>
      <c r="E135" s="32">
        <f t="shared" ca="1" si="109"/>
        <v>24711456.772337493</v>
      </c>
      <c r="F135" s="31">
        <f t="shared" ca="1" si="184"/>
        <v>8568077.4766365327</v>
      </c>
      <c r="G135" s="31">
        <f t="shared" ca="1" si="184"/>
        <v>11047812.279242663</v>
      </c>
      <c r="H135" s="31">
        <f t="shared" ca="1" si="184"/>
        <v>10118219.584653515</v>
      </c>
      <c r="I135" s="31">
        <f t="shared" ca="1" si="184"/>
        <v>10407333.824054401</v>
      </c>
      <c r="J135" s="31">
        <f t="shared" ca="1" si="184"/>
        <v>4118384.252811397</v>
      </c>
      <c r="K135" s="31">
        <f t="shared" ca="1" si="184"/>
        <v>3152903.7508213702</v>
      </c>
      <c r="L135" s="31">
        <f t="shared" ca="1" si="184"/>
        <v>6020958.8313642005</v>
      </c>
      <c r="M135" s="31">
        <f t="shared" ca="1" si="184"/>
        <v>1089663.9460754909</v>
      </c>
      <c r="N135" s="31">
        <f t="shared" ca="1" si="184"/>
        <v>528957.05876230588</v>
      </c>
      <c r="O135" s="31">
        <f t="shared" ca="1" si="184"/>
        <v>126796.17888692208</v>
      </c>
      <c r="P135" s="31">
        <f t="shared" ca="1" si="185"/>
        <v>51296.588727492141</v>
      </c>
      <c r="Q135" s="31">
        <f t="shared" ca="1" si="185"/>
        <v>17564.667883293667</v>
      </c>
      <c r="R135" s="31">
        <f t="shared" ca="1" si="185"/>
        <v>8108.5491996961855</v>
      </c>
      <c r="S135" s="31">
        <f t="shared" ca="1" si="185"/>
        <v>6886.7578716864691</v>
      </c>
      <c r="T135" s="31">
        <f t="shared" ca="1" si="185"/>
        <v>3066.2688710222774</v>
      </c>
      <c r="U135" s="31">
        <f t="shared" ca="1" si="185"/>
        <v>2798.8571086743455</v>
      </c>
      <c r="V135" s="31">
        <f t="shared" ca="1" si="185"/>
        <v>1214.5319312074671</v>
      </c>
      <c r="W135" s="33">
        <f t="shared" ca="1" si="110"/>
        <v>35654153.649022669</v>
      </c>
      <c r="X135" s="33">
        <f t="shared" ca="1" si="111"/>
        <v>79981500.177239358</v>
      </c>
      <c r="Y135" s="40">
        <f t="array" aca="1" ref="Y135" ca="1">SUM($E$54:$V$54*E135:V135)/1000000</f>
        <v>1143.5984127324075</v>
      </c>
      <c r="Z135" s="41">
        <f t="array" aca="1" ref="Z135" ca="1">SUM(($E$54:$V$54*E135:V135))/SUM(E135:V135)</f>
        <v>14.298286606255052</v>
      </c>
      <c r="AE135" s="10"/>
      <c r="AF135" s="48"/>
      <c r="AG135" s="55">
        <f t="shared" ca="1" si="116"/>
        <v>295879.31084845087</v>
      </c>
      <c r="AH135" s="55">
        <f t="shared" ca="1" si="117"/>
        <v>381511.38251011394</v>
      </c>
      <c r="AI135" s="55">
        <f t="shared" ca="1" si="118"/>
        <v>999909.11280843499</v>
      </c>
      <c r="AJ135" s="55">
        <f t="shared" ca="1" si="119"/>
        <v>1028480.1435318728</v>
      </c>
      <c r="AK135" s="55">
        <f t="shared" ca="1" si="120"/>
        <v>406989.58052647265</v>
      </c>
      <c r="AL135" s="55">
        <f t="shared" ca="1" si="121"/>
        <v>311578.25404736371</v>
      </c>
      <c r="AM135" s="55">
        <f t="shared" ca="1" si="122"/>
        <v>595007.01214833837</v>
      </c>
      <c r="AN135" s="55">
        <f t="shared" ca="1" si="123"/>
        <v>107683.46154814085</v>
      </c>
      <c r="AO135" s="55">
        <f t="shared" ca="1" si="124"/>
        <v>52272.9299276112</v>
      </c>
      <c r="AP135" s="55">
        <f t="shared" ca="1" si="125"/>
        <v>12530.332404588098</v>
      </c>
      <c r="AQ135" s="55">
        <f t="shared" ca="1" si="126"/>
        <v>5069.2640237222395</v>
      </c>
      <c r="AR135" s="55">
        <f t="shared" ca="1" si="127"/>
        <v>1735.7867491428246</v>
      </c>
      <c r="AS135" s="55">
        <f t="shared" ca="1" si="128"/>
        <v>801.30819148548858</v>
      </c>
      <c r="AT135" s="55">
        <f t="shared" ca="1" si="129"/>
        <v>680.56755400414954</v>
      </c>
      <c r="AU135" s="55">
        <f t="shared" ca="1" si="130"/>
        <v>303.01676701168344</v>
      </c>
      <c r="AV135" s="55">
        <f t="shared" ca="1" si="131"/>
        <v>276.5904322393672</v>
      </c>
      <c r="AW135" s="55">
        <f t="shared" ca="1" si="132"/>
        <v>120.02324476660978</v>
      </c>
      <c r="AX135" s="55">
        <f t="shared" ca="1" si="112"/>
        <v>3523437.3839051938</v>
      </c>
      <c r="AY135" s="55">
        <f t="shared" ca="1" si="113"/>
        <v>4200828.0772637604</v>
      </c>
      <c r="AZ135" s="43">
        <f t="array" aca="1" ref="AZ135" ca="1">SUM($E$54:$V$54*AF135:AW135)/1000000</f>
        <v>96.966750506923589</v>
      </c>
      <c r="BA135" s="45">
        <f t="array" aca="1" ref="BA135" ca="1">IF(AZ135=0,"",SUM(($E$54:$V$54*AF135:AW135))/SUM(AF135:AW135))</f>
        <v>23.08277052130245</v>
      </c>
      <c r="BB135" s="56">
        <f t="array" aca="1" ref="BB135" ca="1">SUM(AG135:AW135*AG$54:AW$54*AG$55:AW$55)/1000000</f>
        <v>212.71126580464167</v>
      </c>
      <c r="BG135" s="10"/>
      <c r="BH135" s="48"/>
      <c r="BI135" s="55">
        <f t="shared" si="133"/>
        <v>0</v>
      </c>
      <c r="BJ135" s="55">
        <f t="shared" si="134"/>
        <v>0</v>
      </c>
      <c r="BK135" s="55">
        <f t="shared" ca="1" si="135"/>
        <v>4719585.8057155833</v>
      </c>
      <c r="BL135" s="55">
        <f t="shared" ca="1" si="136"/>
        <v>4854441.4934273064</v>
      </c>
      <c r="BM135" s="55">
        <f t="shared" ca="1" si="137"/>
        <v>1920996.8413347937</v>
      </c>
      <c r="BN135" s="55">
        <f t="shared" ca="1" si="138"/>
        <v>1470653.9687805681</v>
      </c>
      <c r="BO135" s="55">
        <f t="shared" ca="1" si="139"/>
        <v>2808441.900233523</v>
      </c>
      <c r="BP135" s="55">
        <f t="shared" ca="1" si="140"/>
        <v>508267.53164143994</v>
      </c>
      <c r="BQ135" s="55">
        <f t="shared" ca="1" si="141"/>
        <v>246729.00261564451</v>
      </c>
      <c r="BR135" s="55">
        <f t="shared" ca="1" si="142"/>
        <v>59143.354330966882</v>
      </c>
      <c r="BS135" s="55">
        <f t="shared" ca="1" si="143"/>
        <v>23927.001189724851</v>
      </c>
      <c r="BT135" s="55">
        <f t="shared" ca="1" si="144"/>
        <v>8192.9391362324259</v>
      </c>
      <c r="BU135" s="55">
        <f t="shared" ca="1" si="145"/>
        <v>3782.1865188492093</v>
      </c>
      <c r="BV135" s="55">
        <f t="shared" ca="1" si="146"/>
        <v>3212.2889236273218</v>
      </c>
      <c r="BW135" s="55">
        <f t="shared" ca="1" si="147"/>
        <v>1430.2436233083436</v>
      </c>
      <c r="BX135" s="55">
        <f t="shared" ca="1" si="148"/>
        <v>1305.5109322158419</v>
      </c>
      <c r="BY135" s="55">
        <f t="shared" ca="1" si="149"/>
        <v>566.5114909948245</v>
      </c>
      <c r="BZ135" s="55">
        <f t="shared" ca="1" si="114"/>
        <v>16630676.579894781</v>
      </c>
      <c r="CA135" s="55">
        <f t="shared" ca="1" si="115"/>
        <v>16630676.579894781</v>
      </c>
      <c r="CB135" s="43">
        <f t="array" aca="1" ref="CB135" ca="1">SUM($E$54:$V$54*BH135:BY135)/1000000</f>
        <v>426.01566351454602</v>
      </c>
      <c r="CC135" s="45">
        <f t="array" aca="1" ref="CC135" ca="1">IF(CB135=0,"",SUM(($E$54:$V$54*BH135:BY135))/SUM(BH135:BY135))</f>
        <v>25.616255686769019</v>
      </c>
      <c r="CD135" s="56">
        <f t="array" aca="1" ref="CD135" ca="1">SUM(BI135:BY135*BI$54:BY$54*BI$55:BY$55)/1000000</f>
        <v>2060.4857115958184</v>
      </c>
      <c r="CI135" s="10"/>
      <c r="CJ135" s="73"/>
      <c r="CK135" s="156" t="str">
        <f t="shared" ca="1" si="150"/>
        <v/>
      </c>
      <c r="CL135" s="156" t="str">
        <f t="shared" ca="1" si="151"/>
        <v/>
      </c>
      <c r="CM135" s="156" t="str">
        <f t="shared" ca="1" si="152"/>
        <v/>
      </c>
      <c r="CN135" s="156">
        <f t="shared" ca="1" si="153"/>
        <v>0.48293242416534871</v>
      </c>
      <c r="CO135" s="156">
        <f t="shared" ca="1" si="154"/>
        <v>0.42750472940111373</v>
      </c>
      <c r="CP135" s="156">
        <f t="shared" ca="1" si="155"/>
        <v>0.37902441391887465</v>
      </c>
      <c r="CQ135" s="156">
        <f t="shared" ca="1" si="156"/>
        <v>0.36973701501635636</v>
      </c>
      <c r="CR135" s="156">
        <f t="shared" ca="1" si="157"/>
        <v>0.44478653669727336</v>
      </c>
      <c r="CS135" s="156">
        <f t="shared" ca="1" si="158"/>
        <v>0.36804631452573422</v>
      </c>
      <c r="CT135" s="156">
        <f t="shared" ca="1" si="159"/>
        <v>0.36681044245592292</v>
      </c>
      <c r="CU135" s="156">
        <f t="shared" ca="1" si="160"/>
        <v>0.45386470308493609</v>
      </c>
      <c r="CV135" s="156">
        <f t="shared" ca="1" si="161"/>
        <v>0.44527300859186442</v>
      </c>
      <c r="CW135" s="156">
        <f t="shared" ca="1" si="162"/>
        <v>0.43355524148812347</v>
      </c>
      <c r="CX135" s="156">
        <f t="shared" ca="1" si="163"/>
        <v>0.40744325308983237</v>
      </c>
      <c r="CY135" s="156">
        <f t="shared" ca="1" si="164"/>
        <v>0.45657206981843867</v>
      </c>
      <c r="CZ135" s="156">
        <f t="shared" ca="1" si="165"/>
        <v>0.38210779612335366</v>
      </c>
      <c r="DA135" s="156" t="str">
        <f t="shared" ca="1" si="166"/>
        <v/>
      </c>
      <c r="DB135" s="55"/>
      <c r="DC135" s="55"/>
      <c r="DD135" s="43"/>
      <c r="DE135" s="45"/>
      <c r="DF135" s="56"/>
      <c r="DK135" s="10"/>
      <c r="DL135" s="48"/>
      <c r="DM135" s="74">
        <f t="shared" ca="1" si="167"/>
        <v>7.2526098842939313E-2</v>
      </c>
      <c r="DN135" s="74">
        <f t="shared" ca="1" si="168"/>
        <v>7.2526098842939146E-2</v>
      </c>
      <c r="DO135" s="74">
        <f t="shared" ca="1" si="169"/>
        <v>0.41485035837655415</v>
      </c>
      <c r="DP135" s="74">
        <f t="shared" ca="1" si="170"/>
        <v>0.41485035837655415</v>
      </c>
      <c r="DQ135" s="74">
        <f t="shared" ca="1" si="171"/>
        <v>0.41485035837655415</v>
      </c>
      <c r="DR135" s="74">
        <f t="shared" ca="1" si="172"/>
        <v>0.41485035837655415</v>
      </c>
      <c r="DS135" s="74">
        <f t="shared" ca="1" si="173"/>
        <v>0.41485035837655415</v>
      </c>
      <c r="DT135" s="74">
        <f t="shared" ca="1" si="174"/>
        <v>0.41485035837655415</v>
      </c>
      <c r="DU135" s="74">
        <f t="shared" ca="1" si="175"/>
        <v>0.41485035837655415</v>
      </c>
      <c r="DV135" s="74">
        <f t="shared" ca="1" si="176"/>
        <v>0.41485035837655415</v>
      </c>
      <c r="DW135" s="74">
        <f t="shared" ca="1" si="177"/>
        <v>0.41485035837655415</v>
      </c>
      <c r="DX135" s="74">
        <f t="shared" ca="1" si="178"/>
        <v>0.41485035837655415</v>
      </c>
      <c r="DY135" s="74">
        <f t="shared" ca="1" si="179"/>
        <v>0.41485035837655415</v>
      </c>
      <c r="DZ135" s="74">
        <f t="shared" ca="1" si="180"/>
        <v>0.41485035837655415</v>
      </c>
      <c r="EA135" s="74">
        <f t="shared" ca="1" si="181"/>
        <v>0.41485035837655415</v>
      </c>
      <c r="EB135" s="74">
        <f t="shared" ca="1" si="182"/>
        <v>0.41485035837655415</v>
      </c>
      <c r="EC135" s="74">
        <f t="shared" ca="1" si="183"/>
        <v>0.41485035837655415</v>
      </c>
      <c r="ED135" s="55"/>
      <c r="EE135" s="55"/>
      <c r="EF135" s="43"/>
      <c r="EG135" s="45"/>
      <c r="EH135" s="56"/>
    </row>
    <row r="136" spans="1:138" x14ac:dyDescent="0.2">
      <c r="A136" s="6">
        <v>7</v>
      </c>
      <c r="B136">
        <v>8</v>
      </c>
      <c r="C136" s="5">
        <f t="shared" ca="1" si="107"/>
        <v>0.29358237180769836</v>
      </c>
      <c r="D136" s="5">
        <f t="shared" ca="1" si="108"/>
        <v>6.0194532238549217E-2</v>
      </c>
      <c r="E136" s="32">
        <f t="shared" ca="1" si="109"/>
        <v>40027599.014879011</v>
      </c>
      <c r="F136" s="31">
        <f t="shared" ca="1" si="184"/>
        <v>19532357.333271004</v>
      </c>
      <c r="G136" s="31">
        <f t="shared" ca="1" si="184"/>
        <v>6772354.7209145529</v>
      </c>
      <c r="H136" s="31">
        <f t="shared" ca="1" si="184"/>
        <v>6510755.6225513816</v>
      </c>
      <c r="I136" s="31">
        <f t="shared" ca="1" si="184"/>
        <v>5962923.100600359</v>
      </c>
      <c r="J136" s="31">
        <f t="shared" ca="1" si="184"/>
        <v>6133305.4452819098</v>
      </c>
      <c r="K136" s="31">
        <f t="shared" ca="1" si="184"/>
        <v>2427068.1608338282</v>
      </c>
      <c r="L136" s="31">
        <f t="shared" ca="1" si="184"/>
        <v>1858086.0449260615</v>
      </c>
      <c r="M136" s="31">
        <f t="shared" ca="1" si="184"/>
        <v>3548303.5531032872</v>
      </c>
      <c r="N136" s="31">
        <f t="shared" ca="1" si="184"/>
        <v>642166.56513364159</v>
      </c>
      <c r="O136" s="31">
        <f t="shared" ca="1" si="184"/>
        <v>311727.79346509749</v>
      </c>
      <c r="P136" s="31">
        <f t="shared" ca="1" si="185"/>
        <v>74724.200026201943</v>
      </c>
      <c r="Q136" s="31">
        <f t="shared" ca="1" si="185"/>
        <v>30230.379104352403</v>
      </c>
      <c r="R136" s="31">
        <f t="shared" ca="1" si="185"/>
        <v>10351.30370510254</v>
      </c>
      <c r="S136" s="31">
        <f t="shared" ca="1" si="185"/>
        <v>4778.5734368284757</v>
      </c>
      <c r="T136" s="31">
        <f t="shared" ca="1" si="185"/>
        <v>4058.5408586709214</v>
      </c>
      <c r="U136" s="31">
        <f t="shared" ca="1" si="185"/>
        <v>1807.0299157573215</v>
      </c>
      <c r="V136" s="31">
        <f t="shared" ca="1" si="185"/>
        <v>1649.4373905372493</v>
      </c>
      <c r="W136" s="33">
        <f t="shared" ca="1" si="110"/>
        <v>27521935.750333022</v>
      </c>
      <c r="X136" s="33">
        <f t="shared" ca="1" si="111"/>
        <v>93854246.819397539</v>
      </c>
      <c r="Y136" s="40">
        <f t="array" aca="1" ref="Y136" ca="1">SUM($E$54:$V$54*E136:V136)/1000000</f>
        <v>999.99810970296073</v>
      </c>
      <c r="Z136" s="41">
        <f t="array" aca="1" ref="Z136" ca="1">SUM(($E$54:$V$54*E136:V136))/SUM(E136:V136)</f>
        <v>10.654798728791075</v>
      </c>
      <c r="AE136" s="10"/>
      <c r="AF136" s="48"/>
      <c r="AG136" s="55">
        <f t="shared" ca="1" si="116"/>
        <v>589574.66895012779</v>
      </c>
      <c r="AH136" s="55">
        <f t="shared" ca="1" si="117"/>
        <v>204420.22048177282</v>
      </c>
      <c r="AI136" s="55">
        <f t="shared" ca="1" si="118"/>
        <v>516486.25554462837</v>
      </c>
      <c r="AJ136" s="55">
        <f t="shared" ca="1" si="119"/>
        <v>473027.71028023481</v>
      </c>
      <c r="AK136" s="55">
        <f t="shared" ca="1" si="120"/>
        <v>486543.82796566607</v>
      </c>
      <c r="AL136" s="55">
        <f t="shared" ca="1" si="121"/>
        <v>192534.8483359942</v>
      </c>
      <c r="AM136" s="55">
        <f t="shared" ca="1" si="122"/>
        <v>147398.54472490854</v>
      </c>
      <c r="AN136" s="55">
        <f t="shared" ca="1" si="123"/>
        <v>281480.38751911459</v>
      </c>
      <c r="AO136" s="55">
        <f t="shared" ca="1" si="124"/>
        <v>50941.891216592448</v>
      </c>
      <c r="AP136" s="55">
        <f t="shared" ca="1" si="125"/>
        <v>24728.791883742193</v>
      </c>
      <c r="AQ136" s="55">
        <f t="shared" ca="1" si="126"/>
        <v>5927.73320141556</v>
      </c>
      <c r="AR136" s="55">
        <f t="shared" ca="1" si="127"/>
        <v>2398.1203123675264</v>
      </c>
      <c r="AS136" s="55">
        <f t="shared" ca="1" si="128"/>
        <v>821.1498634867487</v>
      </c>
      <c r="AT136" s="55">
        <f t="shared" ca="1" si="129"/>
        <v>379.07543214859584</v>
      </c>
      <c r="AU136" s="55">
        <f t="shared" ca="1" si="130"/>
        <v>321.95657349037327</v>
      </c>
      <c r="AV136" s="55">
        <f t="shared" ca="1" si="131"/>
        <v>143.34835600554882</v>
      </c>
      <c r="AW136" s="55">
        <f t="shared" ca="1" si="132"/>
        <v>130.84683114861659</v>
      </c>
      <c r="AX136" s="55">
        <f t="shared" ca="1" si="112"/>
        <v>2183264.4880409446</v>
      </c>
      <c r="AY136" s="55">
        <f t="shared" ca="1" si="113"/>
        <v>2977259.3774728454</v>
      </c>
      <c r="AZ136" s="43">
        <f t="array" aca="1" ref="AZ136" ca="1">SUM($E$54:$V$54*AF136:AW136)/1000000</f>
        <v>64.420055649028868</v>
      </c>
      <c r="BA136" s="45">
        <f t="array" aca="1" ref="BA136" ca="1">IF(AZ136=0,"",SUM(($E$54:$V$54*AF136:AW136))/SUM(AF136:AW136))</f>
        <v>21.637367619515182</v>
      </c>
      <c r="BB136" s="56">
        <f t="array" aca="1" ref="BB136" ca="1">SUM(AG136:AW136*AG$54:AW$54*AG$55:AW$55)/1000000</f>
        <v>142.34471751494468</v>
      </c>
      <c r="BG136" s="10"/>
      <c r="BH136" s="48"/>
      <c r="BI136" s="55">
        <f t="shared" si="133"/>
        <v>0</v>
      </c>
      <c r="BJ136" s="55">
        <f t="shared" si="134"/>
        <v>0</v>
      </c>
      <c r="BK136" s="55">
        <f t="shared" ca="1" si="135"/>
        <v>2519020.4869099841</v>
      </c>
      <c r="BL136" s="55">
        <f t="shared" ca="1" si="136"/>
        <v>2307063.3153936304</v>
      </c>
      <c r="BM136" s="55">
        <f t="shared" ca="1" si="137"/>
        <v>2372984.4836485051</v>
      </c>
      <c r="BN136" s="55">
        <f t="shared" ca="1" si="138"/>
        <v>939036.07733191352</v>
      </c>
      <c r="BO136" s="55">
        <f t="shared" ca="1" si="139"/>
        <v>718896.09823446511</v>
      </c>
      <c r="BP136" s="55">
        <f t="shared" ca="1" si="140"/>
        <v>1372843.6240308494</v>
      </c>
      <c r="BQ136" s="55">
        <f t="shared" ca="1" si="141"/>
        <v>248455.14520269362</v>
      </c>
      <c r="BR136" s="55">
        <f t="shared" ca="1" si="142"/>
        <v>120607.92073933009</v>
      </c>
      <c r="BS136" s="55">
        <f t="shared" ca="1" si="143"/>
        <v>28910.897850624518</v>
      </c>
      <c r="BT136" s="55">
        <f t="shared" ca="1" si="144"/>
        <v>11696.176097771857</v>
      </c>
      <c r="BU136" s="55">
        <f t="shared" ca="1" si="145"/>
        <v>4004.9339294910301</v>
      </c>
      <c r="BV136" s="55">
        <f t="shared" ca="1" si="146"/>
        <v>1848.8367684821342</v>
      </c>
      <c r="BW136" s="55">
        <f t="shared" ca="1" si="147"/>
        <v>1570.2551535710948</v>
      </c>
      <c r="BX136" s="55">
        <f t="shared" ca="1" si="148"/>
        <v>699.14241021200166</v>
      </c>
      <c r="BY136" s="55">
        <f t="shared" ca="1" si="149"/>
        <v>638.16964105472925</v>
      </c>
      <c r="BZ136" s="55">
        <f t="shared" ca="1" si="114"/>
        <v>10648275.563342579</v>
      </c>
      <c r="CA136" s="55">
        <f t="shared" ca="1" si="115"/>
        <v>10648275.563342579</v>
      </c>
      <c r="CB136" s="43">
        <f t="array" aca="1" ref="CB136" ca="1">SUM($E$54:$V$54*BH136:BY136)/1000000</f>
        <v>283.38175566669679</v>
      </c>
      <c r="CC136" s="45">
        <f t="array" aca="1" ref="CC136" ca="1">IF(CB136=0,"",SUM(($E$54:$V$54*BH136:BY136))/SUM(BH136:BY136))</f>
        <v>26.612924691980922</v>
      </c>
      <c r="CD136" s="56">
        <f t="array" aca="1" ref="CD136" ca="1">SUM(BI136:BY136*BI$54:BY$54*BI$55:BY$55)/1000000</f>
        <v>1386.0721461239787</v>
      </c>
      <c r="CI136" s="10"/>
      <c r="CJ136" s="73"/>
      <c r="CK136" s="156" t="str">
        <f t="shared" ca="1" si="150"/>
        <v/>
      </c>
      <c r="CL136" s="156" t="str">
        <f t="shared" ca="1" si="151"/>
        <v/>
      </c>
      <c r="CM136" s="156" t="str">
        <f t="shared" ca="1" si="152"/>
        <v/>
      </c>
      <c r="CN136" s="156">
        <f t="shared" ca="1" si="153"/>
        <v>0.55896419311962597</v>
      </c>
      <c r="CO136" s="156">
        <f t="shared" ca="1" si="154"/>
        <v>0.58344599853037293</v>
      </c>
      <c r="CP136" s="156">
        <f t="shared" ca="1" si="155"/>
        <v>0.57939667012114149</v>
      </c>
      <c r="CQ136" s="156">
        <f t="shared" ca="1" si="156"/>
        <v>0.64314506826295681</v>
      </c>
      <c r="CR136" s="156">
        <f t="shared" ca="1" si="157"/>
        <v>0.5047108962195973</v>
      </c>
      <c r="CS136" s="156">
        <f t="shared" ca="1" si="158"/>
        <v>0.59506733216633578</v>
      </c>
      <c r="CT136" s="156">
        <f t="shared" ca="1" si="159"/>
        <v>0.55633189776606773</v>
      </c>
      <c r="CU136" s="156">
        <f t="shared" ca="1" si="160"/>
        <v>0.53392008314370154</v>
      </c>
      <c r="CV136" s="156">
        <f t="shared" ca="1" si="161"/>
        <v>0.52496448469770818</v>
      </c>
      <c r="CW136" s="156">
        <f t="shared" ca="1" si="162"/>
        <v>0.52161932321613336</v>
      </c>
      <c r="CX136" s="156">
        <f t="shared" ca="1" si="163"/>
        <v>0.53645967547504192</v>
      </c>
      <c r="CY136" s="156">
        <f t="shared" ca="1" si="164"/>
        <v>0.520871451533507</v>
      </c>
      <c r="CZ136" s="156" t="str">
        <f t="shared" ca="1" si="165"/>
        <v/>
      </c>
      <c r="DA136" s="156" t="str">
        <f t="shared" ca="1" si="166"/>
        <v/>
      </c>
      <c r="DB136" s="55"/>
      <c r="DC136" s="55"/>
      <c r="DD136" s="43"/>
      <c r="DE136" s="45"/>
      <c r="DF136" s="56"/>
      <c r="DK136" s="10"/>
      <c r="DL136" s="48"/>
      <c r="DM136" s="74">
        <f t="shared" ca="1" si="167"/>
        <v>6.0194532238549231E-2</v>
      </c>
      <c r="DN136" s="74">
        <f t="shared" ca="1" si="168"/>
        <v>6.0194532238549231E-2</v>
      </c>
      <c r="DO136" s="74">
        <f t="shared" ca="1" si="169"/>
        <v>0.35377690404624762</v>
      </c>
      <c r="DP136" s="74">
        <f t="shared" ca="1" si="170"/>
        <v>0.35377690404624762</v>
      </c>
      <c r="DQ136" s="74">
        <f t="shared" ca="1" si="171"/>
        <v>0.35377690404624762</v>
      </c>
      <c r="DR136" s="74">
        <f t="shared" ca="1" si="172"/>
        <v>0.35377690404624762</v>
      </c>
      <c r="DS136" s="74">
        <f t="shared" ca="1" si="173"/>
        <v>0.35377690404624762</v>
      </c>
      <c r="DT136" s="74">
        <f t="shared" ca="1" si="174"/>
        <v>0.35377690404624762</v>
      </c>
      <c r="DU136" s="74">
        <f t="shared" ca="1" si="175"/>
        <v>0.35377690404624762</v>
      </c>
      <c r="DV136" s="74">
        <f t="shared" ca="1" si="176"/>
        <v>0.35377690404624762</v>
      </c>
      <c r="DW136" s="74">
        <f t="shared" ca="1" si="177"/>
        <v>0.35377690404624762</v>
      </c>
      <c r="DX136" s="74">
        <f t="shared" ca="1" si="178"/>
        <v>0.35377690404624762</v>
      </c>
      <c r="DY136" s="74">
        <f t="shared" ca="1" si="179"/>
        <v>0.35377690404624762</v>
      </c>
      <c r="DZ136" s="74">
        <f t="shared" ca="1" si="180"/>
        <v>0.35377690404624762</v>
      </c>
      <c r="EA136" s="74">
        <f t="shared" ca="1" si="181"/>
        <v>0.35377690404624762</v>
      </c>
      <c r="EB136" s="74">
        <f t="shared" ca="1" si="182"/>
        <v>0.35377690404624762</v>
      </c>
      <c r="EC136" s="74">
        <f t="shared" ca="1" si="183"/>
        <v>0.35377690404624762</v>
      </c>
      <c r="ED136" s="55"/>
      <c r="EE136" s="55"/>
      <c r="EF136" s="43"/>
      <c r="EG136" s="45"/>
      <c r="EH136" s="56"/>
    </row>
    <row r="137" spans="1:138" x14ac:dyDescent="0.2">
      <c r="A137" s="6">
        <v>7</v>
      </c>
      <c r="B137">
        <v>9</v>
      </c>
      <c r="C137" s="5">
        <f t="shared" ca="1" si="107"/>
        <v>0.48587431107089929</v>
      </c>
      <c r="D137" s="5">
        <f t="shared" ca="1" si="108"/>
        <v>5.7450658115241242E-2</v>
      </c>
      <c r="E137" s="32">
        <f t="shared" ca="1" si="109"/>
        <v>46501450.065519638</v>
      </c>
      <c r="F137" s="31">
        <f t="shared" ca="1" si="184"/>
        <v>31725428.920034327</v>
      </c>
      <c r="G137" s="31">
        <f t="shared" ca="1" si="184"/>
        <v>15481128.757861709</v>
      </c>
      <c r="H137" s="31">
        <f t="shared" ca="1" si="184"/>
        <v>3301985.2359321238</v>
      </c>
      <c r="I137" s="31">
        <f t="shared" ca="1" si="184"/>
        <v>3174437.8176226914</v>
      </c>
      <c r="J137" s="31">
        <f t="shared" ca="1" si="184"/>
        <v>2907332.0658138944</v>
      </c>
      <c r="K137" s="31">
        <f t="shared" ca="1" si="184"/>
        <v>2990405.0898633501</v>
      </c>
      <c r="L137" s="31">
        <f t="shared" ca="1" si="184"/>
        <v>1183361.4103119494</v>
      </c>
      <c r="M137" s="31">
        <f t="shared" ca="1" si="184"/>
        <v>905943.78768878698</v>
      </c>
      <c r="N137" s="31">
        <f t="shared" ca="1" si="184"/>
        <v>1730040.204298445</v>
      </c>
      <c r="O137" s="31">
        <f t="shared" ca="1" si="184"/>
        <v>313100.03749983473</v>
      </c>
      <c r="P137" s="31">
        <f t="shared" ca="1" si="185"/>
        <v>151988.57916769735</v>
      </c>
      <c r="Q137" s="31">
        <f t="shared" ca="1" si="185"/>
        <v>36433.148501713091</v>
      </c>
      <c r="R137" s="31">
        <f t="shared" ca="1" si="185"/>
        <v>14739.373466504228</v>
      </c>
      <c r="S137" s="31">
        <f t="shared" ca="1" si="185"/>
        <v>5046.9671798706904</v>
      </c>
      <c r="T137" s="31">
        <f t="shared" ca="1" si="185"/>
        <v>2329.8807560236974</v>
      </c>
      <c r="U137" s="31">
        <f t="shared" ca="1" si="185"/>
        <v>1978.8157217123639</v>
      </c>
      <c r="V137" s="31">
        <f t="shared" ca="1" si="185"/>
        <v>881.05043941239069</v>
      </c>
      <c r="W137" s="33">
        <f t="shared" ca="1" si="110"/>
        <v>16720003.464264011</v>
      </c>
      <c r="X137" s="33">
        <f t="shared" ca="1" si="111"/>
        <v>110428011.20767967</v>
      </c>
      <c r="Y137" s="40">
        <f t="array" aca="1" ref="Y137" ca="1">SUM($E$54:$V$54*E137:V137)/1000000</f>
        <v>925.93373747320925</v>
      </c>
      <c r="Z137" s="41">
        <f t="array" aca="1" ref="Z137" ca="1">SUM(($E$54:$V$54*E137:V137))/SUM(E137:V137)</f>
        <v>8.3849534855049122</v>
      </c>
      <c r="AE137" s="10"/>
      <c r="AF137" s="48"/>
      <c r="AG137" s="55">
        <f t="shared" ca="1" si="116"/>
        <v>663996.3194846221</v>
      </c>
      <c r="AH137" s="55">
        <f t="shared" ca="1" si="117"/>
        <v>324011.7743592225</v>
      </c>
      <c r="AI137" s="55">
        <f t="shared" ca="1" si="118"/>
        <v>277555.45103935688</v>
      </c>
      <c r="AJ137" s="55">
        <f t="shared" ca="1" si="119"/>
        <v>266834.1792321598</v>
      </c>
      <c r="AK137" s="55">
        <f t="shared" ca="1" si="120"/>
        <v>244382.03238070093</v>
      </c>
      <c r="AL137" s="55">
        <f t="shared" ca="1" si="121"/>
        <v>251364.91359056829</v>
      </c>
      <c r="AM137" s="55">
        <f t="shared" ca="1" si="122"/>
        <v>99469.981394082221</v>
      </c>
      <c r="AN137" s="55">
        <f t="shared" ca="1" si="123"/>
        <v>76151.048124623863</v>
      </c>
      <c r="AO137" s="55">
        <f t="shared" ca="1" si="124"/>
        <v>145422.23992855754</v>
      </c>
      <c r="AP137" s="55">
        <f t="shared" ca="1" si="125"/>
        <v>26318.295182859671</v>
      </c>
      <c r="AQ137" s="55">
        <f t="shared" ca="1" si="126"/>
        <v>12775.726004060303</v>
      </c>
      <c r="AR137" s="55">
        <f t="shared" ca="1" si="127"/>
        <v>3062.4664384128446</v>
      </c>
      <c r="AS137" s="55">
        <f t="shared" ca="1" si="128"/>
        <v>1238.9496494457389</v>
      </c>
      <c r="AT137" s="55">
        <f t="shared" ca="1" si="129"/>
        <v>424.23365094011456</v>
      </c>
      <c r="AU137" s="55">
        <f t="shared" ca="1" si="130"/>
        <v>195.84312403005794</v>
      </c>
      <c r="AV137" s="55">
        <f t="shared" ca="1" si="131"/>
        <v>166.33359961362825</v>
      </c>
      <c r="AW137" s="55">
        <f t="shared" ca="1" si="132"/>
        <v>74.058584344486889</v>
      </c>
      <c r="AX137" s="55">
        <f t="shared" ca="1" si="112"/>
        <v>1405435.7519237567</v>
      </c>
      <c r="AY137" s="55">
        <f t="shared" ca="1" si="113"/>
        <v>2393443.8457676005</v>
      </c>
      <c r="AZ137" s="43">
        <f t="array" aca="1" ref="AZ137" ca="1">SUM($E$54:$V$54*AF137:AW137)/1000000</f>
        <v>47.092204368321752</v>
      </c>
      <c r="BA137" s="45">
        <f t="array" aca="1" ref="BA137" ca="1">IF(AZ137=0,"",SUM(($E$54:$V$54*AF137:AW137))/SUM(AF137:AW137))</f>
        <v>19.675499992028779</v>
      </c>
      <c r="BB137" s="56">
        <f t="array" aca="1" ref="BB137" ca="1">SUM(AG137:AW137*AG$54:AW$54*AG$55:AW$55)/1000000</f>
        <v>102.32224229755434</v>
      </c>
      <c r="BG137" s="10"/>
      <c r="BH137" s="48"/>
      <c r="BI137" s="55">
        <f t="shared" si="133"/>
        <v>0</v>
      </c>
      <c r="BJ137" s="55">
        <f t="shared" si="134"/>
        <v>0</v>
      </c>
      <c r="BK137" s="55">
        <f t="shared" ca="1" si="135"/>
        <v>2347354.5470481501</v>
      </c>
      <c r="BL137" s="55">
        <f t="shared" ca="1" si="136"/>
        <v>2256682.1209346578</v>
      </c>
      <c r="BM137" s="55">
        <f t="shared" ca="1" si="137"/>
        <v>2066798.806427923</v>
      </c>
      <c r="BN137" s="55">
        <f t="shared" ca="1" si="138"/>
        <v>2125854.7460540379</v>
      </c>
      <c r="BO137" s="55">
        <f t="shared" ca="1" si="139"/>
        <v>841242.03738691902</v>
      </c>
      <c r="BP137" s="55">
        <f t="shared" ca="1" si="140"/>
        <v>644028.09747905622</v>
      </c>
      <c r="BQ137" s="55">
        <f t="shared" ca="1" si="141"/>
        <v>1229871.5620966952</v>
      </c>
      <c r="BR137" s="55">
        <f t="shared" ca="1" si="142"/>
        <v>222580.27949622582</v>
      </c>
      <c r="BS137" s="55">
        <f t="shared" ca="1" si="143"/>
        <v>108047.44931210102</v>
      </c>
      <c r="BT137" s="55">
        <f t="shared" ca="1" si="144"/>
        <v>25900.030038939498</v>
      </c>
      <c r="BU137" s="55">
        <f t="shared" ca="1" si="145"/>
        <v>10478.101158884399</v>
      </c>
      <c r="BV137" s="55">
        <f t="shared" ca="1" si="146"/>
        <v>3587.8480707767089</v>
      </c>
      <c r="BW137" s="55">
        <f t="shared" ca="1" si="147"/>
        <v>1656.2933495940777</v>
      </c>
      <c r="BX137" s="55">
        <f t="shared" ca="1" si="148"/>
        <v>1406.7240615086046</v>
      </c>
      <c r="BY137" s="55">
        <f t="shared" ca="1" si="149"/>
        <v>626.33161790913562</v>
      </c>
      <c r="BZ137" s="55">
        <f t="shared" ca="1" si="114"/>
        <v>11886114.974533375</v>
      </c>
      <c r="CA137" s="55">
        <f t="shared" ca="1" si="115"/>
        <v>11886114.974533375</v>
      </c>
      <c r="CB137" s="43">
        <f t="array" aca="1" ref="CB137" ca="1">SUM($E$54:$V$54*BH137:BY137)/1000000</f>
        <v>328.03734436445205</v>
      </c>
      <c r="CC137" s="45">
        <f t="array" aca="1" ref="CC137" ca="1">IF(CB137=0,"",SUM(($E$54:$V$54*BH137:BY137))/SUM(BH137:BY137))</f>
        <v>27.598365409327545</v>
      </c>
      <c r="CD137" s="56">
        <f t="array" aca="1" ref="CD137" ca="1">SUM(BI137:BY137*BI$54:BY$54*BI$55:BY$55)/1000000</f>
        <v>1622.2019514897386</v>
      </c>
      <c r="CI137" s="10"/>
      <c r="CJ137" s="73"/>
      <c r="CK137" s="156" t="str">
        <f t="shared" ca="1" si="150"/>
        <v/>
      </c>
      <c r="CL137" s="156" t="str">
        <f t="shared" ca="1" si="151"/>
        <v/>
      </c>
      <c r="CM137" s="156" t="str">
        <f t="shared" ca="1" si="152"/>
        <v/>
      </c>
      <c r="CN137" s="156">
        <f t="shared" ca="1" si="153"/>
        <v>-6.457108385246689E-2</v>
      </c>
      <c r="CO137" s="156">
        <f t="shared" ca="1" si="154"/>
        <v>-6.5648636305537328E-2</v>
      </c>
      <c r="CP137" s="156">
        <f t="shared" ca="1" si="155"/>
        <v>-6.1420601997183626E-2</v>
      </c>
      <c r="CQ137" s="156">
        <f t="shared" ca="1" si="156"/>
        <v>-6.6398328147710475E-2</v>
      </c>
      <c r="CR137" s="156">
        <f t="shared" ca="1" si="157"/>
        <v>-7.1313023458445382E-2</v>
      </c>
      <c r="CS137" s="156">
        <f t="shared" ca="1" si="158"/>
        <v>-5.9998790427597995E-2</v>
      </c>
      <c r="CT137" s="156">
        <f t="shared" ca="1" si="159"/>
        <v>-6.5473490051555019E-2</v>
      </c>
      <c r="CU137" s="156">
        <f t="shared" ca="1" si="160"/>
        <v>-5.9480339987496272E-2</v>
      </c>
      <c r="CV137" s="156">
        <f t="shared" ca="1" si="161"/>
        <v>-6.028763561559336E-2</v>
      </c>
      <c r="CW137" s="156">
        <f t="shared" ca="1" si="162"/>
        <v>-6.4955268600426982E-2</v>
      </c>
      <c r="CX137" s="156">
        <f t="shared" ca="1" si="163"/>
        <v>-6.758581740894988E-2</v>
      </c>
      <c r="CY137" s="156">
        <f t="shared" ca="1" si="164"/>
        <v>-6.3994444595199457E-2</v>
      </c>
      <c r="CZ137" s="156">
        <f t="shared" ca="1" si="165"/>
        <v>-7.6222316923318698E-2</v>
      </c>
      <c r="DA137" s="156" t="str">
        <f t="shared" ca="1" si="166"/>
        <v/>
      </c>
      <c r="DB137" s="55"/>
      <c r="DC137" s="55"/>
      <c r="DD137" s="43"/>
      <c r="DE137" s="45"/>
      <c r="DF137" s="56"/>
      <c r="DK137" s="10"/>
      <c r="DL137" s="48"/>
      <c r="DM137" s="74">
        <f t="shared" ca="1" si="167"/>
        <v>5.7450658115241193E-2</v>
      </c>
      <c r="DN137" s="74">
        <f t="shared" ca="1" si="168"/>
        <v>5.7450658115241193E-2</v>
      </c>
      <c r="DO137" s="74">
        <f t="shared" ca="1" si="169"/>
        <v>0.54332496918614048</v>
      </c>
      <c r="DP137" s="74">
        <f t="shared" ca="1" si="170"/>
        <v>0.54332496918614048</v>
      </c>
      <c r="DQ137" s="74">
        <f t="shared" ca="1" si="171"/>
        <v>0.54332496918614048</v>
      </c>
      <c r="DR137" s="74">
        <f t="shared" ca="1" si="172"/>
        <v>0.54332496918614048</v>
      </c>
      <c r="DS137" s="74">
        <f t="shared" ca="1" si="173"/>
        <v>0.54332496918614048</v>
      </c>
      <c r="DT137" s="74">
        <f t="shared" ca="1" si="174"/>
        <v>0.54332496918614048</v>
      </c>
      <c r="DU137" s="74">
        <f t="shared" ca="1" si="175"/>
        <v>0.54332496918614037</v>
      </c>
      <c r="DV137" s="74">
        <f t="shared" ca="1" si="176"/>
        <v>0.54332496918614037</v>
      </c>
      <c r="DW137" s="74">
        <f t="shared" ca="1" si="177"/>
        <v>0.54332496918614037</v>
      </c>
      <c r="DX137" s="74">
        <f t="shared" ca="1" si="178"/>
        <v>0.54332496918614048</v>
      </c>
      <c r="DY137" s="74">
        <f t="shared" ca="1" si="179"/>
        <v>0.54332496918614059</v>
      </c>
      <c r="DZ137" s="74">
        <f t="shared" ca="1" si="180"/>
        <v>0.54332496918614048</v>
      </c>
      <c r="EA137" s="74">
        <f t="shared" ca="1" si="181"/>
        <v>0.54332496918614048</v>
      </c>
      <c r="EB137" s="74">
        <f t="shared" ca="1" si="182"/>
        <v>0.54332496918614048</v>
      </c>
      <c r="EC137" s="74">
        <f t="shared" ca="1" si="183"/>
        <v>0.54332496918614048</v>
      </c>
      <c r="ED137" s="55"/>
      <c r="EE137" s="55"/>
      <c r="EF137" s="43"/>
      <c r="EG137" s="45"/>
      <c r="EH137" s="56"/>
    </row>
    <row r="138" spans="1:138" x14ac:dyDescent="0.2">
      <c r="A138" s="6">
        <v>7</v>
      </c>
      <c r="B138">
        <v>10</v>
      </c>
      <c r="C138" s="5">
        <f t="shared" ca="1" si="107"/>
        <v>0.54697877401379669</v>
      </c>
      <c r="D138" s="5">
        <f t="shared" ca="1" si="108"/>
        <v>9.973128477803514E-2</v>
      </c>
      <c r="E138" s="32">
        <f t="shared" ca="1" si="109"/>
        <v>71445113.064312547</v>
      </c>
      <c r="F138" s="31">
        <f t="shared" ref="F138:O147" ca="1" si="186">E137*EXP(-M-(F$52*$C138)-(F$51*$D138))</f>
        <v>35330697.780139789</v>
      </c>
      <c r="G138" s="31">
        <f t="shared" ca="1" si="186"/>
        <v>24104227.707732536</v>
      </c>
      <c r="H138" s="31">
        <f t="shared" ca="1" si="186"/>
        <v>6806729.2870461065</v>
      </c>
      <c r="I138" s="31">
        <f t="shared" ca="1" si="186"/>
        <v>1451814.0093240484</v>
      </c>
      <c r="J138" s="31">
        <f t="shared" ca="1" si="186"/>
        <v>1395734.0708858999</v>
      </c>
      <c r="K138" s="31">
        <f t="shared" ca="1" si="186"/>
        <v>1278293.2452192237</v>
      </c>
      <c r="L138" s="31">
        <f t="shared" ca="1" si="186"/>
        <v>1314818.720499814</v>
      </c>
      <c r="M138" s="31">
        <f t="shared" ca="1" si="186"/>
        <v>520299.32020558184</v>
      </c>
      <c r="N138" s="31">
        <f t="shared" ca="1" si="186"/>
        <v>398324.58010836155</v>
      </c>
      <c r="O138" s="31">
        <f t="shared" ca="1" si="186"/>
        <v>760662.57897282508</v>
      </c>
      <c r="P138" s="31">
        <f t="shared" ref="P138:V147" ca="1" si="187">O137*EXP(-M-(P$52*$C138)-(P$51*$D138))</f>
        <v>137663.55337255937</v>
      </c>
      <c r="Q138" s="31">
        <f t="shared" ca="1" si="187"/>
        <v>66826.206880549522</v>
      </c>
      <c r="R138" s="31">
        <f t="shared" ca="1" si="187"/>
        <v>16018.895185531906</v>
      </c>
      <c r="S138" s="31">
        <f t="shared" ca="1" si="187"/>
        <v>6480.5949628328017</v>
      </c>
      <c r="T138" s="31">
        <f t="shared" ca="1" si="187"/>
        <v>2219.046159443692</v>
      </c>
      <c r="U138" s="31">
        <f t="shared" ca="1" si="187"/>
        <v>1024.3999533495314</v>
      </c>
      <c r="V138" s="31">
        <f t="shared" ca="1" si="187"/>
        <v>870.04398305303107</v>
      </c>
      <c r="W138" s="33">
        <f t="shared" ca="1" si="110"/>
        <v>14157778.552759184</v>
      </c>
      <c r="X138" s="33">
        <f t="shared" ca="1" si="111"/>
        <v>145037817.10494402</v>
      </c>
      <c r="Y138" s="40">
        <f t="array" aca="1" ref="Y138" ca="1">SUM($E$54:$V$54*E138:V138)/1000000</f>
        <v>985.14665833325409</v>
      </c>
      <c r="Z138" s="41">
        <f t="array" aca="1" ref="Z138" ca="1">SUM(($E$54:$V$54*E138:V138))/SUM(E138:V138)</f>
        <v>6.792343390141057</v>
      </c>
      <c r="AE138" s="10"/>
      <c r="AF138" s="48"/>
      <c r="AG138" s="55">
        <f t="shared" ca="1" si="116"/>
        <v>1355798.7582580375</v>
      </c>
      <c r="AH138" s="55">
        <f t="shared" ca="1" si="117"/>
        <v>924988.29766343359</v>
      </c>
      <c r="AI138" s="55">
        <f t="shared" ca="1" si="118"/>
        <v>1052815.3996001049</v>
      </c>
      <c r="AJ138" s="55">
        <f t="shared" ca="1" si="119"/>
        <v>224556.03593349946</v>
      </c>
      <c r="AK138" s="55">
        <f t="shared" ca="1" si="120"/>
        <v>215881.99877020708</v>
      </c>
      <c r="AL138" s="55">
        <f t="shared" ca="1" si="121"/>
        <v>197717.10567846411</v>
      </c>
      <c r="AM138" s="55">
        <f t="shared" ca="1" si="122"/>
        <v>203366.60064608415</v>
      </c>
      <c r="AN138" s="55">
        <f t="shared" ca="1" si="123"/>
        <v>80476.116151171402</v>
      </c>
      <c r="AO138" s="55">
        <f t="shared" ca="1" si="124"/>
        <v>61609.950137934436</v>
      </c>
      <c r="AP138" s="55">
        <f t="shared" ca="1" si="125"/>
        <v>117653.75751995828</v>
      </c>
      <c r="AQ138" s="55">
        <f t="shared" ca="1" si="126"/>
        <v>21292.797589310052</v>
      </c>
      <c r="AR138" s="55">
        <f t="shared" ca="1" si="127"/>
        <v>10336.191838068095</v>
      </c>
      <c r="AS138" s="55">
        <f t="shared" ca="1" si="128"/>
        <v>2477.6862461687219</v>
      </c>
      <c r="AT138" s="55">
        <f t="shared" ca="1" si="129"/>
        <v>1002.3713134039067</v>
      </c>
      <c r="AU138" s="55">
        <f t="shared" ca="1" si="130"/>
        <v>343.22592695612286</v>
      </c>
      <c r="AV138" s="55">
        <f t="shared" ca="1" si="131"/>
        <v>158.44673715590804</v>
      </c>
      <c r="AW138" s="55">
        <f t="shared" ca="1" si="132"/>
        <v>134.57207787459333</v>
      </c>
      <c r="AX138" s="55">
        <f t="shared" ca="1" si="112"/>
        <v>2189822.2561663608</v>
      </c>
      <c r="AY138" s="55">
        <f t="shared" ca="1" si="113"/>
        <v>4470609.3120878348</v>
      </c>
      <c r="AZ138" s="43">
        <f t="array" aca="1" ref="AZ138" ca="1">SUM($E$54:$V$54*AF138:AW138)/1000000</f>
        <v>74.767606435801667</v>
      </c>
      <c r="BA138" s="45">
        <f t="array" aca="1" ref="BA138" ca="1">IF(AZ138=0,"",SUM(($E$54:$V$54*AF138:AW138))/SUM(AF138:AW138))</f>
        <v>16.724254171269596</v>
      </c>
      <c r="BB138" s="56">
        <f t="array" aca="1" ref="BB138" ca="1">SUM(AG138:AW138*AG$54:AW$54*AG$55:AW$55)/1000000</f>
        <v>146.56927198723369</v>
      </c>
      <c r="BG138" s="10"/>
      <c r="BH138" s="48"/>
      <c r="BI138" s="55">
        <f t="shared" si="133"/>
        <v>0</v>
      </c>
      <c r="BJ138" s="55">
        <f t="shared" si="134"/>
        <v>0</v>
      </c>
      <c r="BK138" s="55">
        <f t="shared" ca="1" si="135"/>
        <v>5774192.9006307181</v>
      </c>
      <c r="BL138" s="55">
        <f t="shared" ca="1" si="136"/>
        <v>1231583.3041324178</v>
      </c>
      <c r="BM138" s="55">
        <f t="shared" ca="1" si="137"/>
        <v>1184010.3261658016</v>
      </c>
      <c r="BN138" s="55">
        <f t="shared" ca="1" si="138"/>
        <v>1084384.5068902688</v>
      </c>
      <c r="BO138" s="55">
        <f t="shared" ca="1" si="139"/>
        <v>1115369.3060740298</v>
      </c>
      <c r="BP138" s="55">
        <f t="shared" ca="1" si="140"/>
        <v>441373.31076932378</v>
      </c>
      <c r="BQ138" s="55">
        <f t="shared" ca="1" si="141"/>
        <v>337901.34227690689</v>
      </c>
      <c r="BR138" s="55">
        <f t="shared" ca="1" si="142"/>
        <v>645275.03270023724</v>
      </c>
      <c r="BS138" s="55">
        <f t="shared" ca="1" si="143"/>
        <v>116780.89123835106</v>
      </c>
      <c r="BT138" s="55">
        <f t="shared" ca="1" si="144"/>
        <v>56689.107657049528</v>
      </c>
      <c r="BU138" s="55">
        <f t="shared" ca="1" si="145"/>
        <v>13588.933385712211</v>
      </c>
      <c r="BV138" s="55">
        <f t="shared" ca="1" si="146"/>
        <v>5497.5310238159154</v>
      </c>
      <c r="BW138" s="55">
        <f t="shared" ca="1" si="147"/>
        <v>1882.431346934341</v>
      </c>
      <c r="BX138" s="55">
        <f t="shared" ca="1" si="148"/>
        <v>869.00516953043859</v>
      </c>
      <c r="BY138" s="55">
        <f t="shared" ca="1" si="149"/>
        <v>738.0639920177357</v>
      </c>
      <c r="BZ138" s="55">
        <f t="shared" ca="1" si="114"/>
        <v>12010135.993453115</v>
      </c>
      <c r="CA138" s="55">
        <f t="shared" ca="1" si="115"/>
        <v>12010135.993453115</v>
      </c>
      <c r="CB138" s="43">
        <f t="array" aca="1" ref="CB138" ca="1">SUM($E$54:$V$54*BH138:BY138)/1000000</f>
        <v>298.73459996731128</v>
      </c>
      <c r="CC138" s="45">
        <f t="array" aca="1" ref="CC138" ca="1">IF(CB138=0,"",SUM(($E$54:$V$54*BH138:BY138))/SUM(BH138:BY138))</f>
        <v>24.873540160590643</v>
      </c>
      <c r="CD138" s="56">
        <f t="array" aca="1" ref="CD138" ca="1">SUM(BI138:BY138*BI$54:BY$54*BI$55:BY$55)/1000000</f>
        <v>1441.722784684722</v>
      </c>
      <c r="CI138" s="10"/>
      <c r="CJ138" s="73"/>
      <c r="CK138" s="156" t="str">
        <f t="shared" ca="1" si="150"/>
        <v/>
      </c>
      <c r="CL138" s="156" t="str">
        <f t="shared" ca="1" si="151"/>
        <v/>
      </c>
      <c r="CM138" s="156" t="str">
        <f t="shared" ca="1" si="152"/>
        <v/>
      </c>
      <c r="CN138" s="156">
        <f t="shared" ca="1" si="153"/>
        <v>0.51510496611259926</v>
      </c>
      <c r="CO138" s="156">
        <f t="shared" ca="1" si="154"/>
        <v>0.49193924841240722</v>
      </c>
      <c r="CP138" s="156">
        <f t="shared" ca="1" si="155"/>
        <v>0.50455071010861297</v>
      </c>
      <c r="CQ138" s="156">
        <f t="shared" ca="1" si="156"/>
        <v>0.5031204296511308</v>
      </c>
      <c r="CR138" s="156">
        <f t="shared" ca="1" si="157"/>
        <v>0.38128378548075276</v>
      </c>
      <c r="CS138" s="156">
        <f t="shared" ca="1" si="158"/>
        <v>0.47738299752084251</v>
      </c>
      <c r="CT138" s="156">
        <f t="shared" ca="1" si="159"/>
        <v>0.40123862190979331</v>
      </c>
      <c r="CU138" s="156">
        <f t="shared" ca="1" si="160"/>
        <v>0.48382827053305072</v>
      </c>
      <c r="CV138" s="156">
        <f t="shared" ca="1" si="161"/>
        <v>0.43474238703539447</v>
      </c>
      <c r="CW138" s="156">
        <f t="shared" ca="1" si="162"/>
        <v>0.41441070866029389</v>
      </c>
      <c r="CX138" s="156">
        <f t="shared" ca="1" si="163"/>
        <v>0.49769605530381483</v>
      </c>
      <c r="CY138" s="156">
        <f t="shared" ca="1" si="164"/>
        <v>0.42273053771650859</v>
      </c>
      <c r="CZ138" s="156" t="str">
        <f t="shared" ca="1" si="165"/>
        <v/>
      </c>
      <c r="DA138" s="156" t="str">
        <f t="shared" ca="1" si="166"/>
        <v/>
      </c>
      <c r="DB138" s="55"/>
      <c r="DC138" s="55"/>
      <c r="DD138" s="43"/>
      <c r="DE138" s="45"/>
      <c r="DF138" s="56"/>
      <c r="DK138" s="10"/>
      <c r="DL138" s="48"/>
      <c r="DM138" s="74">
        <f t="shared" ca="1" si="167"/>
        <v>9.9731284778035029E-2</v>
      </c>
      <c r="DN138" s="74">
        <f t="shared" ca="1" si="168"/>
        <v>9.9731284778035195E-2</v>
      </c>
      <c r="DO138" s="74">
        <f t="shared" ca="1" si="169"/>
        <v>0.64671005879183185</v>
      </c>
      <c r="DP138" s="74">
        <f t="shared" ca="1" si="170"/>
        <v>0.64671005879183185</v>
      </c>
      <c r="DQ138" s="74">
        <f t="shared" ca="1" si="171"/>
        <v>0.64671005879183185</v>
      </c>
      <c r="DR138" s="74">
        <f t="shared" ca="1" si="172"/>
        <v>0.64671005879183185</v>
      </c>
      <c r="DS138" s="74">
        <f t="shared" ca="1" si="173"/>
        <v>0.64671005879183197</v>
      </c>
      <c r="DT138" s="74">
        <f t="shared" ca="1" si="174"/>
        <v>0.64671005879183185</v>
      </c>
      <c r="DU138" s="74">
        <f t="shared" ca="1" si="175"/>
        <v>0.64671005879183185</v>
      </c>
      <c r="DV138" s="74">
        <f t="shared" ca="1" si="176"/>
        <v>0.64671005879183163</v>
      </c>
      <c r="DW138" s="74">
        <f t="shared" ca="1" si="177"/>
        <v>0.64671005879183185</v>
      </c>
      <c r="DX138" s="74">
        <f t="shared" ca="1" si="178"/>
        <v>0.64671005879183185</v>
      </c>
      <c r="DY138" s="74">
        <f t="shared" ca="1" si="179"/>
        <v>0.64671005879183185</v>
      </c>
      <c r="DZ138" s="74">
        <f t="shared" ca="1" si="180"/>
        <v>0.64671005879183185</v>
      </c>
      <c r="EA138" s="74">
        <f t="shared" ca="1" si="181"/>
        <v>0.64671005879183197</v>
      </c>
      <c r="EB138" s="74">
        <f t="shared" ca="1" si="182"/>
        <v>0.64671005879183185</v>
      </c>
      <c r="EC138" s="74">
        <f t="shared" ca="1" si="183"/>
        <v>0.64671005879183185</v>
      </c>
      <c r="ED138" s="55"/>
      <c r="EE138" s="55"/>
      <c r="EF138" s="43"/>
      <c r="EG138" s="45"/>
      <c r="EH138" s="56"/>
    </row>
    <row r="139" spans="1:138" x14ac:dyDescent="0.2">
      <c r="A139" s="6">
        <v>7</v>
      </c>
      <c r="B139">
        <v>11</v>
      </c>
      <c r="C139" s="5">
        <f t="shared" ca="1" si="107"/>
        <v>0.35230604158559586</v>
      </c>
      <c r="D139" s="5">
        <f t="shared" ca="1" si="108"/>
        <v>0.12543688269262454</v>
      </c>
      <c r="E139" s="32">
        <f t="shared" ca="1" si="109"/>
        <v>209907464.70450881</v>
      </c>
      <c r="F139" s="31">
        <f t="shared" ca="1" si="186"/>
        <v>52904723.329122916</v>
      </c>
      <c r="G139" s="31">
        <f t="shared" ca="1" si="186"/>
        <v>26162192.358777504</v>
      </c>
      <c r="H139" s="31">
        <f t="shared" ca="1" si="186"/>
        <v>12549041.954673395</v>
      </c>
      <c r="I139" s="31">
        <f t="shared" ca="1" si="186"/>
        <v>3543690.8592530428</v>
      </c>
      <c r="J139" s="31">
        <f t="shared" ca="1" si="186"/>
        <v>755837.32174690405</v>
      </c>
      <c r="K139" s="31">
        <f t="shared" ca="1" si="186"/>
        <v>726641.21935321204</v>
      </c>
      <c r="L139" s="31">
        <f t="shared" ca="1" si="186"/>
        <v>665499.66915080394</v>
      </c>
      <c r="M139" s="31">
        <f t="shared" ca="1" si="186"/>
        <v>684515.40893173357</v>
      </c>
      <c r="N139" s="31">
        <f t="shared" ca="1" si="186"/>
        <v>270876.05035167065</v>
      </c>
      <c r="O139" s="31">
        <f t="shared" ca="1" si="186"/>
        <v>207374.07263017041</v>
      </c>
      <c r="P139" s="31">
        <f t="shared" ca="1" si="187"/>
        <v>396012.96223308839</v>
      </c>
      <c r="Q139" s="31">
        <f t="shared" ca="1" si="187"/>
        <v>71669.821902133714</v>
      </c>
      <c r="R139" s="31">
        <f t="shared" ca="1" si="187"/>
        <v>34790.779608619399</v>
      </c>
      <c r="S139" s="31">
        <f t="shared" ca="1" si="187"/>
        <v>8339.6900406092918</v>
      </c>
      <c r="T139" s="31">
        <f t="shared" ca="1" si="187"/>
        <v>3373.9001749367435</v>
      </c>
      <c r="U139" s="31">
        <f t="shared" ca="1" si="187"/>
        <v>1155.2705065627383</v>
      </c>
      <c r="V139" s="31">
        <f t="shared" ca="1" si="187"/>
        <v>533.31880817010506</v>
      </c>
      <c r="W139" s="33">
        <f t="shared" ca="1" si="110"/>
        <v>19919352.299365055</v>
      </c>
      <c r="X139" s="33">
        <f t="shared" ca="1" si="111"/>
        <v>308893732.69177431</v>
      </c>
      <c r="Y139" s="40">
        <f t="array" aca="1" ref="Y139" ca="1">SUM($E$54:$V$54*E139:V139)/1000000</f>
        <v>1417.4665182713588</v>
      </c>
      <c r="Z139" s="41">
        <f t="array" aca="1" ref="Z139" ca="1">SUM(($E$54:$V$54*E139:V139))/SUM(E139:V139)</f>
        <v>4.5888484234342162</v>
      </c>
      <c r="AE139" s="10"/>
      <c r="AF139" s="48"/>
      <c r="AG139" s="55">
        <f t="shared" ca="1" si="116"/>
        <v>3562886.1007725829</v>
      </c>
      <c r="AH139" s="55">
        <f t="shared" ca="1" si="117"/>
        <v>1761901.5024602795</v>
      </c>
      <c r="AI139" s="55">
        <f t="shared" ca="1" si="118"/>
        <v>2220547.2106813132</v>
      </c>
      <c r="AJ139" s="55">
        <f t="shared" ca="1" si="119"/>
        <v>627054.47009050252</v>
      </c>
      <c r="AK139" s="55">
        <f t="shared" ca="1" si="120"/>
        <v>133745.06696177536</v>
      </c>
      <c r="AL139" s="55">
        <f t="shared" ca="1" si="121"/>
        <v>128578.83005163939</v>
      </c>
      <c r="AM139" s="55">
        <f t="shared" ca="1" si="122"/>
        <v>117759.86082282689</v>
      </c>
      <c r="AN139" s="55">
        <f t="shared" ca="1" si="123"/>
        <v>121124.68724400715</v>
      </c>
      <c r="AO139" s="55">
        <f t="shared" ca="1" si="124"/>
        <v>47931.392708809202</v>
      </c>
      <c r="AP139" s="55">
        <f t="shared" ca="1" si="125"/>
        <v>36694.746914529191</v>
      </c>
      <c r="AQ139" s="55">
        <f t="shared" ca="1" si="126"/>
        <v>70074.31179659444</v>
      </c>
      <c r="AR139" s="55">
        <f t="shared" ca="1" si="127"/>
        <v>12681.942070927716</v>
      </c>
      <c r="AS139" s="55">
        <f t="shared" ca="1" si="128"/>
        <v>6156.2124739393112</v>
      </c>
      <c r="AT139" s="55">
        <f t="shared" ca="1" si="129"/>
        <v>1475.704322649518</v>
      </c>
      <c r="AU139" s="55">
        <f t="shared" ca="1" si="130"/>
        <v>597.01008647779008</v>
      </c>
      <c r="AV139" s="55">
        <f t="shared" ca="1" si="131"/>
        <v>204.42458557363568</v>
      </c>
      <c r="AW139" s="55">
        <f t="shared" ca="1" si="132"/>
        <v>94.370518176885852</v>
      </c>
      <c r="AX139" s="55">
        <f t="shared" ca="1" si="112"/>
        <v>3524720.2413297431</v>
      </c>
      <c r="AY139" s="55">
        <f t="shared" ca="1" si="113"/>
        <v>8849507.8445626069</v>
      </c>
      <c r="AZ139" s="43">
        <f t="array" aca="1" ref="AZ139" ca="1">SUM($E$54:$V$54*AF139:AW139)/1000000</f>
        <v>123.73744262089535</v>
      </c>
      <c r="BA139" s="45">
        <f t="array" aca="1" ref="BA139" ca="1">IF(AZ139=0,"",SUM(($E$54:$V$54*AF139:AW139))/SUM(AF139:AW139))</f>
        <v>13.982409507317767</v>
      </c>
      <c r="BB139" s="56">
        <f t="array" aca="1" ref="BB139" ca="1">SUM(AG139:AW139*AG$54:AW$54*AG$55:AW$55)/1000000</f>
        <v>214.28434907123585</v>
      </c>
      <c r="BG139" s="10"/>
      <c r="BH139" s="48"/>
      <c r="BI139" s="55">
        <f t="shared" si="133"/>
        <v>0</v>
      </c>
      <c r="BJ139" s="55">
        <f t="shared" si="134"/>
        <v>0</v>
      </c>
      <c r="BK139" s="55">
        <f t="shared" ca="1" si="135"/>
        <v>6236699.9335122043</v>
      </c>
      <c r="BL139" s="55">
        <f t="shared" ca="1" si="136"/>
        <v>1761165.2448146162</v>
      </c>
      <c r="BM139" s="55">
        <f t="shared" ca="1" si="137"/>
        <v>375640.67371130595</v>
      </c>
      <c r="BN139" s="55">
        <f t="shared" ca="1" si="138"/>
        <v>361130.61545225751</v>
      </c>
      <c r="BO139" s="55">
        <f t="shared" ca="1" si="139"/>
        <v>330744.11236624437</v>
      </c>
      <c r="BP139" s="55">
        <f t="shared" ca="1" si="140"/>
        <v>340194.67149703461</v>
      </c>
      <c r="BQ139" s="55">
        <f t="shared" ca="1" si="141"/>
        <v>134621.6429365887</v>
      </c>
      <c r="BR139" s="55">
        <f t="shared" ca="1" si="142"/>
        <v>103062.04008689994</v>
      </c>
      <c r="BS139" s="55">
        <f t="shared" ca="1" si="143"/>
        <v>196812.95386133346</v>
      </c>
      <c r="BT139" s="55">
        <f t="shared" ca="1" si="144"/>
        <v>35618.908208798173</v>
      </c>
      <c r="BU139" s="55">
        <f t="shared" ca="1" si="145"/>
        <v>17290.53529788454</v>
      </c>
      <c r="BV139" s="55">
        <f t="shared" ca="1" si="146"/>
        <v>4144.7103698948495</v>
      </c>
      <c r="BW139" s="55">
        <f t="shared" ca="1" si="147"/>
        <v>1676.7816278491712</v>
      </c>
      <c r="BX139" s="55">
        <f t="shared" ca="1" si="148"/>
        <v>574.15343079518459</v>
      </c>
      <c r="BY139" s="55">
        <f t="shared" ca="1" si="149"/>
        <v>265.05205636168972</v>
      </c>
      <c r="BZ139" s="55">
        <f t="shared" ca="1" si="114"/>
        <v>9899642.0292300675</v>
      </c>
      <c r="CA139" s="55">
        <f t="shared" ca="1" si="115"/>
        <v>9899642.0292300675</v>
      </c>
      <c r="CB139" s="43">
        <f t="array" aca="1" ref="CB139" ca="1">SUM($E$54:$V$54*BH139:BY139)/1000000</f>
        <v>221.54854249941437</v>
      </c>
      <c r="CC139" s="45">
        <f t="array" aca="1" ref="CC139" ca="1">IF(CB139=0,"",SUM(($E$54:$V$54*BH139:BY139))/SUM(BH139:BY139))</f>
        <v>22.379449867506473</v>
      </c>
      <c r="CD139" s="56">
        <f t="array" aca="1" ref="CD139" ca="1">SUM(BI139:BY139*BI$54:BY$54*BI$55:BY$55)/1000000</f>
        <v>1034.3880309919923</v>
      </c>
      <c r="CI139" s="10"/>
      <c r="CJ139" s="73"/>
      <c r="CK139" s="156" t="str">
        <f t="shared" ca="1" si="150"/>
        <v/>
      </c>
      <c r="CL139" s="156" t="str">
        <f t="shared" ca="1" si="151"/>
        <v/>
      </c>
      <c r="CM139" s="156" t="str">
        <f t="shared" ca="1" si="152"/>
        <v/>
      </c>
      <c r="CN139" s="156">
        <f t="shared" ca="1" si="153"/>
        <v>0.98806517956689255</v>
      </c>
      <c r="CO139" s="156">
        <f t="shared" ca="1" si="154"/>
        <v>1.0178634466782628</v>
      </c>
      <c r="CP139" s="156">
        <f t="shared" ca="1" si="155"/>
        <v>1.1216688670475472</v>
      </c>
      <c r="CQ139" s="156">
        <f t="shared" ca="1" si="156"/>
        <v>1.0994660238169767</v>
      </c>
      <c r="CR139" s="156">
        <f t="shared" ca="1" si="157"/>
        <v>1.002131609391695</v>
      </c>
      <c r="CS139" s="156">
        <f t="shared" ca="1" si="158"/>
        <v>0.98453796121539427</v>
      </c>
      <c r="CT139" s="156">
        <f t="shared" ca="1" si="159"/>
        <v>1.0213544348157806</v>
      </c>
      <c r="CU139" s="156">
        <f t="shared" ca="1" si="160"/>
        <v>1.0748090214019244</v>
      </c>
      <c r="CV139" s="156">
        <f t="shared" ca="1" si="161"/>
        <v>1.1031721169524331</v>
      </c>
      <c r="CW139" s="156">
        <f t="shared" ca="1" si="162"/>
        <v>0.76736487967196099</v>
      </c>
      <c r="CX139" s="156">
        <f t="shared" ca="1" si="163"/>
        <v>0.87944253880901857</v>
      </c>
      <c r="CY139" s="156">
        <f t="shared" ca="1" si="164"/>
        <v>0.9273437476904336</v>
      </c>
      <c r="CZ139" s="156" t="str">
        <f t="shared" ca="1" si="165"/>
        <v/>
      </c>
      <c r="DA139" s="156" t="str">
        <f t="shared" ca="1" si="166"/>
        <v/>
      </c>
      <c r="DB139" s="55"/>
      <c r="DC139" s="55"/>
      <c r="DD139" s="43"/>
      <c r="DE139" s="45"/>
      <c r="DF139" s="56"/>
      <c r="DK139" s="10"/>
      <c r="DL139" s="48"/>
      <c r="DM139" s="74">
        <f t="shared" ca="1" si="167"/>
        <v>0.12543688269262451</v>
      </c>
      <c r="DN139" s="74">
        <f t="shared" ca="1" si="168"/>
        <v>0.12543688269262451</v>
      </c>
      <c r="DO139" s="74">
        <f t="shared" ca="1" si="169"/>
        <v>0.47774292427822052</v>
      </c>
      <c r="DP139" s="74">
        <f t="shared" ca="1" si="170"/>
        <v>0.47774292427822052</v>
      </c>
      <c r="DQ139" s="74">
        <f t="shared" ca="1" si="171"/>
        <v>0.47774292427822052</v>
      </c>
      <c r="DR139" s="74">
        <f t="shared" ca="1" si="172"/>
        <v>0.47774292427822052</v>
      </c>
      <c r="DS139" s="74">
        <f t="shared" ca="1" si="173"/>
        <v>0.47774292427822052</v>
      </c>
      <c r="DT139" s="74">
        <f t="shared" ca="1" si="174"/>
        <v>0.47774292427822052</v>
      </c>
      <c r="DU139" s="74">
        <f t="shared" ca="1" si="175"/>
        <v>0.47774292427822052</v>
      </c>
      <c r="DV139" s="74">
        <f t="shared" ca="1" si="176"/>
        <v>0.47774292427822052</v>
      </c>
      <c r="DW139" s="74">
        <f t="shared" ca="1" si="177"/>
        <v>0.47774292427822052</v>
      </c>
      <c r="DX139" s="74">
        <f t="shared" ca="1" si="178"/>
        <v>0.47774292427822052</v>
      </c>
      <c r="DY139" s="74">
        <f t="shared" ca="1" si="179"/>
        <v>0.47774292427822052</v>
      </c>
      <c r="DZ139" s="74">
        <f t="shared" ca="1" si="180"/>
        <v>0.47774292427822052</v>
      </c>
      <c r="EA139" s="74">
        <f t="shared" ca="1" si="181"/>
        <v>0.47774292427822052</v>
      </c>
      <c r="EB139" s="74">
        <f t="shared" ca="1" si="182"/>
        <v>0.47774292427822052</v>
      </c>
      <c r="EC139" s="74">
        <f t="shared" ca="1" si="183"/>
        <v>0.47774292427822052</v>
      </c>
      <c r="ED139" s="55"/>
      <c r="EE139" s="55"/>
      <c r="EF139" s="43"/>
      <c r="EG139" s="45"/>
      <c r="EH139" s="56"/>
    </row>
    <row r="140" spans="1:138" s="58" customFormat="1" x14ac:dyDescent="0.2">
      <c r="A140" s="61">
        <v>7</v>
      </c>
      <c r="B140" s="58">
        <v>12</v>
      </c>
      <c r="C140" s="62">
        <f t="shared" ca="1" si="107"/>
        <v>0.46017860719687853</v>
      </c>
      <c r="D140" s="62">
        <f t="shared" ca="1" si="108"/>
        <v>8.4903452269159616E-2</v>
      </c>
      <c r="E140" s="63">
        <f t="shared" ca="1" si="109"/>
        <v>189161784.98079708</v>
      </c>
      <c r="F140" s="64">
        <f t="shared" ca="1" si="186"/>
        <v>161865110.48715174</v>
      </c>
      <c r="G140" s="64">
        <f t="shared" ca="1" si="186"/>
        <v>40796209.410730556</v>
      </c>
      <c r="H140" s="64">
        <f t="shared" ca="1" si="186"/>
        <v>12733461.207592987</v>
      </c>
      <c r="I140" s="64">
        <f t="shared" ca="1" si="186"/>
        <v>6107773.2603964871</v>
      </c>
      <c r="J140" s="64">
        <f t="shared" ca="1" si="186"/>
        <v>1724757.9816399221</v>
      </c>
      <c r="K140" s="64">
        <f t="shared" ca="1" si="186"/>
        <v>367875.3326070609</v>
      </c>
      <c r="L140" s="64">
        <f t="shared" ca="1" si="186"/>
        <v>353665.23002296838</v>
      </c>
      <c r="M140" s="64">
        <f t="shared" ca="1" si="186"/>
        <v>323906.8845831888</v>
      </c>
      <c r="N140" s="64">
        <f t="shared" ca="1" si="186"/>
        <v>333162.0793128045</v>
      </c>
      <c r="O140" s="64">
        <f t="shared" ca="1" si="186"/>
        <v>131838.70953619786</v>
      </c>
      <c r="P140" s="64">
        <f t="shared" ca="1" si="187"/>
        <v>100931.51495428549</v>
      </c>
      <c r="Q140" s="64">
        <f t="shared" ca="1" si="187"/>
        <v>192744.38560601757</v>
      </c>
      <c r="R140" s="64">
        <f t="shared" ca="1" si="187"/>
        <v>34882.584931370853</v>
      </c>
      <c r="S140" s="64">
        <f t="shared" ca="1" si="187"/>
        <v>16933.100882871611</v>
      </c>
      <c r="T140" s="64">
        <f t="shared" ca="1" si="187"/>
        <v>4059.0298457850704</v>
      </c>
      <c r="U140" s="64">
        <f t="shared" ca="1" si="187"/>
        <v>1642.1187646162425</v>
      </c>
      <c r="V140" s="64">
        <f t="shared" ca="1" si="187"/>
        <v>562.28438266403441</v>
      </c>
      <c r="W140" s="59">
        <f t="shared" ca="1" si="110"/>
        <v>22428195.705059227</v>
      </c>
      <c r="X140" s="59">
        <f t="shared" ca="1" si="111"/>
        <v>414251300.58373851</v>
      </c>
      <c r="Y140" s="44">
        <f t="array" aca="1" ref="Y140" ca="1">SUM($E$54:$V$54*E140:V140)/1000000</f>
        <v>2312.7688749517301</v>
      </c>
      <c r="Z140" s="46">
        <f t="array" aca="1" ref="Z140" ca="1">SUM(($E$54:$V$54*E140:V140))/SUM(E140:V140)</f>
        <v>5.583009327171002</v>
      </c>
      <c r="AE140" s="11"/>
      <c r="AG140" s="59">
        <f t="shared" ca="1" si="116"/>
        <v>5664579.0220299391</v>
      </c>
      <c r="AH140" s="59">
        <f t="shared" ca="1" si="117"/>
        <v>1427690.9416171443</v>
      </c>
      <c r="AI140" s="59">
        <f t="shared" ca="1" si="118"/>
        <v>1583355.1459057634</v>
      </c>
      <c r="AJ140" s="59">
        <f t="shared" ca="1" si="119"/>
        <v>759477.25949859561</v>
      </c>
      <c r="AK140" s="59">
        <f t="shared" ca="1" si="120"/>
        <v>214466.78017467592</v>
      </c>
      <c r="AL140" s="59">
        <f t="shared" ca="1" si="121"/>
        <v>45743.831267797941</v>
      </c>
      <c r="AM140" s="59">
        <f t="shared" ca="1" si="122"/>
        <v>43976.861652580112</v>
      </c>
      <c r="AN140" s="59">
        <f t="shared" ca="1" si="123"/>
        <v>40276.530013165393</v>
      </c>
      <c r="AO140" s="59">
        <f t="shared" ca="1" si="124"/>
        <v>41427.376586818013</v>
      </c>
      <c r="AP140" s="59">
        <f t="shared" ca="1" si="125"/>
        <v>16393.618025021951</v>
      </c>
      <c r="AQ140" s="59">
        <f t="shared" ca="1" si="126"/>
        <v>12550.43157406701</v>
      </c>
      <c r="AR140" s="59">
        <f t="shared" ca="1" si="127"/>
        <v>23966.996075800002</v>
      </c>
      <c r="AS140" s="59">
        <f t="shared" ca="1" si="128"/>
        <v>4337.5103951034316</v>
      </c>
      <c r="AT140" s="59">
        <f t="shared" ca="1" si="129"/>
        <v>2105.5635998677776</v>
      </c>
      <c r="AU140" s="59">
        <f t="shared" ca="1" si="130"/>
        <v>504.72418213176036</v>
      </c>
      <c r="AV140" s="59">
        <f t="shared" ca="1" si="131"/>
        <v>204.19092293563699</v>
      </c>
      <c r="AW140" s="59">
        <f t="shared" ca="1" si="132"/>
        <v>69.917821732763372</v>
      </c>
      <c r="AX140" s="59">
        <f t="shared" ca="1" si="112"/>
        <v>2788856.7376960572</v>
      </c>
      <c r="AY140" s="59">
        <f t="shared" ca="1" si="113"/>
        <v>9881126.7013431434</v>
      </c>
      <c r="AZ140" s="44">
        <f t="array" aca="1" ref="AZ140" ca="1">SUM($E$54:$V$54*AF140:AW140)/1000000</f>
        <v>115.75279672961578</v>
      </c>
      <c r="BA140" s="46">
        <f t="array" aca="1" ref="BA140" ca="1">IF(AZ140=0,"",SUM(($E$54:$V$54*AF140:AW140))/SUM(AF140:AW140))</f>
        <v>11.71453420528263</v>
      </c>
      <c r="BB140" s="57">
        <f t="array" aca="1" ref="BB140" ca="1">SUM(AG140:AW140*AG$54:AW$54*AG$55:AW$55)/1000000</f>
        <v>183.6205585125077</v>
      </c>
      <c r="BG140" s="11"/>
      <c r="BI140" s="59">
        <f t="shared" si="133"/>
        <v>0</v>
      </c>
      <c r="BJ140" s="59">
        <f t="shared" si="134"/>
        <v>0</v>
      </c>
      <c r="BK140" s="59">
        <f t="shared" ca="1" si="135"/>
        <v>8581820.2472032011</v>
      </c>
      <c r="BL140" s="59">
        <f t="shared" ca="1" si="136"/>
        <v>4116383.7056448753</v>
      </c>
      <c r="BM140" s="59">
        <f t="shared" ca="1" si="137"/>
        <v>1162414.7375999081</v>
      </c>
      <c r="BN140" s="59">
        <f t="shared" ca="1" si="138"/>
        <v>247932.5869333421</v>
      </c>
      <c r="BO140" s="59">
        <f t="shared" ca="1" si="139"/>
        <v>238355.5721623479</v>
      </c>
      <c r="BP140" s="59">
        <f t="shared" ca="1" si="140"/>
        <v>218299.69204814269</v>
      </c>
      <c r="BQ140" s="59">
        <f t="shared" ca="1" si="141"/>
        <v>224537.30617579736</v>
      </c>
      <c r="BR140" s="59">
        <f t="shared" ca="1" si="142"/>
        <v>88853.775765871047</v>
      </c>
      <c r="BS140" s="59">
        <f t="shared" ca="1" si="143"/>
        <v>68023.619383163285</v>
      </c>
      <c r="BT140" s="59">
        <f t="shared" ca="1" si="144"/>
        <v>129901.65391497179</v>
      </c>
      <c r="BU140" s="59">
        <f t="shared" ca="1" si="145"/>
        <v>23509.403198269229</v>
      </c>
      <c r="BV140" s="59">
        <f t="shared" ca="1" si="146"/>
        <v>11412.201728616354</v>
      </c>
      <c r="BW140" s="59">
        <f t="shared" ca="1" si="147"/>
        <v>2735.6163376685759</v>
      </c>
      <c r="BX140" s="59">
        <f t="shared" ca="1" si="148"/>
        <v>1106.7193619039474</v>
      </c>
      <c r="BY140" s="59">
        <f t="shared" ca="1" si="149"/>
        <v>378.95615505978486</v>
      </c>
      <c r="BZ140" s="59">
        <f t="shared" ca="1" si="114"/>
        <v>15115665.793613141</v>
      </c>
      <c r="CA140" s="59">
        <f t="shared" ca="1" si="115"/>
        <v>15115665.793613141</v>
      </c>
      <c r="CB140" s="44">
        <f t="array" aca="1" ref="CB140" ca="1">SUM($E$54:$V$54*BH140:BY140)/1000000</f>
        <v>335.31261695486961</v>
      </c>
      <c r="CC140" s="46">
        <f t="array" aca="1" ref="CC140" ca="1">IF(CB140=0,"",SUM(($E$54:$V$54*BH140:BY140))/SUM(BH140:BY140))</f>
        <v>22.183119257409757</v>
      </c>
      <c r="CD140" s="57">
        <f t="array" aca="1" ref="CD140" ca="1">SUM(BI140:BY140*BI$54:BY$54*BI$55:BY$55)/1000000</f>
        <v>1555.3582186524254</v>
      </c>
      <c r="CI140" s="11"/>
      <c r="CJ140" s="74"/>
      <c r="CK140" s="156" t="str">
        <f t="shared" ca="1" si="150"/>
        <v/>
      </c>
      <c r="CL140" s="156" t="str">
        <f t="shared" ca="1" si="151"/>
        <v/>
      </c>
      <c r="CM140" s="156" t="str">
        <f t="shared" ca="1" si="152"/>
        <v/>
      </c>
      <c r="CN140" s="156">
        <f t="shared" ca="1" si="153"/>
        <v>0.22519706312316723</v>
      </c>
      <c r="CO140" s="156">
        <f t="shared" ca="1" si="154"/>
        <v>0.24779296779917409</v>
      </c>
      <c r="CP140" s="156">
        <f t="shared" ca="1" si="155"/>
        <v>0.21995903228658994</v>
      </c>
      <c r="CQ140" s="156">
        <f t="shared" ca="1" si="156"/>
        <v>0.25597689774662219</v>
      </c>
      <c r="CR140" s="156">
        <f t="shared" ca="1" si="157"/>
        <v>0.2433833953940783</v>
      </c>
      <c r="CS140" s="156">
        <f t="shared" ca="1" si="158"/>
        <v>0.23864288571166456</v>
      </c>
      <c r="CT140" s="156">
        <f t="shared" ca="1" si="159"/>
        <v>0.24621424856250165</v>
      </c>
      <c r="CU140" s="156">
        <f t="shared" ca="1" si="160"/>
        <v>0.26200106448645666</v>
      </c>
      <c r="CV140" s="156">
        <f t="shared" ca="1" si="161"/>
        <v>0.25287739398143738</v>
      </c>
      <c r="CW140" s="156">
        <f t="shared" ca="1" si="162"/>
        <v>0.25941701711347526</v>
      </c>
      <c r="CX140" s="156">
        <f t="shared" ca="1" si="163"/>
        <v>0.25257469546474531</v>
      </c>
      <c r="CY140" s="156">
        <f t="shared" ca="1" si="164"/>
        <v>0.22702599825712075</v>
      </c>
      <c r="CZ140" s="156">
        <f t="shared" ca="1" si="165"/>
        <v>0.23575160732891101</v>
      </c>
      <c r="DA140" s="156" t="str">
        <f t="shared" ca="1" si="166"/>
        <v/>
      </c>
      <c r="DB140" s="59"/>
      <c r="DC140" s="74">
        <f ca="1">AVERAGE(CJ129:DA140)</f>
        <v>0.45912288164431758</v>
      </c>
      <c r="DD140" s="76">
        <f ca="1">STDEV(CJ129:DA140)</f>
        <v>0.33331729102824442</v>
      </c>
      <c r="DE140" s="46"/>
      <c r="DF140" s="57"/>
      <c r="DK140" s="11"/>
      <c r="DM140" s="74">
        <f t="shared" ca="1" si="167"/>
        <v>8.4903452269159657E-2</v>
      </c>
      <c r="DN140" s="74">
        <f t="shared" ca="1" si="168"/>
        <v>8.4903452269159824E-2</v>
      </c>
      <c r="DO140" s="74">
        <f t="shared" ca="1" si="169"/>
        <v>0.54508205946603816</v>
      </c>
      <c r="DP140" s="74">
        <f t="shared" ca="1" si="170"/>
        <v>0.54508205946603816</v>
      </c>
      <c r="DQ140" s="74">
        <f t="shared" ca="1" si="171"/>
        <v>0.54508205946603816</v>
      </c>
      <c r="DR140" s="74">
        <f t="shared" ca="1" si="172"/>
        <v>0.54508205946603816</v>
      </c>
      <c r="DS140" s="74">
        <f t="shared" ca="1" si="173"/>
        <v>0.54508205946603816</v>
      </c>
      <c r="DT140" s="74">
        <f t="shared" ca="1" si="174"/>
        <v>0.54508205946603816</v>
      </c>
      <c r="DU140" s="74">
        <f t="shared" ca="1" si="175"/>
        <v>0.54508205946603816</v>
      </c>
      <c r="DV140" s="74">
        <f t="shared" ca="1" si="176"/>
        <v>0.54508205946603827</v>
      </c>
      <c r="DW140" s="74">
        <f t="shared" ca="1" si="177"/>
        <v>0.54508205946603827</v>
      </c>
      <c r="DX140" s="74">
        <f t="shared" ca="1" si="178"/>
        <v>0.54508205946603805</v>
      </c>
      <c r="DY140" s="74">
        <f t="shared" ca="1" si="179"/>
        <v>0.54508205946603816</v>
      </c>
      <c r="DZ140" s="74">
        <f t="shared" ca="1" si="180"/>
        <v>0.54508205946603805</v>
      </c>
      <c r="EA140" s="74">
        <f t="shared" ca="1" si="181"/>
        <v>0.54508205946603816</v>
      </c>
      <c r="EB140" s="74">
        <f t="shared" ca="1" si="182"/>
        <v>0.54508205946603816</v>
      </c>
      <c r="EC140" s="74">
        <f t="shared" ca="1" si="183"/>
        <v>0.54508205946603816</v>
      </c>
      <c r="ED140" s="59"/>
      <c r="EE140" s="59"/>
      <c r="EF140" s="44"/>
      <c r="EG140" s="46"/>
      <c r="EH140" s="57"/>
    </row>
    <row r="141" spans="1:138" x14ac:dyDescent="0.2">
      <c r="A141" s="7">
        <v>8</v>
      </c>
      <c r="B141">
        <v>1</v>
      </c>
      <c r="C141" s="5">
        <f t="shared" ca="1" si="107"/>
        <v>0.40717451370950253</v>
      </c>
      <c r="D141" s="5">
        <f t="shared" ca="1" si="108"/>
        <v>5.8988161487445019E-2</v>
      </c>
      <c r="E141" s="32">
        <f t="shared" ca="1" si="109"/>
        <v>142328775.26015285</v>
      </c>
      <c r="F141" s="31">
        <f t="shared" ca="1" si="186"/>
        <v>149697185.8419776</v>
      </c>
      <c r="G141" s="31">
        <f t="shared" ca="1" si="186"/>
        <v>128095384.21508971</v>
      </c>
      <c r="H141" s="31">
        <f t="shared" ca="1" si="186"/>
        <v>21486535.761228155</v>
      </c>
      <c r="I141" s="31">
        <f t="shared" ca="1" si="186"/>
        <v>6706455.6622555759</v>
      </c>
      <c r="J141" s="31">
        <f t="shared" ca="1" si="186"/>
        <v>3216840.2524785483</v>
      </c>
      <c r="K141" s="31">
        <f t="shared" ca="1" si="186"/>
        <v>908395.0344225436</v>
      </c>
      <c r="L141" s="31">
        <f t="shared" ca="1" si="186"/>
        <v>193752.47367115054</v>
      </c>
      <c r="M141" s="31">
        <f t="shared" ca="1" si="186"/>
        <v>186268.30095623367</v>
      </c>
      <c r="N141" s="31">
        <f t="shared" ca="1" si="186"/>
        <v>170595.18419557149</v>
      </c>
      <c r="O141" s="31">
        <f t="shared" ca="1" si="186"/>
        <v>175469.70747622492</v>
      </c>
      <c r="P141" s="31">
        <f t="shared" ca="1" si="187"/>
        <v>69436.773368914801</v>
      </c>
      <c r="Q141" s="31">
        <f t="shared" ca="1" si="187"/>
        <v>53158.58107468603</v>
      </c>
      <c r="R141" s="31">
        <f t="shared" ca="1" si="187"/>
        <v>101514.55720811008</v>
      </c>
      <c r="S141" s="31">
        <f t="shared" ca="1" si="187"/>
        <v>18371.949732536596</v>
      </c>
      <c r="T141" s="31">
        <f t="shared" ca="1" si="187"/>
        <v>8918.3206705622597</v>
      </c>
      <c r="U141" s="31">
        <f t="shared" ca="1" si="187"/>
        <v>2137.8086640180213</v>
      </c>
      <c r="V141" s="31">
        <f t="shared" ca="1" si="187"/>
        <v>864.87063552600921</v>
      </c>
      <c r="W141" s="33">
        <f t="shared" ca="1" si="110"/>
        <v>33298715.23803835</v>
      </c>
      <c r="X141" s="33">
        <f t="shared" ca="1" si="111"/>
        <v>453420060.55525839</v>
      </c>
      <c r="Y141" s="40">
        <f t="array" aca="1" ref="Y141" ca="1">SUM($E$54:$V$54*E141:V141)/1000000</f>
        <v>3495.1353968648532</v>
      </c>
      <c r="Z141" s="41">
        <f t="array" aca="1" ref="Z141" ca="1">SUM(($E$54:$V$54*E141:V141))/SUM(E141:V141)</f>
        <v>7.7083828019975762</v>
      </c>
      <c r="AE141" s="10"/>
      <c r="AF141" s="48"/>
      <c r="AG141" s="55">
        <f t="shared" ca="1" si="116"/>
        <v>3630816.6976857893</v>
      </c>
      <c r="AH141" s="55">
        <f t="shared" ca="1" si="117"/>
        <v>3106877.7765507293</v>
      </c>
      <c r="AI141" s="55">
        <f t="shared" ca="1" si="118"/>
        <v>1776525.9762771234</v>
      </c>
      <c r="AJ141" s="55">
        <f t="shared" ca="1" si="119"/>
        <v>554495.74678514036</v>
      </c>
      <c r="AK141" s="55">
        <f t="shared" ca="1" si="120"/>
        <v>265971.2265191765</v>
      </c>
      <c r="AL141" s="55">
        <f t="shared" ca="1" si="121"/>
        <v>75106.913152786321</v>
      </c>
      <c r="AM141" s="55">
        <f t="shared" ca="1" si="122"/>
        <v>16019.627652860583</v>
      </c>
      <c r="AN141" s="55">
        <f t="shared" ca="1" si="123"/>
        <v>15400.829565223476</v>
      </c>
      <c r="AO141" s="55">
        <f t="shared" ca="1" si="124"/>
        <v>14104.962266559916</v>
      </c>
      <c r="AP141" s="55">
        <f t="shared" ca="1" si="125"/>
        <v>14507.992207090143</v>
      </c>
      <c r="AQ141" s="55">
        <f t="shared" ca="1" si="126"/>
        <v>5741.0944681616629</v>
      </c>
      <c r="AR141" s="55">
        <f t="shared" ca="1" si="127"/>
        <v>4395.198983710683</v>
      </c>
      <c r="AS141" s="55">
        <f t="shared" ca="1" si="128"/>
        <v>8393.3142994554728</v>
      </c>
      <c r="AT141" s="55">
        <f t="shared" ca="1" si="129"/>
        <v>1519.0092203510817</v>
      </c>
      <c r="AU141" s="55">
        <f t="shared" ca="1" si="130"/>
        <v>737.37472210911028</v>
      </c>
      <c r="AV141" s="55">
        <f t="shared" ca="1" si="131"/>
        <v>176.75593060429321</v>
      </c>
      <c r="AW141" s="55">
        <f t="shared" ca="1" si="132"/>
        <v>71.508276960298431</v>
      </c>
      <c r="AX141" s="55">
        <f t="shared" ca="1" si="112"/>
        <v>2753167.5303273136</v>
      </c>
      <c r="AY141" s="55">
        <f t="shared" ca="1" si="113"/>
        <v>9490862.0045638289</v>
      </c>
      <c r="AZ141" s="43">
        <f t="array" aca="1" ref="AZ141" ca="1">SUM($E$54:$V$54*AF141:AW141)/1000000</f>
        <v>121.64816041515707</v>
      </c>
      <c r="BA141" s="45">
        <f t="array" aca="1" ref="BA141" ca="1">IF(AZ141=0,"",SUM(($E$54:$V$54*AF141:AW141))/SUM(AF141:AW141))</f>
        <v>12.817398499384002</v>
      </c>
      <c r="BB141" s="56">
        <f t="array" aca="1" ref="BB141" ca="1">SUM(AG141:AW141*AG$54:AW$54*AG$55:AW$55)/1000000</f>
        <v>192.02140637360534</v>
      </c>
      <c r="BG141" s="10"/>
      <c r="BH141" s="48"/>
      <c r="BI141" s="55">
        <f t="shared" si="133"/>
        <v>0</v>
      </c>
      <c r="BJ141" s="55">
        <f t="shared" si="134"/>
        <v>0</v>
      </c>
      <c r="BK141" s="55">
        <f t="shared" ca="1" si="135"/>
        <v>12262733.440792104</v>
      </c>
      <c r="BL141" s="55">
        <f t="shared" ca="1" si="136"/>
        <v>3827488.9462232352</v>
      </c>
      <c r="BM141" s="55">
        <f t="shared" ca="1" si="137"/>
        <v>1835905.7493547313</v>
      </c>
      <c r="BN141" s="55">
        <f t="shared" ca="1" si="138"/>
        <v>518436.58232536318</v>
      </c>
      <c r="BO141" s="55">
        <f t="shared" ca="1" si="139"/>
        <v>110577.85045138439</v>
      </c>
      <c r="BP141" s="55">
        <f t="shared" ca="1" si="140"/>
        <v>106306.50508199808</v>
      </c>
      <c r="BQ141" s="55">
        <f t="shared" ca="1" si="141"/>
        <v>97361.589291095122</v>
      </c>
      <c r="BR141" s="55">
        <f t="shared" ca="1" si="142"/>
        <v>100143.56309579985</v>
      </c>
      <c r="BS141" s="55">
        <f t="shared" ca="1" si="143"/>
        <v>39628.754131141694</v>
      </c>
      <c r="BT141" s="55">
        <f t="shared" ca="1" si="144"/>
        <v>30338.511384691934</v>
      </c>
      <c r="BU141" s="55">
        <f t="shared" ca="1" si="145"/>
        <v>57936.093990981266</v>
      </c>
      <c r="BV141" s="55">
        <f t="shared" ca="1" si="146"/>
        <v>10485.185925795357</v>
      </c>
      <c r="BW141" s="55">
        <f t="shared" ca="1" si="147"/>
        <v>5089.8381357479557</v>
      </c>
      <c r="BX141" s="55">
        <f t="shared" ca="1" si="148"/>
        <v>1220.0839672616648</v>
      </c>
      <c r="BY141" s="55">
        <f t="shared" ca="1" si="149"/>
        <v>493.59646348210111</v>
      </c>
      <c r="BZ141" s="55">
        <f t="shared" ca="1" si="114"/>
        <v>19004146.290614814</v>
      </c>
      <c r="CA141" s="55">
        <f t="shared" ca="1" si="115"/>
        <v>19004146.290614814</v>
      </c>
      <c r="CB141" s="43">
        <f t="array" aca="1" ref="CB141" ca="1">SUM($E$54:$V$54*BH141:BY141)/1000000</f>
        <v>409.30293828889666</v>
      </c>
      <c r="CC141" s="45">
        <f t="array" aca="1" ref="CC141" ca="1">IF(CB141=0,"",SUM(($E$54:$V$54*BH141:BY141))/SUM(BH141:BY141))</f>
        <v>21.537559858241604</v>
      </c>
      <c r="CD141" s="56">
        <f t="array" aca="1" ref="CD141" ca="1">SUM(BI141:BY141*BI$54:BY$54*BI$55:BY$55)/1000000</f>
        <v>1880.3653247611526</v>
      </c>
      <c r="CI141" s="10"/>
      <c r="CJ141" s="73"/>
      <c r="CK141" s="156" t="str">
        <f t="shared" ca="1" si="150"/>
        <v/>
      </c>
      <c r="CL141" s="156" t="str">
        <f t="shared" ca="1" si="151"/>
        <v/>
      </c>
      <c r="CM141" s="156" t="str">
        <f t="shared" ca="1" si="152"/>
        <v/>
      </c>
      <c r="CN141" s="156">
        <f t="shared" ca="1" si="153"/>
        <v>0.58759555222384674</v>
      </c>
      <c r="CO141" s="156">
        <f t="shared" ca="1" si="154"/>
        <v>0.67992678104092052</v>
      </c>
      <c r="CP141" s="156">
        <f t="shared" ca="1" si="155"/>
        <v>0.58507346186095988</v>
      </c>
      <c r="CQ141" s="156">
        <f t="shared" ca="1" si="156"/>
        <v>0.70200440409815756</v>
      </c>
      <c r="CR141" s="156">
        <f t="shared" ca="1" si="157"/>
        <v>0.64945203849011435</v>
      </c>
      <c r="CS141" s="156">
        <f t="shared" ca="1" si="158"/>
        <v>0.78973183611652276</v>
      </c>
      <c r="CT141" s="156">
        <f t="shared" ca="1" si="159"/>
        <v>0.7406312610131276</v>
      </c>
      <c r="CU141" s="156">
        <f t="shared" ca="1" si="160"/>
        <v>0.57574384106776</v>
      </c>
      <c r="CV141" s="156">
        <f t="shared" ca="1" si="161"/>
        <v>0.49901875070957236</v>
      </c>
      <c r="CW141" s="156">
        <f t="shared" ca="1" si="162"/>
        <v>0.69912370885654274</v>
      </c>
      <c r="CX141" s="156">
        <f t="shared" ca="1" si="163"/>
        <v>0.55839317606949834</v>
      </c>
      <c r="CY141" s="156">
        <f t="shared" ca="1" si="164"/>
        <v>0.735927697580396</v>
      </c>
      <c r="CZ141" s="156">
        <f t="shared" ca="1" si="165"/>
        <v>0.75444675035954589</v>
      </c>
      <c r="DA141" s="156" t="str">
        <f t="shared" ca="1" si="166"/>
        <v/>
      </c>
      <c r="DB141" s="55"/>
      <c r="DC141" s="55"/>
      <c r="DD141" s="43"/>
      <c r="DE141" s="45"/>
      <c r="DF141" s="56"/>
      <c r="DK141" s="10"/>
      <c r="DL141" s="48"/>
      <c r="DM141" s="74">
        <f t="shared" ca="1" si="167"/>
        <v>5.8988161487444818E-2</v>
      </c>
      <c r="DN141" s="74">
        <f t="shared" ca="1" si="168"/>
        <v>5.8988161487444957E-2</v>
      </c>
      <c r="DO141" s="74">
        <f t="shared" ca="1" si="169"/>
        <v>0.46616267519694754</v>
      </c>
      <c r="DP141" s="74">
        <f t="shared" ca="1" si="170"/>
        <v>0.46616267519694754</v>
      </c>
      <c r="DQ141" s="74">
        <f t="shared" ca="1" si="171"/>
        <v>0.46616267519694754</v>
      </c>
      <c r="DR141" s="74">
        <f t="shared" ca="1" si="172"/>
        <v>0.46616267519694754</v>
      </c>
      <c r="DS141" s="74">
        <f t="shared" ca="1" si="173"/>
        <v>0.46616267519694754</v>
      </c>
      <c r="DT141" s="74">
        <f t="shared" ca="1" si="174"/>
        <v>0.46616267519694754</v>
      </c>
      <c r="DU141" s="74">
        <f t="shared" ca="1" si="175"/>
        <v>0.46616267519694754</v>
      </c>
      <c r="DV141" s="74">
        <f t="shared" ca="1" si="176"/>
        <v>0.46616267519694754</v>
      </c>
      <c r="DW141" s="74">
        <f t="shared" ca="1" si="177"/>
        <v>0.46616267519694754</v>
      </c>
      <c r="DX141" s="74">
        <f t="shared" ca="1" si="178"/>
        <v>0.46616267519694754</v>
      </c>
      <c r="DY141" s="74">
        <f t="shared" ca="1" si="179"/>
        <v>0.46616267519694754</v>
      </c>
      <c r="DZ141" s="74">
        <f t="shared" ca="1" si="180"/>
        <v>0.46616267519694754</v>
      </c>
      <c r="EA141" s="74">
        <f t="shared" ca="1" si="181"/>
        <v>0.46616267519694754</v>
      </c>
      <c r="EB141" s="74">
        <f t="shared" ca="1" si="182"/>
        <v>0.46616267519694754</v>
      </c>
      <c r="EC141" s="74">
        <f t="shared" ca="1" si="183"/>
        <v>0.46616267519694754</v>
      </c>
      <c r="ED141" s="55"/>
      <c r="EE141" s="55"/>
      <c r="EF141" s="43"/>
      <c r="EG141" s="45"/>
      <c r="EH141" s="56"/>
    </row>
    <row r="142" spans="1:138" x14ac:dyDescent="0.2">
      <c r="A142" s="7">
        <v>8</v>
      </c>
      <c r="B142">
        <v>2</v>
      </c>
      <c r="C142" s="5">
        <f t="shared" ca="1" si="107"/>
        <v>0.56300944445337597</v>
      </c>
      <c r="D142" s="5">
        <f t="shared" ca="1" si="108"/>
        <v>6.9866342193785694E-2</v>
      </c>
      <c r="E142" s="32">
        <f t="shared" ca="1" si="109"/>
        <v>101535960.63638949</v>
      </c>
      <c r="F142" s="31">
        <f t="shared" ca="1" si="186"/>
        <v>111416268.9774681</v>
      </c>
      <c r="G142" s="31">
        <f t="shared" ca="1" si="186"/>
        <v>117184328.27412426</v>
      </c>
      <c r="H142" s="31">
        <f t="shared" ca="1" si="186"/>
        <v>57105440.306069605</v>
      </c>
      <c r="I142" s="31">
        <f t="shared" ca="1" si="186"/>
        <v>9578784.5347865634</v>
      </c>
      <c r="J142" s="31">
        <f t="shared" ca="1" si="186"/>
        <v>2989765.055415038</v>
      </c>
      <c r="K142" s="31">
        <f t="shared" ca="1" si="186"/>
        <v>1434080.3935887313</v>
      </c>
      <c r="L142" s="31">
        <f t="shared" ca="1" si="186"/>
        <v>404966.17993231158</v>
      </c>
      <c r="M142" s="31">
        <f t="shared" ca="1" si="186"/>
        <v>86375.636305541644</v>
      </c>
      <c r="N142" s="31">
        <f t="shared" ca="1" si="186"/>
        <v>83039.161842930582</v>
      </c>
      <c r="O142" s="31">
        <f t="shared" ca="1" si="186"/>
        <v>76052.023008300981</v>
      </c>
      <c r="P142" s="31">
        <f t="shared" ca="1" si="187"/>
        <v>78225.105199588157</v>
      </c>
      <c r="Q142" s="31">
        <f t="shared" ca="1" si="187"/>
        <v>30955.194373018967</v>
      </c>
      <c r="R142" s="31">
        <f t="shared" ca="1" si="187"/>
        <v>23698.310418575129</v>
      </c>
      <c r="S142" s="31">
        <f t="shared" ca="1" si="187"/>
        <v>45255.600132404492</v>
      </c>
      <c r="T142" s="31">
        <f t="shared" ca="1" si="187"/>
        <v>8190.289487682343</v>
      </c>
      <c r="U142" s="31">
        <f t="shared" ca="1" si="187"/>
        <v>3975.8234209908846</v>
      </c>
      <c r="V142" s="31">
        <f t="shared" ca="1" si="187"/>
        <v>953.04374780507021</v>
      </c>
      <c r="W142" s="33">
        <f t="shared" ca="1" si="110"/>
        <v>71949756.657729089</v>
      </c>
      <c r="X142" s="33">
        <f t="shared" ca="1" si="111"/>
        <v>402086314.54571092</v>
      </c>
      <c r="Y142" s="40">
        <f t="array" aca="1" ref="Y142" ca="1">SUM($E$54:$V$54*E142:V142)/1000000</f>
        <v>3799.1935856638497</v>
      </c>
      <c r="Z142" s="41">
        <f t="array" aca="1" ref="Z142" ca="1">SUM(($E$54:$V$54*E142:V142))/SUM(E142:V142)</f>
        <v>9.4487015554267035</v>
      </c>
      <c r="AE142" s="10"/>
      <c r="AF142" s="48"/>
      <c r="AG142" s="55">
        <f t="shared" ca="1" si="116"/>
        <v>2673361.1499571609</v>
      </c>
      <c r="AH142" s="55">
        <f t="shared" ca="1" si="117"/>
        <v>2811761.9937104918</v>
      </c>
      <c r="AI142" s="55">
        <f t="shared" ca="1" si="118"/>
        <v>6139319.6769139422</v>
      </c>
      <c r="AJ142" s="55">
        <f t="shared" ca="1" si="119"/>
        <v>1029800.664527643</v>
      </c>
      <c r="AK142" s="55">
        <f t="shared" ca="1" si="120"/>
        <v>321425.12754793215</v>
      </c>
      <c r="AL142" s="55">
        <f t="shared" ca="1" si="121"/>
        <v>154175.81812603597</v>
      </c>
      <c r="AM142" s="55">
        <f t="shared" ca="1" si="122"/>
        <v>43537.302639077257</v>
      </c>
      <c r="AN142" s="55">
        <f t="shared" ca="1" si="123"/>
        <v>9286.1142604693523</v>
      </c>
      <c r="AO142" s="55">
        <f t="shared" ca="1" si="124"/>
        <v>8927.4149279706944</v>
      </c>
      <c r="AP142" s="55">
        <f t="shared" ca="1" si="125"/>
        <v>8176.2381801361853</v>
      </c>
      <c r="AQ142" s="55">
        <f t="shared" ca="1" si="126"/>
        <v>8409.8629658836599</v>
      </c>
      <c r="AR142" s="55">
        <f t="shared" ca="1" si="127"/>
        <v>3327.9462149033079</v>
      </c>
      <c r="AS142" s="55">
        <f t="shared" ca="1" si="128"/>
        <v>2547.7695764637861</v>
      </c>
      <c r="AT142" s="55">
        <f t="shared" ca="1" si="129"/>
        <v>4865.3612491958902</v>
      </c>
      <c r="AU142" s="55">
        <f t="shared" ca="1" si="130"/>
        <v>880.52565818330947</v>
      </c>
      <c r="AV142" s="55">
        <f t="shared" ca="1" si="131"/>
        <v>427.43477380788693</v>
      </c>
      <c r="AW142" s="55">
        <f t="shared" ca="1" si="132"/>
        <v>102.46029454460897</v>
      </c>
      <c r="AX142" s="55">
        <f t="shared" ca="1" si="112"/>
        <v>7735209.7178561902</v>
      </c>
      <c r="AY142" s="55">
        <f t="shared" ca="1" si="113"/>
        <v>13220332.861523842</v>
      </c>
      <c r="AZ142" s="43">
        <f t="array" aca="1" ref="AZ142" ca="1">SUM($E$54:$V$54*AF142:AW142)/1000000</f>
        <v>209.61076080814743</v>
      </c>
      <c r="BA142" s="45">
        <f t="array" aca="1" ref="BA142" ca="1">IF(AZ142=0,"",SUM(($E$54:$V$54*AF142:AW142))/SUM(AF142:AW142))</f>
        <v>15.85518027448415</v>
      </c>
      <c r="BB142" s="56">
        <f t="array" aca="1" ref="BB142" ca="1">SUM(AG142:AW142*AG$54:AW$54*AG$55:AW$55)/1000000</f>
        <v>358.92351657530662</v>
      </c>
      <c r="BG142" s="10"/>
      <c r="BH142" s="48"/>
      <c r="BI142" s="55">
        <f t="shared" si="133"/>
        <v>0</v>
      </c>
      <c r="BJ142" s="55">
        <f t="shared" si="134"/>
        <v>0</v>
      </c>
      <c r="BK142" s="55">
        <f t="shared" ca="1" si="135"/>
        <v>49472962.975989871</v>
      </c>
      <c r="BL142" s="55">
        <f t="shared" ca="1" si="136"/>
        <v>8298523.7501813183</v>
      </c>
      <c r="BM142" s="55">
        <f t="shared" ca="1" si="137"/>
        <v>2590165.4045689101</v>
      </c>
      <c r="BN142" s="55">
        <f t="shared" ca="1" si="138"/>
        <v>1242407.1303249786</v>
      </c>
      <c r="BO142" s="55">
        <f t="shared" ca="1" si="139"/>
        <v>350840.07266099035</v>
      </c>
      <c r="BP142" s="55">
        <f t="shared" ca="1" si="140"/>
        <v>74831.025451657973</v>
      </c>
      <c r="BQ142" s="55">
        <f t="shared" ca="1" si="141"/>
        <v>71940.49038749616</v>
      </c>
      <c r="BR142" s="55">
        <f t="shared" ca="1" si="142"/>
        <v>65887.223675585512</v>
      </c>
      <c r="BS142" s="55">
        <f t="shared" ca="1" si="143"/>
        <v>67769.860675092335</v>
      </c>
      <c r="BT142" s="55">
        <f t="shared" ca="1" si="144"/>
        <v>26817.850924934799</v>
      </c>
      <c r="BU142" s="55">
        <f t="shared" ca="1" si="145"/>
        <v>20530.892111991441</v>
      </c>
      <c r="BV142" s="55">
        <f t="shared" ca="1" si="146"/>
        <v>39206.923505126702</v>
      </c>
      <c r="BW142" s="55">
        <f t="shared" ca="1" si="147"/>
        <v>7095.6092171778619</v>
      </c>
      <c r="BX142" s="55">
        <f t="shared" ca="1" si="148"/>
        <v>3444.431281004398</v>
      </c>
      <c r="BY142" s="55">
        <f t="shared" ca="1" si="149"/>
        <v>825.66385613959471</v>
      </c>
      <c r="BZ142" s="55">
        <f t="shared" ca="1" si="114"/>
        <v>62333249.304812282</v>
      </c>
      <c r="CA142" s="55">
        <f t="shared" ca="1" si="115"/>
        <v>62333249.304812282</v>
      </c>
      <c r="CB142" s="43">
        <f t="array" aca="1" ref="CB142" ca="1">SUM($E$54:$V$54*BH142:BY142)/1000000</f>
        <v>1265.5690382125499</v>
      </c>
      <c r="CC142" s="45">
        <f t="array" aca="1" ref="CC142" ca="1">IF(CB142=0,"",SUM(($E$54:$V$54*BH142:BY142))/SUM(BH142:BY142))</f>
        <v>20.303273972191995</v>
      </c>
      <c r="CD142" s="56">
        <f t="array" aca="1" ref="CD142" ca="1">SUM(BI142:BY142*BI$54:BY$54*BI$55:BY$55)/1000000</f>
        <v>5707.4899028946402</v>
      </c>
      <c r="CI142" s="10"/>
      <c r="CJ142" s="73"/>
      <c r="CK142" s="156" t="str">
        <f t="shared" ca="1" si="150"/>
        <v/>
      </c>
      <c r="CL142" s="156" t="str">
        <f t="shared" ca="1" si="151"/>
        <v/>
      </c>
      <c r="CM142" s="156" t="str">
        <f t="shared" ca="1" si="152"/>
        <v/>
      </c>
      <c r="CN142" s="156">
        <f t="shared" ca="1" si="153"/>
        <v>0.22091888070508067</v>
      </c>
      <c r="CO142" s="156">
        <f t="shared" ca="1" si="154"/>
        <v>0.25992093439509462</v>
      </c>
      <c r="CP142" s="156">
        <f t="shared" ca="1" si="155"/>
        <v>0.21700675587116328</v>
      </c>
      <c r="CQ142" s="156">
        <f t="shared" ca="1" si="156"/>
        <v>0.19070241705509514</v>
      </c>
      <c r="CR142" s="156">
        <f t="shared" ca="1" si="157"/>
        <v>0.20794705224092733</v>
      </c>
      <c r="CS142" s="156">
        <f t="shared" ca="1" si="158"/>
        <v>0.20855783403950642</v>
      </c>
      <c r="CT142" s="156">
        <f t="shared" ca="1" si="159"/>
        <v>0.21171132747943863</v>
      </c>
      <c r="CU142" s="156">
        <f t="shared" ca="1" si="160"/>
        <v>0.23521290912764375</v>
      </c>
      <c r="CV142" s="156">
        <f t="shared" ca="1" si="161"/>
        <v>0.21626888822734841</v>
      </c>
      <c r="CW142" s="156">
        <f t="shared" ca="1" si="162"/>
        <v>0.17557476822570547</v>
      </c>
      <c r="CX142" s="156">
        <f t="shared" ca="1" si="163"/>
        <v>0.21099285536249274</v>
      </c>
      <c r="CY142" s="156">
        <f t="shared" ca="1" si="164"/>
        <v>0.22455951212212288</v>
      </c>
      <c r="CZ142" s="156">
        <f t="shared" ca="1" si="165"/>
        <v>0.21358505034261677</v>
      </c>
      <c r="DA142" s="156" t="str">
        <f t="shared" ca="1" si="166"/>
        <v/>
      </c>
      <c r="DB142" s="55"/>
      <c r="DC142" s="55"/>
      <c r="DD142" s="43"/>
      <c r="DE142" s="45"/>
      <c r="DF142" s="56"/>
      <c r="DK142" s="10"/>
      <c r="DL142" s="48"/>
      <c r="DM142" s="74">
        <f t="shared" ca="1" si="167"/>
        <v>6.9866342193785652E-2</v>
      </c>
      <c r="DN142" s="74">
        <f t="shared" ca="1" si="168"/>
        <v>6.9866342193785652E-2</v>
      </c>
      <c r="DO142" s="74">
        <f t="shared" ca="1" si="169"/>
        <v>0.63287578664716182</v>
      </c>
      <c r="DP142" s="74">
        <f t="shared" ca="1" si="170"/>
        <v>0.63287578664716182</v>
      </c>
      <c r="DQ142" s="74">
        <f t="shared" ca="1" si="171"/>
        <v>0.63287578664716182</v>
      </c>
      <c r="DR142" s="74">
        <f t="shared" ca="1" si="172"/>
        <v>0.63287578664716182</v>
      </c>
      <c r="DS142" s="74">
        <f t="shared" ca="1" si="173"/>
        <v>0.63287578664716182</v>
      </c>
      <c r="DT142" s="74">
        <f t="shared" ca="1" si="174"/>
        <v>0.63287578664716193</v>
      </c>
      <c r="DU142" s="74">
        <f t="shared" ca="1" si="175"/>
        <v>0.63287578664716182</v>
      </c>
      <c r="DV142" s="74">
        <f t="shared" ca="1" si="176"/>
        <v>0.63287578664716182</v>
      </c>
      <c r="DW142" s="74">
        <f t="shared" ca="1" si="177"/>
        <v>0.63287578664716193</v>
      </c>
      <c r="DX142" s="74">
        <f t="shared" ca="1" si="178"/>
        <v>0.63287578664716182</v>
      </c>
      <c r="DY142" s="74">
        <f t="shared" ca="1" si="179"/>
        <v>0.63287578664716182</v>
      </c>
      <c r="DZ142" s="74">
        <f t="shared" ca="1" si="180"/>
        <v>0.63287578664716182</v>
      </c>
      <c r="EA142" s="74">
        <f t="shared" ca="1" si="181"/>
        <v>0.63287578664716182</v>
      </c>
      <c r="EB142" s="74">
        <f t="shared" ca="1" si="182"/>
        <v>0.63287578664716182</v>
      </c>
      <c r="EC142" s="74">
        <f t="shared" ca="1" si="183"/>
        <v>0.63287578664716182</v>
      </c>
      <c r="ED142" s="55"/>
      <c r="EE142" s="55"/>
      <c r="EF142" s="43"/>
      <c r="EG142" s="45"/>
      <c r="EH142" s="56"/>
    </row>
    <row r="143" spans="1:138" x14ac:dyDescent="0.2">
      <c r="A143" s="7">
        <v>8</v>
      </c>
      <c r="B143">
        <v>3</v>
      </c>
      <c r="C143" s="5">
        <f t="shared" ca="1" si="107"/>
        <v>0.29876293127705927</v>
      </c>
      <c r="D143" s="5">
        <f t="shared" ca="1" si="108"/>
        <v>7.1059016483102797E-2</v>
      </c>
      <c r="E143" s="32">
        <f t="shared" ca="1" si="109"/>
        <v>43009365.332115591</v>
      </c>
      <c r="F143" s="31">
        <f t="shared" ca="1" si="186"/>
        <v>79388538.880132288</v>
      </c>
      <c r="G143" s="31">
        <f t="shared" ca="1" si="186"/>
        <v>87113715.634921357</v>
      </c>
      <c r="H143" s="31">
        <f t="shared" ca="1" si="186"/>
        <v>67960469.322535664</v>
      </c>
      <c r="I143" s="31">
        <f t="shared" ca="1" si="186"/>
        <v>33118016.557573147</v>
      </c>
      <c r="J143" s="31">
        <f t="shared" ca="1" si="186"/>
        <v>5555168.529026635</v>
      </c>
      <c r="K143" s="31">
        <f t="shared" ca="1" si="186"/>
        <v>1733899.3986876719</v>
      </c>
      <c r="L143" s="31">
        <f t="shared" ca="1" si="186"/>
        <v>831687.80356491893</v>
      </c>
      <c r="M143" s="31">
        <f t="shared" ca="1" si="186"/>
        <v>234858.12525693714</v>
      </c>
      <c r="N143" s="31">
        <f t="shared" ca="1" si="186"/>
        <v>50093.121390989414</v>
      </c>
      <c r="O143" s="31">
        <f t="shared" ca="1" si="186"/>
        <v>48158.149593128524</v>
      </c>
      <c r="P143" s="31">
        <f t="shared" ca="1" si="187"/>
        <v>44105.993119505634</v>
      </c>
      <c r="Q143" s="31">
        <f t="shared" ca="1" si="187"/>
        <v>45366.261346250518</v>
      </c>
      <c r="R143" s="31">
        <f t="shared" ca="1" si="187"/>
        <v>17952.311273564839</v>
      </c>
      <c r="S143" s="31">
        <f t="shared" ca="1" si="187"/>
        <v>13743.717457081939</v>
      </c>
      <c r="T143" s="31">
        <f t="shared" ca="1" si="187"/>
        <v>26245.760587342502</v>
      </c>
      <c r="U143" s="31">
        <f t="shared" ca="1" si="187"/>
        <v>4749.9177208086603</v>
      </c>
      <c r="V143" s="31">
        <f t="shared" ca="1" si="187"/>
        <v>2305.7590516882537</v>
      </c>
      <c r="W143" s="33">
        <f t="shared" ca="1" si="110"/>
        <v>109686820.72818534</v>
      </c>
      <c r="X143" s="33">
        <f t="shared" ca="1" si="111"/>
        <v>319198440.57535446</v>
      </c>
      <c r="Y143" s="40">
        <f t="array" aca="1" ref="Y143" ca="1">SUM($E$54:$V$54*E143:V143)/1000000</f>
        <v>3994.3880758726759</v>
      </c>
      <c r="Z143" s="41">
        <f t="array" aca="1" ref="Z143" ca="1">SUM(($E$54:$V$54*E143:V143))/SUM(E143:V143)</f>
        <v>12.513808240017717</v>
      </c>
      <c r="AE143" s="10"/>
      <c r="AF143" s="48"/>
      <c r="AG143" s="55">
        <f t="shared" ca="1" si="116"/>
        <v>2888602.439945952</v>
      </c>
      <c r="AH143" s="55">
        <f t="shared" ca="1" si="117"/>
        <v>3169687.9056526655</v>
      </c>
      <c r="AI143" s="55">
        <f t="shared" ca="1" si="118"/>
        <v>6420077.2729197014</v>
      </c>
      <c r="AJ143" s="55">
        <f t="shared" ca="1" si="119"/>
        <v>3128586.7732368503</v>
      </c>
      <c r="AK143" s="55">
        <f t="shared" ca="1" si="120"/>
        <v>524784.65166538092</v>
      </c>
      <c r="AL143" s="55">
        <f t="shared" ca="1" si="121"/>
        <v>163797.69348285787</v>
      </c>
      <c r="AM143" s="55">
        <f t="shared" ca="1" si="122"/>
        <v>78567.732375283435</v>
      </c>
      <c r="AN143" s="55">
        <f t="shared" ca="1" si="123"/>
        <v>22186.534721628279</v>
      </c>
      <c r="AO143" s="55">
        <f t="shared" ca="1" si="124"/>
        <v>4732.187893606203</v>
      </c>
      <c r="AP143" s="55">
        <f t="shared" ca="1" si="125"/>
        <v>4549.3953292371998</v>
      </c>
      <c r="AQ143" s="55">
        <f t="shared" ca="1" si="126"/>
        <v>4166.5969474432977</v>
      </c>
      <c r="AR143" s="55">
        <f t="shared" ca="1" si="127"/>
        <v>4285.6517373963834</v>
      </c>
      <c r="AS143" s="55">
        <f t="shared" ca="1" si="128"/>
        <v>1695.9156808761943</v>
      </c>
      <c r="AT143" s="55">
        <f t="shared" ca="1" si="129"/>
        <v>1298.3390045892838</v>
      </c>
      <c r="AU143" s="55">
        <f t="shared" ca="1" si="130"/>
        <v>2479.379744386415</v>
      </c>
      <c r="AV143" s="55">
        <f t="shared" ca="1" si="131"/>
        <v>448.71436456502158</v>
      </c>
      <c r="AW143" s="55">
        <f t="shared" ca="1" si="132"/>
        <v>217.82002732085203</v>
      </c>
      <c r="AX143" s="55">
        <f t="shared" ca="1" si="112"/>
        <v>10361874.659131121</v>
      </c>
      <c r="AY143" s="55">
        <f t="shared" ca="1" si="113"/>
        <v>16420165.004729738</v>
      </c>
      <c r="AZ143" s="43">
        <f t="array" aca="1" ref="AZ143" ca="1">SUM($E$54:$V$54*AF143:AW143)/1000000</f>
        <v>278.10347359694657</v>
      </c>
      <c r="BA143" s="45">
        <f t="array" aca="1" ref="BA143" ca="1">IF(AZ143=0,"",SUM(($E$54:$V$54*AF143:AW143))/SUM(AF143:AW143))</f>
        <v>16.936703956192915</v>
      </c>
      <c r="BB143" s="56">
        <f t="array" aca="1" ref="BB143" ca="1">SUM(AG143:AW143*AG$54:AW$54*AG$55:AW$55)/1000000</f>
        <v>496.92267270070715</v>
      </c>
      <c r="BG143" s="10"/>
      <c r="BH143" s="48"/>
      <c r="BI143" s="55">
        <f t="shared" si="133"/>
        <v>0</v>
      </c>
      <c r="BJ143" s="55">
        <f t="shared" si="134"/>
        <v>0</v>
      </c>
      <c r="BK143" s="55">
        <f t="shared" ca="1" si="135"/>
        <v>26992789.937344845</v>
      </c>
      <c r="BL143" s="55">
        <f t="shared" ca="1" si="136"/>
        <v>13153936.001198981</v>
      </c>
      <c r="BM143" s="55">
        <f t="shared" ca="1" si="137"/>
        <v>2206422.3314720662</v>
      </c>
      <c r="BN143" s="55">
        <f t="shared" ca="1" si="138"/>
        <v>688676.56018003833</v>
      </c>
      <c r="BO143" s="55">
        <f t="shared" ca="1" si="139"/>
        <v>330332.83023010724</v>
      </c>
      <c r="BP143" s="55">
        <f t="shared" ca="1" si="140"/>
        <v>93281.81666981164</v>
      </c>
      <c r="BQ143" s="55">
        <f t="shared" ca="1" si="141"/>
        <v>19896.170766503521</v>
      </c>
      <c r="BR143" s="55">
        <f t="shared" ca="1" si="142"/>
        <v>19127.631528987898</v>
      </c>
      <c r="BS143" s="55">
        <f t="shared" ca="1" si="143"/>
        <v>17518.181070859813</v>
      </c>
      <c r="BT143" s="55">
        <f t="shared" ca="1" si="144"/>
        <v>18018.739054763468</v>
      </c>
      <c r="BU143" s="55">
        <f t="shared" ca="1" si="145"/>
        <v>7130.3652244861114</v>
      </c>
      <c r="BV143" s="55">
        <f t="shared" ca="1" si="146"/>
        <v>5458.7804053644886</v>
      </c>
      <c r="BW143" s="55">
        <f t="shared" ca="1" si="147"/>
        <v>10424.388020596854</v>
      </c>
      <c r="BX143" s="55">
        <f t="shared" ca="1" si="148"/>
        <v>1886.5898445899113</v>
      </c>
      <c r="BY143" s="55">
        <f t="shared" ca="1" si="149"/>
        <v>915.80988696489362</v>
      </c>
      <c r="BZ143" s="55">
        <f t="shared" ca="1" si="114"/>
        <v>43565816.132898971</v>
      </c>
      <c r="CA143" s="55">
        <f t="shared" ca="1" si="115"/>
        <v>43565816.132898971</v>
      </c>
      <c r="CB143" s="43">
        <f t="array" aca="1" ref="CB143" ca="1">SUM($E$54:$V$54*BH143:BY143)/1000000</f>
        <v>923.46947360180047</v>
      </c>
      <c r="CC143" s="45">
        <f t="array" aca="1" ref="CC143" ca="1">IF(CB143=0,"",SUM(($E$54:$V$54*BH143:BY143))/SUM(BH143:BY143))</f>
        <v>21.197111762688575</v>
      </c>
      <c r="CD143" s="56">
        <f t="array" aca="1" ref="CD143" ca="1">SUM(BI143:BY143*BI$54:BY$54*BI$55:BY$55)/1000000</f>
        <v>4211.0387541389809</v>
      </c>
      <c r="CI143" s="10"/>
      <c r="CJ143" s="73"/>
      <c r="CK143" s="156" t="str">
        <f t="shared" ca="1" si="150"/>
        <v/>
      </c>
      <c r="CL143" s="156" t="str">
        <f t="shared" ca="1" si="151"/>
        <v/>
      </c>
      <c r="CM143" s="156" t="str">
        <f t="shared" ca="1" si="152"/>
        <v/>
      </c>
      <c r="CN143" s="156">
        <f t="shared" ca="1" si="153"/>
        <v>1.0518683992184044</v>
      </c>
      <c r="CO143" s="156">
        <f t="shared" ca="1" si="154"/>
        <v>1.2199035616234473</v>
      </c>
      <c r="CP143" s="156">
        <f t="shared" ca="1" si="155"/>
        <v>1.1057938404809404</v>
      </c>
      <c r="CQ143" s="156">
        <f t="shared" ca="1" si="156"/>
        <v>1.0675136947757469</v>
      </c>
      <c r="CR143" s="156">
        <f t="shared" ca="1" si="157"/>
        <v>1.0690585490040823</v>
      </c>
      <c r="CS143" s="156">
        <f t="shared" ca="1" si="158"/>
        <v>1.1439331845789626</v>
      </c>
      <c r="CT143" s="156">
        <f t="shared" ca="1" si="159"/>
        <v>1.085472270405899</v>
      </c>
      <c r="CU143" s="156">
        <f t="shared" ca="1" si="160"/>
        <v>1.0977862569233612</v>
      </c>
      <c r="CV143" s="156">
        <f t="shared" ca="1" si="161"/>
        <v>1.0644254961161423</v>
      </c>
      <c r="CW143" s="156">
        <f t="shared" ca="1" si="162"/>
        <v>1.1387416761071021</v>
      </c>
      <c r="CX143" s="156">
        <f t="shared" ca="1" si="163"/>
        <v>1.0495642165846044</v>
      </c>
      <c r="CY143" s="156">
        <f t="shared" ca="1" si="164"/>
        <v>1.143872359317438</v>
      </c>
      <c r="CZ143" s="156">
        <f t="shared" ca="1" si="165"/>
        <v>1.152101799362639</v>
      </c>
      <c r="DA143" s="156" t="str">
        <f t="shared" ca="1" si="166"/>
        <v/>
      </c>
      <c r="DB143" s="55"/>
      <c r="DC143" s="55"/>
      <c r="DD143" s="43"/>
      <c r="DE143" s="45"/>
      <c r="DF143" s="56"/>
      <c r="DK143" s="10"/>
      <c r="DL143" s="48"/>
      <c r="DM143" s="74">
        <f t="shared" ca="1" si="167"/>
        <v>7.1059016483102783E-2</v>
      </c>
      <c r="DN143" s="74">
        <f t="shared" ca="1" si="168"/>
        <v>7.1059016483102783E-2</v>
      </c>
      <c r="DO143" s="74">
        <f t="shared" ca="1" si="169"/>
        <v>0.36982194776016175</v>
      </c>
      <c r="DP143" s="74">
        <f t="shared" ca="1" si="170"/>
        <v>0.36982194776016197</v>
      </c>
      <c r="DQ143" s="74">
        <f t="shared" ca="1" si="171"/>
        <v>0.36982194776016197</v>
      </c>
      <c r="DR143" s="74">
        <f t="shared" ca="1" si="172"/>
        <v>0.36982194776016197</v>
      </c>
      <c r="DS143" s="74">
        <f t="shared" ca="1" si="173"/>
        <v>0.36982194776016197</v>
      </c>
      <c r="DT143" s="74">
        <f t="shared" ca="1" si="174"/>
        <v>0.36982194776016197</v>
      </c>
      <c r="DU143" s="74">
        <f t="shared" ca="1" si="175"/>
        <v>0.36982194776016197</v>
      </c>
      <c r="DV143" s="74">
        <f t="shared" ca="1" si="176"/>
        <v>0.36982194776016197</v>
      </c>
      <c r="DW143" s="74">
        <f t="shared" ca="1" si="177"/>
        <v>0.36982194776016197</v>
      </c>
      <c r="DX143" s="74">
        <f t="shared" ca="1" si="178"/>
        <v>0.36982194776016197</v>
      </c>
      <c r="DY143" s="74">
        <f t="shared" ca="1" si="179"/>
        <v>0.36982194776016197</v>
      </c>
      <c r="DZ143" s="74">
        <f t="shared" ca="1" si="180"/>
        <v>0.36982194776016197</v>
      </c>
      <c r="EA143" s="74">
        <f t="shared" ca="1" si="181"/>
        <v>0.36982194776016197</v>
      </c>
      <c r="EB143" s="74">
        <f t="shared" ca="1" si="182"/>
        <v>0.36982194776016197</v>
      </c>
      <c r="EC143" s="74">
        <f t="shared" ca="1" si="183"/>
        <v>0.36982194776016197</v>
      </c>
      <c r="ED143" s="55"/>
      <c r="EE143" s="55"/>
      <c r="EF143" s="43"/>
      <c r="EG143" s="45"/>
      <c r="EH143" s="56"/>
    </row>
    <row r="144" spans="1:138" x14ac:dyDescent="0.2">
      <c r="A144" s="7">
        <v>8</v>
      </c>
      <c r="B144">
        <v>4</v>
      </c>
      <c r="C144" s="5">
        <f t="shared" ca="1" si="107"/>
        <v>0.42592249162923623</v>
      </c>
      <c r="D144" s="5">
        <f t="shared" ca="1" si="108"/>
        <v>5.6832498086133693E-2</v>
      </c>
      <c r="E144" s="32">
        <f t="shared" ca="1" si="109"/>
        <v>22473321.528059229</v>
      </c>
      <c r="F144" s="31">
        <f t="shared" ca="1" si="186"/>
        <v>34109822.488049254</v>
      </c>
      <c r="G144" s="31">
        <f t="shared" ca="1" si="186"/>
        <v>62961379.408332415</v>
      </c>
      <c r="H144" s="31">
        <f t="shared" ca="1" si="186"/>
        <v>45126034.956860676</v>
      </c>
      <c r="I144" s="31">
        <f t="shared" ca="1" si="186"/>
        <v>35204404.863015816</v>
      </c>
      <c r="J144" s="31">
        <f t="shared" ca="1" si="186"/>
        <v>17155562.266934704</v>
      </c>
      <c r="K144" s="31">
        <f t="shared" ca="1" si="186"/>
        <v>2877649.3736379766</v>
      </c>
      <c r="L144" s="31">
        <f t="shared" ca="1" si="186"/>
        <v>898182.38501921785</v>
      </c>
      <c r="M144" s="31">
        <f t="shared" ca="1" si="186"/>
        <v>430825.07299023087</v>
      </c>
      <c r="N144" s="31">
        <f t="shared" ca="1" si="186"/>
        <v>121659.55605271866</v>
      </c>
      <c r="O144" s="31">
        <f t="shared" ca="1" si="186"/>
        <v>25948.886814350084</v>
      </c>
      <c r="P144" s="31">
        <f t="shared" ca="1" si="187"/>
        <v>24946.546317742832</v>
      </c>
      <c r="Q144" s="31">
        <f t="shared" ca="1" si="187"/>
        <v>22847.476689652336</v>
      </c>
      <c r="R144" s="31">
        <f t="shared" ca="1" si="187"/>
        <v>23500.31198247174</v>
      </c>
      <c r="S144" s="31">
        <f t="shared" ca="1" si="187"/>
        <v>9299.5301621892795</v>
      </c>
      <c r="T144" s="31">
        <f t="shared" ca="1" si="187"/>
        <v>7119.423960799073</v>
      </c>
      <c r="U144" s="31">
        <f t="shared" ca="1" si="187"/>
        <v>13595.644510185899</v>
      </c>
      <c r="V144" s="31">
        <f t="shared" ca="1" si="187"/>
        <v>2460.519007244583</v>
      </c>
      <c r="W144" s="33">
        <f t="shared" ca="1" si="110"/>
        <v>101944036.81395596</v>
      </c>
      <c r="X144" s="33">
        <f t="shared" ca="1" si="111"/>
        <v>221488560.23839691</v>
      </c>
      <c r="Y144" s="40">
        <f t="array" aca="1" ref="Y144" ca="1">SUM($E$54:$V$54*E144:V144)/1000000</f>
        <v>3359.6016681003784</v>
      </c>
      <c r="Z144" s="41">
        <f t="array" aca="1" ref="Z144" ca="1">SUM(($E$54:$V$54*E144:V144))/SUM(E144:V144)</f>
        <v>15.168285280667797</v>
      </c>
      <c r="AE144" s="10"/>
      <c r="AF144" s="48"/>
      <c r="AG144" s="55">
        <f t="shared" ca="1" si="116"/>
        <v>768953.88033731561</v>
      </c>
      <c r="AH144" s="55">
        <f t="shared" ca="1" si="117"/>
        <v>1419368.1900393853</v>
      </c>
      <c r="AI144" s="55">
        <f t="shared" ca="1" si="118"/>
        <v>3627893.0895069055</v>
      </c>
      <c r="AJ144" s="55">
        <f t="shared" ca="1" si="119"/>
        <v>2830246.8241411699</v>
      </c>
      <c r="AK144" s="55">
        <f t="shared" ca="1" si="120"/>
        <v>1379215.91946459</v>
      </c>
      <c r="AL144" s="55">
        <f t="shared" ca="1" si="121"/>
        <v>231347.69732428901</v>
      </c>
      <c r="AM144" s="55">
        <f t="shared" ca="1" si="122"/>
        <v>72209.084419739112</v>
      </c>
      <c r="AN144" s="55">
        <f t="shared" ca="1" si="123"/>
        <v>34636.04339671637</v>
      </c>
      <c r="AO144" s="55">
        <f t="shared" ca="1" si="124"/>
        <v>9780.7809416021664</v>
      </c>
      <c r="AP144" s="55">
        <f t="shared" ca="1" si="125"/>
        <v>2086.1524227460432</v>
      </c>
      <c r="AQ144" s="55">
        <f t="shared" ca="1" si="126"/>
        <v>2005.5695803923848</v>
      </c>
      <c r="AR144" s="55">
        <f t="shared" ca="1" si="127"/>
        <v>1836.8155516942443</v>
      </c>
      <c r="AS144" s="55">
        <f t="shared" ca="1" si="128"/>
        <v>1889.3000354223161</v>
      </c>
      <c r="AT144" s="55">
        <f t="shared" ca="1" si="129"/>
        <v>747.63274112870511</v>
      </c>
      <c r="AU144" s="55">
        <f t="shared" ca="1" si="130"/>
        <v>572.36380314255882</v>
      </c>
      <c r="AV144" s="55">
        <f t="shared" ca="1" si="131"/>
        <v>1093.0174745697898</v>
      </c>
      <c r="AW144" s="55">
        <f t="shared" ca="1" si="132"/>
        <v>197.81263546678798</v>
      </c>
      <c r="AX144" s="55">
        <f t="shared" ca="1" si="112"/>
        <v>8195758.1034395741</v>
      </c>
      <c r="AY144" s="55">
        <f t="shared" ca="1" si="113"/>
        <v>10384080.173816277</v>
      </c>
      <c r="AZ144" s="43">
        <f t="array" aca="1" ref="AZ144" ca="1">SUM($E$54:$V$54*AF144:AW144)/1000000</f>
        <v>208.78374984285605</v>
      </c>
      <c r="BA144" s="45">
        <f t="array" aca="1" ref="BA144" ca="1">IF(AZ144=0,"",SUM(($E$54:$V$54*AF144:AW144))/SUM(AF144:AW144))</f>
        <v>20.106138083304636</v>
      </c>
      <c r="BB144" s="56">
        <f t="array" aca="1" ref="BB144" ca="1">SUM(AG144:AW144*AG$54:AW$54*AG$55:AW$55)/1000000</f>
        <v>408.68316428339301</v>
      </c>
      <c r="BG144" s="10"/>
      <c r="BH144" s="48"/>
      <c r="BI144" s="55">
        <f t="shared" si="133"/>
        <v>0</v>
      </c>
      <c r="BJ144" s="55">
        <f t="shared" si="134"/>
        <v>0</v>
      </c>
      <c r="BK144" s="55">
        <f t="shared" ca="1" si="135"/>
        <v>27188691.612770684</v>
      </c>
      <c r="BL144" s="55">
        <f t="shared" ca="1" si="136"/>
        <v>21210853.294482514</v>
      </c>
      <c r="BM144" s="55">
        <f t="shared" ca="1" si="137"/>
        <v>10336323.418737648</v>
      </c>
      <c r="BN144" s="55">
        <f t="shared" ca="1" si="138"/>
        <v>1733800.0439063748</v>
      </c>
      <c r="BO144" s="55">
        <f t="shared" ca="1" si="139"/>
        <v>541159.97343120549</v>
      </c>
      <c r="BP144" s="55">
        <f t="shared" ca="1" si="140"/>
        <v>259574.54626312008</v>
      </c>
      <c r="BQ144" s="55">
        <f t="shared" ca="1" si="141"/>
        <v>73300.571486639441</v>
      </c>
      <c r="BR144" s="55">
        <f t="shared" ca="1" si="142"/>
        <v>15634.35125564458</v>
      </c>
      <c r="BS144" s="55">
        <f t="shared" ca="1" si="143"/>
        <v>15030.435430128366</v>
      </c>
      <c r="BT144" s="55">
        <f t="shared" ca="1" si="144"/>
        <v>13765.734092055029</v>
      </c>
      <c r="BU144" s="55">
        <f t="shared" ca="1" si="145"/>
        <v>14159.071053021533</v>
      </c>
      <c r="BV144" s="55">
        <f t="shared" ca="1" si="146"/>
        <v>5603.0195864789384</v>
      </c>
      <c r="BW144" s="55">
        <f t="shared" ca="1" si="147"/>
        <v>4289.4932540778773</v>
      </c>
      <c r="BX144" s="55">
        <f t="shared" ca="1" si="148"/>
        <v>8191.4528102829499</v>
      </c>
      <c r="BY144" s="55">
        <f t="shared" ca="1" si="149"/>
        <v>1482.4766359217394</v>
      </c>
      <c r="BZ144" s="55">
        <f t="shared" ca="1" si="114"/>
        <v>61421859.495195806</v>
      </c>
      <c r="CA144" s="55">
        <f t="shared" ca="1" si="115"/>
        <v>61421859.495195806</v>
      </c>
      <c r="CB144" s="43">
        <f t="array" aca="1" ref="CB144" ca="1">SUM($E$54:$V$54*BH144:BY144)/1000000</f>
        <v>1393.3295864363117</v>
      </c>
      <c r="CC144" s="45">
        <f t="array" aca="1" ref="CC144" ca="1">IF(CB144=0,"",SUM(($E$54:$V$54*BH144:BY144))/SUM(BH144:BY144))</f>
        <v>22.684588156196945</v>
      </c>
      <c r="CD144" s="56">
        <f t="array" aca="1" ref="CD144" ca="1">SUM(BI144:BY144*BI$54:BY$54*BI$55:BY$55)/1000000</f>
        <v>6477.9106700781613</v>
      </c>
      <c r="CI144" s="10"/>
      <c r="CJ144" s="73"/>
      <c r="CK144" s="156" t="str">
        <f t="shared" ca="1" si="150"/>
        <v/>
      </c>
      <c r="CL144" s="156" t="str">
        <f t="shared" ca="1" si="151"/>
        <v/>
      </c>
      <c r="CM144" s="156" t="str">
        <f t="shared" ca="1" si="152"/>
        <v/>
      </c>
      <c r="CN144" s="156">
        <f t="shared" ca="1" si="153"/>
        <v>6.8873672162802671E-2</v>
      </c>
      <c r="CO144" s="156">
        <f t="shared" ca="1" si="154"/>
        <v>6.3552163308278259E-2</v>
      </c>
      <c r="CP144" s="156">
        <f t="shared" ca="1" si="155"/>
        <v>4.9907564108086611E-2</v>
      </c>
      <c r="CQ144" s="156">
        <f t="shared" ca="1" si="156"/>
        <v>5.4737879931157842E-2</v>
      </c>
      <c r="CR144" s="156">
        <f t="shared" ca="1" si="157"/>
        <v>6.8993824493428446E-2</v>
      </c>
      <c r="CS144" s="156">
        <f t="shared" ca="1" si="158"/>
        <v>5.3374933221580524E-2</v>
      </c>
      <c r="CT144" s="156">
        <f t="shared" ca="1" si="159"/>
        <v>8.1777691958508536E-2</v>
      </c>
      <c r="CU144" s="156">
        <f t="shared" ca="1" si="160"/>
        <v>6.0517165376139596E-2</v>
      </c>
      <c r="CV144" s="156">
        <f t="shared" ca="1" si="161"/>
        <v>6.1043002380556315E-2</v>
      </c>
      <c r="CW144" s="156">
        <f t="shared" ca="1" si="162"/>
        <v>6.4555265124658798E-2</v>
      </c>
      <c r="CX144" s="156">
        <f t="shared" ca="1" si="163"/>
        <v>7.0424850584495491E-2</v>
      </c>
      <c r="CY144" s="156">
        <f t="shared" ca="1" si="164"/>
        <v>6.3071961744406324E-2</v>
      </c>
      <c r="CZ144" s="156">
        <f t="shared" ca="1" si="165"/>
        <v>6.3623245085669508E-2</v>
      </c>
      <c r="DA144" s="156">
        <f t="shared" ca="1" si="166"/>
        <v>5.5283688856123815E-2</v>
      </c>
      <c r="DB144" s="55"/>
      <c r="DC144" s="55"/>
      <c r="DD144" s="43"/>
      <c r="DE144" s="45"/>
      <c r="DF144" s="56"/>
      <c r="DK144" s="10"/>
      <c r="DL144" s="48"/>
      <c r="DM144" s="74">
        <f t="shared" ca="1" si="167"/>
        <v>5.6832498086133554E-2</v>
      </c>
      <c r="DN144" s="74">
        <f t="shared" ca="1" si="168"/>
        <v>5.6832498086133693E-2</v>
      </c>
      <c r="DO144" s="74">
        <f t="shared" ca="1" si="169"/>
        <v>0.4827549897153699</v>
      </c>
      <c r="DP144" s="74">
        <f t="shared" ca="1" si="170"/>
        <v>0.4827549897153699</v>
      </c>
      <c r="DQ144" s="74">
        <f t="shared" ca="1" si="171"/>
        <v>0.4827549897153699</v>
      </c>
      <c r="DR144" s="74">
        <f t="shared" ca="1" si="172"/>
        <v>0.4827549897153699</v>
      </c>
      <c r="DS144" s="74">
        <f t="shared" ca="1" si="173"/>
        <v>0.4827549897153699</v>
      </c>
      <c r="DT144" s="74">
        <f t="shared" ca="1" si="174"/>
        <v>0.4827549897153699</v>
      </c>
      <c r="DU144" s="74">
        <f t="shared" ca="1" si="175"/>
        <v>0.4827549897153699</v>
      </c>
      <c r="DV144" s="74">
        <f t="shared" ca="1" si="176"/>
        <v>0.4827549897153699</v>
      </c>
      <c r="DW144" s="74">
        <f t="shared" ca="1" si="177"/>
        <v>0.4827549897153699</v>
      </c>
      <c r="DX144" s="74">
        <f t="shared" ca="1" si="178"/>
        <v>0.4827549897153699</v>
      </c>
      <c r="DY144" s="74">
        <f t="shared" ca="1" si="179"/>
        <v>0.4827549897153699</v>
      </c>
      <c r="DZ144" s="74">
        <f t="shared" ca="1" si="180"/>
        <v>0.4827549897153699</v>
      </c>
      <c r="EA144" s="74">
        <f t="shared" ca="1" si="181"/>
        <v>0.4827549897153699</v>
      </c>
      <c r="EB144" s="74">
        <f t="shared" ca="1" si="182"/>
        <v>0.4827549897153699</v>
      </c>
      <c r="EC144" s="74">
        <f t="shared" ca="1" si="183"/>
        <v>0.4827549897153699</v>
      </c>
      <c r="ED144" s="55"/>
      <c r="EE144" s="55"/>
      <c r="EF144" s="43"/>
      <c r="EG144" s="45"/>
      <c r="EH144" s="56"/>
    </row>
    <row r="145" spans="1:138" x14ac:dyDescent="0.2">
      <c r="A145" s="7">
        <v>8</v>
      </c>
      <c r="B145">
        <v>5</v>
      </c>
      <c r="C145" s="5">
        <f t="shared" ca="1" si="107"/>
        <v>0.45167267453377485</v>
      </c>
      <c r="D145" s="5">
        <f t="shared" ca="1" si="108"/>
        <v>6.3932453016484717E-2</v>
      </c>
      <c r="E145" s="32">
        <f t="shared" ca="1" si="109"/>
        <v>11894374.380569689</v>
      </c>
      <c r="F145" s="31">
        <f t="shared" ca="1" si="186"/>
        <v>17697023.167701267</v>
      </c>
      <c r="G145" s="31">
        <f t="shared" ca="1" si="186"/>
        <v>26860396.139640652</v>
      </c>
      <c r="H145" s="31">
        <f t="shared" ca="1" si="186"/>
        <v>31560817.087054268</v>
      </c>
      <c r="I145" s="31">
        <f t="shared" ca="1" si="186"/>
        <v>22620446.828218851</v>
      </c>
      <c r="J145" s="31">
        <f t="shared" ca="1" si="186"/>
        <v>17647005.084408995</v>
      </c>
      <c r="K145" s="31">
        <f t="shared" ca="1" si="186"/>
        <v>8599614.0462678727</v>
      </c>
      <c r="L145" s="31">
        <f t="shared" ca="1" si="186"/>
        <v>1442486.9082529196</v>
      </c>
      <c r="M145" s="31">
        <f t="shared" ca="1" si="186"/>
        <v>450234.25837862352</v>
      </c>
      <c r="N145" s="31">
        <f t="shared" ca="1" si="186"/>
        <v>215960.82317348346</v>
      </c>
      <c r="O145" s="31">
        <f t="shared" ca="1" si="186"/>
        <v>60984.607255347561</v>
      </c>
      <c r="P145" s="31">
        <f t="shared" ca="1" si="187"/>
        <v>13007.467086275332</v>
      </c>
      <c r="Q145" s="31">
        <f t="shared" ca="1" si="187"/>
        <v>12505.021215971194</v>
      </c>
      <c r="R145" s="31">
        <f t="shared" ca="1" si="187"/>
        <v>11452.815034853316</v>
      </c>
      <c r="S145" s="31">
        <f t="shared" ca="1" si="187"/>
        <v>11780.063507778608</v>
      </c>
      <c r="T145" s="31">
        <f t="shared" ca="1" si="187"/>
        <v>4661.6000666204836</v>
      </c>
      <c r="U145" s="31">
        <f t="shared" ca="1" si="187"/>
        <v>3568.7724681939617</v>
      </c>
      <c r="V145" s="31">
        <f t="shared" ca="1" si="187"/>
        <v>6815.1246621163482</v>
      </c>
      <c r="W145" s="33">
        <f t="shared" ca="1" si="110"/>
        <v>82661340.507052168</v>
      </c>
      <c r="X145" s="33">
        <f t="shared" ca="1" si="111"/>
        <v>139113134.19496381</v>
      </c>
      <c r="Y145" s="40">
        <f t="array" aca="1" ref="Y145" ca="1">SUM($E$54:$V$54*E145:V145)/1000000</f>
        <v>2437.3568239977831</v>
      </c>
      <c r="Z145" s="41">
        <f t="array" aca="1" ref="Z145" ca="1">SUM(($E$54:$V$54*E145:V145))/SUM(E145:V145)</f>
        <v>17.520680833643532</v>
      </c>
      <c r="AE145" s="10"/>
      <c r="AF145" s="48"/>
      <c r="AG145" s="55">
        <f t="shared" ca="1" si="116"/>
        <v>442163.63061114901</v>
      </c>
      <c r="AH145" s="55">
        <f t="shared" ca="1" si="117"/>
        <v>671112.32008970203</v>
      </c>
      <c r="AI145" s="55">
        <f t="shared" ca="1" si="118"/>
        <v>2906892.658641919</v>
      </c>
      <c r="AJ145" s="55">
        <f t="shared" ca="1" si="119"/>
        <v>2083444.5014137789</v>
      </c>
      <c r="AK145" s="55">
        <f t="shared" ca="1" si="120"/>
        <v>1625368.2338258189</v>
      </c>
      <c r="AL145" s="55">
        <f t="shared" ca="1" si="121"/>
        <v>792062.98332826886</v>
      </c>
      <c r="AM145" s="55">
        <f t="shared" ca="1" si="122"/>
        <v>132859.50716109487</v>
      </c>
      <c r="AN145" s="55">
        <f t="shared" ca="1" si="123"/>
        <v>41468.59242395062</v>
      </c>
      <c r="AO145" s="55">
        <f t="shared" ca="1" si="124"/>
        <v>19890.959404050656</v>
      </c>
      <c r="AP145" s="55">
        <f t="shared" ca="1" si="125"/>
        <v>5616.9555633414238</v>
      </c>
      <c r="AQ145" s="55">
        <f t="shared" ca="1" si="126"/>
        <v>1198.0459972352787</v>
      </c>
      <c r="AR145" s="55">
        <f t="shared" ca="1" si="127"/>
        <v>1151.7684814243478</v>
      </c>
      <c r="AS145" s="55">
        <f t="shared" ca="1" si="128"/>
        <v>1054.8555778441737</v>
      </c>
      <c r="AT145" s="55">
        <f t="shared" ca="1" si="129"/>
        <v>1084.9966284029854</v>
      </c>
      <c r="AU145" s="55">
        <f t="shared" ca="1" si="130"/>
        <v>429.35425194495588</v>
      </c>
      <c r="AV145" s="55">
        <f t="shared" ca="1" si="131"/>
        <v>328.69993383066407</v>
      </c>
      <c r="AW145" s="55">
        <f t="shared" ca="1" si="132"/>
        <v>627.70351583076035</v>
      </c>
      <c r="AX145" s="55">
        <f t="shared" ca="1" si="112"/>
        <v>7613479.8161487347</v>
      </c>
      <c r="AY145" s="55">
        <f t="shared" ca="1" si="113"/>
        <v>8726755.7668495905</v>
      </c>
      <c r="AZ145" s="43">
        <f t="array" aca="1" ref="AZ145" ca="1">SUM($E$54:$V$54*AF145:AW145)/1000000</f>
        <v>192.51898984785763</v>
      </c>
      <c r="BA145" s="45">
        <f t="array" aca="1" ref="BA145" ca="1">IF(AZ145=0,"",SUM(($E$54:$V$54*AF145:AW145))/SUM(AF145:AW145))</f>
        <v>22.060774357772374</v>
      </c>
      <c r="BB145" s="56">
        <f t="array" aca="1" ref="BB145" ca="1">SUM(AG145:AW145*AG$54:AW$54*AG$55:AW$55)/1000000</f>
        <v>399.63405345049671</v>
      </c>
      <c r="BG145" s="10"/>
      <c r="BH145" s="48"/>
      <c r="BI145" s="55">
        <f t="shared" si="133"/>
        <v>0</v>
      </c>
      <c r="BJ145" s="55">
        <f t="shared" si="134"/>
        <v>0</v>
      </c>
      <c r="BK145" s="55">
        <f t="shared" ca="1" si="135"/>
        <v>20536737.130559474</v>
      </c>
      <c r="BL145" s="55">
        <f t="shared" ca="1" si="136"/>
        <v>14719206.065088829</v>
      </c>
      <c r="BM145" s="55">
        <f t="shared" ca="1" si="137"/>
        <v>11482969.6443065</v>
      </c>
      <c r="BN145" s="55">
        <f t="shared" ca="1" si="138"/>
        <v>5595799.7730328711</v>
      </c>
      <c r="BO145" s="55">
        <f t="shared" ca="1" si="139"/>
        <v>938631.4165235901</v>
      </c>
      <c r="BP145" s="55">
        <f t="shared" ca="1" si="140"/>
        <v>292969.0503889675</v>
      </c>
      <c r="BQ145" s="55">
        <f t="shared" ca="1" si="141"/>
        <v>140526.48395571121</v>
      </c>
      <c r="BR145" s="55">
        <f t="shared" ca="1" si="142"/>
        <v>39682.90316308722</v>
      </c>
      <c r="BS145" s="55">
        <f t="shared" ca="1" si="143"/>
        <v>8464.0055911231029</v>
      </c>
      <c r="BT145" s="55">
        <f t="shared" ca="1" si="144"/>
        <v>8137.0622571685517</v>
      </c>
      <c r="BU145" s="55">
        <f t="shared" ca="1" si="145"/>
        <v>7452.3879127381197</v>
      </c>
      <c r="BV145" s="55">
        <f t="shared" ca="1" si="146"/>
        <v>7665.3296704342602</v>
      </c>
      <c r="BW145" s="55">
        <f t="shared" ca="1" si="147"/>
        <v>3033.3199204545299</v>
      </c>
      <c r="BX145" s="55">
        <f t="shared" ca="1" si="148"/>
        <v>2322.2130737591096</v>
      </c>
      <c r="BY145" s="55">
        <f t="shared" ca="1" si="149"/>
        <v>4434.6261160420299</v>
      </c>
      <c r="BZ145" s="55">
        <f t="shared" ca="1" si="114"/>
        <v>53788031.411560774</v>
      </c>
      <c r="CA145" s="55">
        <f t="shared" ca="1" si="115"/>
        <v>53788031.411560774</v>
      </c>
      <c r="CB145" s="43">
        <f t="array" aca="1" ref="CB145" ca="1">SUM($E$54:$V$54*BH145:BY145)/1000000</f>
        <v>1280.2268574342336</v>
      </c>
      <c r="CC145" s="45">
        <f t="array" aca="1" ref="CC145" ca="1">IF(CB145=0,"",SUM(($E$54:$V$54*BH145:BY145))/SUM(BH145:BY145))</f>
        <v>23.801333193225432</v>
      </c>
      <c r="CD145" s="56">
        <f t="array" aca="1" ref="CD145" ca="1">SUM(BI145:BY145*BI$54:BY$54*BI$55:BY$55)/1000000</f>
        <v>6043.4795840192</v>
      </c>
      <c r="CI145" s="10"/>
      <c r="CJ145" s="73"/>
      <c r="CK145" s="156" t="str">
        <f t="shared" ca="1" si="150"/>
        <v/>
      </c>
      <c r="CL145" s="156" t="str">
        <f t="shared" ca="1" si="151"/>
        <v/>
      </c>
      <c r="CM145" s="156" t="str">
        <f t="shared" ca="1" si="152"/>
        <v/>
      </c>
      <c r="CN145" s="156">
        <f t="shared" ca="1" si="153"/>
        <v>0.46540893523401416</v>
      </c>
      <c r="CO145" s="156">
        <f t="shared" ca="1" si="154"/>
        <v>0.42126410386056384</v>
      </c>
      <c r="CP145" s="156">
        <f t="shared" ca="1" si="155"/>
        <v>0.4360391452163504</v>
      </c>
      <c r="CQ145" s="156">
        <f t="shared" ca="1" si="156"/>
        <v>0.36838200435429813</v>
      </c>
      <c r="CR145" s="156">
        <f t="shared" ca="1" si="157"/>
        <v>0.44003048900747649</v>
      </c>
      <c r="CS145" s="156">
        <f t="shared" ca="1" si="158"/>
        <v>0.45319967305583919</v>
      </c>
      <c r="CT145" s="156">
        <f t="shared" ca="1" si="159"/>
        <v>0.47811001833459338</v>
      </c>
      <c r="CU145" s="156">
        <f t="shared" ca="1" si="160"/>
        <v>0.42047830469774455</v>
      </c>
      <c r="CV145" s="156">
        <f t="shared" ca="1" si="161"/>
        <v>0.40587436755945133</v>
      </c>
      <c r="CW145" s="156">
        <f t="shared" ca="1" si="162"/>
        <v>0.4453487114547991</v>
      </c>
      <c r="CX145" s="156">
        <f t="shared" ca="1" si="163"/>
        <v>0.42982158643872281</v>
      </c>
      <c r="CY145" s="156">
        <f t="shared" ca="1" si="164"/>
        <v>0.42146423468669453</v>
      </c>
      <c r="CZ145" s="156">
        <f t="shared" ca="1" si="165"/>
        <v>0.44731286533739689</v>
      </c>
      <c r="DA145" s="156">
        <f t="shared" ca="1" si="166"/>
        <v>0.47231826412718914</v>
      </c>
      <c r="DB145" s="55"/>
      <c r="DC145" s="55"/>
      <c r="DD145" s="43"/>
      <c r="DE145" s="45"/>
      <c r="DF145" s="56"/>
      <c r="DK145" s="10"/>
      <c r="DL145" s="48"/>
      <c r="DM145" s="74">
        <f t="shared" ca="1" si="167"/>
        <v>6.3932453016484619E-2</v>
      </c>
      <c r="DN145" s="74">
        <f t="shared" ca="1" si="168"/>
        <v>6.3932453016484758E-2</v>
      </c>
      <c r="DO145" s="74">
        <f t="shared" ca="1" si="169"/>
        <v>0.51560512755025956</v>
      </c>
      <c r="DP145" s="74">
        <f t="shared" ca="1" si="170"/>
        <v>0.51560512755025956</v>
      </c>
      <c r="DQ145" s="74">
        <f t="shared" ca="1" si="171"/>
        <v>0.51560512755025956</v>
      </c>
      <c r="DR145" s="74">
        <f t="shared" ca="1" si="172"/>
        <v>0.51560512755025956</v>
      </c>
      <c r="DS145" s="74">
        <f t="shared" ca="1" si="173"/>
        <v>0.51560512755025956</v>
      </c>
      <c r="DT145" s="74">
        <f t="shared" ca="1" si="174"/>
        <v>0.51560512755025956</v>
      </c>
      <c r="DU145" s="74">
        <f t="shared" ca="1" si="175"/>
        <v>0.51560512755025956</v>
      </c>
      <c r="DV145" s="74">
        <f t="shared" ca="1" si="176"/>
        <v>0.51560512755025956</v>
      </c>
      <c r="DW145" s="74">
        <f t="shared" ca="1" si="177"/>
        <v>0.51560512755025956</v>
      </c>
      <c r="DX145" s="74">
        <f t="shared" ca="1" si="178"/>
        <v>0.51560512755025956</v>
      </c>
      <c r="DY145" s="74">
        <f t="shared" ca="1" si="179"/>
        <v>0.51560512755025956</v>
      </c>
      <c r="DZ145" s="74">
        <f t="shared" ca="1" si="180"/>
        <v>0.51560512755025956</v>
      </c>
      <c r="EA145" s="74">
        <f t="shared" ca="1" si="181"/>
        <v>0.51560512755025956</v>
      </c>
      <c r="EB145" s="74">
        <f t="shared" ca="1" si="182"/>
        <v>0.51560512755025956</v>
      </c>
      <c r="EC145" s="74">
        <f t="shared" ca="1" si="183"/>
        <v>0.51560512755025956</v>
      </c>
      <c r="ED145" s="55"/>
      <c r="EE145" s="55"/>
      <c r="EF145" s="43"/>
      <c r="EG145" s="45"/>
      <c r="EH145" s="56"/>
    </row>
    <row r="146" spans="1:138" x14ac:dyDescent="0.2">
      <c r="A146" s="7">
        <v>8</v>
      </c>
      <c r="B146">
        <v>6</v>
      </c>
      <c r="C146" s="5">
        <f t="shared" ca="1" si="107"/>
        <v>0.31370388063000754</v>
      </c>
      <c r="D146" s="5">
        <f t="shared" ca="1" si="108"/>
        <v>7.9711987400711393E-2</v>
      </c>
      <c r="E146" s="32">
        <f t="shared" ca="1" si="109"/>
        <v>10307864.256941065</v>
      </c>
      <c r="F146" s="31">
        <f t="shared" ca="1" si="186"/>
        <v>9219801.9772010688</v>
      </c>
      <c r="G146" s="31">
        <f t="shared" ca="1" si="186"/>
        <v>13717665.50905643</v>
      </c>
      <c r="H146" s="31">
        <f t="shared" ca="1" si="186"/>
        <v>15214319.720880078</v>
      </c>
      <c r="I146" s="31">
        <f t="shared" ca="1" si="186"/>
        <v>17876741.628021374</v>
      </c>
      <c r="J146" s="31">
        <f t="shared" ca="1" si="186"/>
        <v>12812719.085917901</v>
      </c>
      <c r="K146" s="31">
        <f t="shared" ca="1" si="186"/>
        <v>9995652.1889846828</v>
      </c>
      <c r="L146" s="31">
        <f t="shared" ca="1" si="186"/>
        <v>4871010.7213571798</v>
      </c>
      <c r="M146" s="31">
        <f t="shared" ca="1" si="186"/>
        <v>817056.34203045431</v>
      </c>
      <c r="N146" s="31">
        <f t="shared" ca="1" si="186"/>
        <v>255022.59611713048</v>
      </c>
      <c r="O146" s="31">
        <f t="shared" ca="1" si="186"/>
        <v>122324.96474974856</v>
      </c>
      <c r="P146" s="31">
        <f t="shared" ca="1" si="187"/>
        <v>34543.024161354522</v>
      </c>
      <c r="Q146" s="31">
        <f t="shared" ca="1" si="187"/>
        <v>7367.7157246894158</v>
      </c>
      <c r="R146" s="31">
        <f t="shared" ca="1" si="187"/>
        <v>7083.1193221083904</v>
      </c>
      <c r="S146" s="31">
        <f t="shared" ca="1" si="187"/>
        <v>6487.1265761865197</v>
      </c>
      <c r="T146" s="31">
        <f t="shared" ca="1" si="187"/>
        <v>6672.4873158186256</v>
      </c>
      <c r="U146" s="31">
        <f t="shared" ca="1" si="187"/>
        <v>2640.4329055955891</v>
      </c>
      <c r="V146" s="31">
        <f t="shared" ca="1" si="187"/>
        <v>2021.4312946057564</v>
      </c>
      <c r="W146" s="33">
        <f t="shared" ca="1" si="110"/>
        <v>62031662.585358903</v>
      </c>
      <c r="X146" s="33">
        <f t="shared" ca="1" si="111"/>
        <v>95276994.328557462</v>
      </c>
      <c r="Y146" s="40">
        <f t="array" aca="1" ref="Y146" ca="1">SUM($E$54:$V$54*E146:V146)/1000000</f>
        <v>1830.5722969222163</v>
      </c>
      <c r="Z146" s="41">
        <f t="array" aca="1" ref="Z146" ca="1">SUM(($E$54:$V$54*E146:V146))/SUM(E146:V146)</f>
        <v>19.213161685281431</v>
      </c>
      <c r="AE146" s="10"/>
      <c r="AF146" s="48"/>
      <c r="AG146" s="55">
        <f t="shared" ca="1" si="116"/>
        <v>375069.54627819802</v>
      </c>
      <c r="AH146" s="55">
        <f t="shared" ca="1" si="117"/>
        <v>558046.53843984345</v>
      </c>
      <c r="AI146" s="55">
        <f t="shared" ca="1" si="118"/>
        <v>1633191.381472473</v>
      </c>
      <c r="AJ146" s="55">
        <f t="shared" ca="1" si="119"/>
        <v>1918990.8514690946</v>
      </c>
      <c r="AK146" s="55">
        <f t="shared" ca="1" si="120"/>
        <v>1375389.9463300176</v>
      </c>
      <c r="AL146" s="55">
        <f t="shared" ca="1" si="121"/>
        <v>1072990.0059114785</v>
      </c>
      <c r="AM146" s="55">
        <f t="shared" ca="1" si="122"/>
        <v>522881.92144816997</v>
      </c>
      <c r="AN146" s="55">
        <f t="shared" ca="1" si="123"/>
        <v>87707.462473673688</v>
      </c>
      <c r="AO146" s="55">
        <f t="shared" ca="1" si="124"/>
        <v>27375.57207290897</v>
      </c>
      <c r="AP146" s="55">
        <f t="shared" ca="1" si="125"/>
        <v>13131.055599813373</v>
      </c>
      <c r="AQ146" s="55">
        <f t="shared" ca="1" si="126"/>
        <v>3708.0441574325105</v>
      </c>
      <c r="AR146" s="55">
        <f t="shared" ca="1" si="127"/>
        <v>790.8923989672752</v>
      </c>
      <c r="AS146" s="55">
        <f t="shared" ca="1" si="128"/>
        <v>760.34220675227186</v>
      </c>
      <c r="AT146" s="55">
        <f t="shared" ca="1" si="129"/>
        <v>696.36496465949131</v>
      </c>
      <c r="AU146" s="55">
        <f t="shared" ca="1" si="130"/>
        <v>716.26263790314306</v>
      </c>
      <c r="AV146" s="55">
        <f t="shared" ca="1" si="131"/>
        <v>283.43904583895437</v>
      </c>
      <c r="AW146" s="55">
        <f t="shared" ca="1" si="132"/>
        <v>216.99190165289198</v>
      </c>
      <c r="AX146" s="55">
        <f t="shared" ca="1" si="112"/>
        <v>6658830.5340908365</v>
      </c>
      <c r="AY146" s="55">
        <f t="shared" ca="1" si="113"/>
        <v>7591946.6188088777</v>
      </c>
      <c r="AZ146" s="43">
        <f t="array" aca="1" ref="AZ146" ca="1">SUM($E$54:$V$54*AF146:AW146)/1000000</f>
        <v>179.40761737395312</v>
      </c>
      <c r="BA146" s="45">
        <f t="array" aca="1" ref="BA146" ca="1">IF(AZ146=0,"",SUM(($E$54:$V$54*AF146:AW146))/SUM(AF146:AW146))</f>
        <v>23.631306485937973</v>
      </c>
      <c r="BB146" s="56">
        <f t="array" aca="1" ref="BB146" ca="1">SUM(AG146:AW146*AG$54:AW$54*AG$55:AW$55)/1000000</f>
        <v>392.80891489782584</v>
      </c>
      <c r="BG146" s="10"/>
      <c r="BH146" s="48"/>
      <c r="BI146" s="55">
        <f t="shared" si="133"/>
        <v>0</v>
      </c>
      <c r="BJ146" s="55">
        <f t="shared" si="134"/>
        <v>0</v>
      </c>
      <c r="BK146" s="55">
        <f t="shared" ca="1" si="135"/>
        <v>6427370.473199686</v>
      </c>
      <c r="BL146" s="55">
        <f t="shared" ca="1" si="136"/>
        <v>7552124.8011684241</v>
      </c>
      <c r="BM146" s="55">
        <f t="shared" ca="1" si="137"/>
        <v>5412801.4820939424</v>
      </c>
      <c r="BN146" s="55">
        <f t="shared" ca="1" si="138"/>
        <v>4222716.5537794828</v>
      </c>
      <c r="BO146" s="55">
        <f t="shared" ca="1" si="139"/>
        <v>2057784.4464595774</v>
      </c>
      <c r="BP146" s="55">
        <f t="shared" ca="1" si="140"/>
        <v>345169.80739532592</v>
      </c>
      <c r="BQ146" s="55">
        <f t="shared" ca="1" si="141"/>
        <v>107735.65524802561</v>
      </c>
      <c r="BR146" s="55">
        <f t="shared" ca="1" si="142"/>
        <v>51676.833469505043</v>
      </c>
      <c r="BS146" s="55">
        <f t="shared" ca="1" si="143"/>
        <v>14592.884704862145</v>
      </c>
      <c r="BT146" s="55">
        <f t="shared" ca="1" si="144"/>
        <v>3112.530784981986</v>
      </c>
      <c r="BU146" s="55">
        <f t="shared" ca="1" si="145"/>
        <v>2992.3015175361506</v>
      </c>
      <c r="BV146" s="55">
        <f t="shared" ca="1" si="146"/>
        <v>2740.5212048007584</v>
      </c>
      <c r="BW146" s="55">
        <f t="shared" ca="1" si="147"/>
        <v>2818.8278374112729</v>
      </c>
      <c r="BX146" s="55">
        <f t="shared" ca="1" si="148"/>
        <v>1115.4649570429988</v>
      </c>
      <c r="BY146" s="55">
        <f t="shared" ca="1" si="149"/>
        <v>853.96442660002799</v>
      </c>
      <c r="BZ146" s="55">
        <f t="shared" ca="1" si="114"/>
        <v>26205606.548247203</v>
      </c>
      <c r="CA146" s="55">
        <f t="shared" ca="1" si="115"/>
        <v>26205606.548247203</v>
      </c>
      <c r="CB146" s="43">
        <f t="array" aca="1" ref="CB146" ca="1">SUM($E$54:$V$54*BH146:BY146)/1000000</f>
        <v>668.86403316937026</v>
      </c>
      <c r="CC146" s="45">
        <f t="array" aca="1" ref="CC146" ca="1">IF(CB146=0,"",SUM(($E$54:$V$54*BH146:BY146))/SUM(BH146:BY146))</f>
        <v>25.523699744858916</v>
      </c>
      <c r="CD146" s="56">
        <f t="array" aca="1" ref="CD146" ca="1">SUM(BI146:BY146*BI$54:BY$54*BI$55:BY$55)/1000000</f>
        <v>3222.0757200686771</v>
      </c>
      <c r="CI146" s="10"/>
      <c r="CJ146" s="73"/>
      <c r="CK146" s="156" t="str">
        <f t="shared" ca="1" si="150"/>
        <v/>
      </c>
      <c r="CL146" s="156" t="str">
        <f t="shared" ca="1" si="151"/>
        <v/>
      </c>
      <c r="CM146" s="156" t="str">
        <f t="shared" ca="1" si="152"/>
        <v/>
      </c>
      <c r="CN146" s="156">
        <f t="shared" ca="1" si="153"/>
        <v>0.79487351629240066</v>
      </c>
      <c r="CO146" s="156">
        <f t="shared" ca="1" si="154"/>
        <v>0.86697444134191848</v>
      </c>
      <c r="CP146" s="156">
        <f t="shared" ca="1" si="155"/>
        <v>0.75813763974727022</v>
      </c>
      <c r="CQ146" s="156">
        <f t="shared" ca="1" si="156"/>
        <v>0.89720758959681135</v>
      </c>
      <c r="CR146" s="156">
        <f t="shared" ca="1" si="157"/>
        <v>0.92518293447198519</v>
      </c>
      <c r="CS146" s="156">
        <f t="shared" ca="1" si="158"/>
        <v>0.95034257862354621</v>
      </c>
      <c r="CT146" s="156">
        <f t="shared" ca="1" si="159"/>
        <v>0.89394865784835087</v>
      </c>
      <c r="CU146" s="156">
        <f t="shared" ca="1" si="160"/>
        <v>0.88643698168449669</v>
      </c>
      <c r="CV146" s="156">
        <f t="shared" ca="1" si="161"/>
        <v>0.82146534229555079</v>
      </c>
      <c r="CW146" s="156">
        <f t="shared" ca="1" si="162"/>
        <v>0.8904550518618779</v>
      </c>
      <c r="CX146" s="156">
        <f t="shared" ca="1" si="163"/>
        <v>0.72847657021526702</v>
      </c>
      <c r="CY146" s="156">
        <f t="shared" ca="1" si="164"/>
        <v>0.81829327959687603</v>
      </c>
      <c r="CZ146" s="156">
        <f t="shared" ca="1" si="165"/>
        <v>0.74508030290981542</v>
      </c>
      <c r="DA146" s="156" t="str">
        <f t="shared" ca="1" si="166"/>
        <v/>
      </c>
      <c r="DB146" s="55"/>
      <c r="DC146" s="55"/>
      <c r="DD146" s="43"/>
      <c r="DE146" s="45"/>
      <c r="DF146" s="56"/>
      <c r="DK146" s="10"/>
      <c r="DL146" s="48"/>
      <c r="DM146" s="74">
        <f t="shared" ca="1" si="167"/>
        <v>7.9711987400711587E-2</v>
      </c>
      <c r="DN146" s="74">
        <f t="shared" ca="1" si="168"/>
        <v>7.9711987400711476E-2</v>
      </c>
      <c r="DO146" s="74">
        <f t="shared" ca="1" si="169"/>
        <v>0.39341586803071904</v>
      </c>
      <c r="DP146" s="74">
        <f t="shared" ca="1" si="170"/>
        <v>0.39341586803071904</v>
      </c>
      <c r="DQ146" s="74">
        <f t="shared" ca="1" si="171"/>
        <v>0.39341586803071904</v>
      </c>
      <c r="DR146" s="74">
        <f t="shared" ca="1" si="172"/>
        <v>0.39341586803071904</v>
      </c>
      <c r="DS146" s="74">
        <f t="shared" ca="1" si="173"/>
        <v>0.39341586803071904</v>
      </c>
      <c r="DT146" s="74">
        <f t="shared" ca="1" si="174"/>
        <v>0.39341586803071904</v>
      </c>
      <c r="DU146" s="74">
        <f t="shared" ca="1" si="175"/>
        <v>0.39341586803071904</v>
      </c>
      <c r="DV146" s="74">
        <f t="shared" ca="1" si="176"/>
        <v>0.39341586803071904</v>
      </c>
      <c r="DW146" s="74">
        <f t="shared" ca="1" si="177"/>
        <v>0.39341586803071904</v>
      </c>
      <c r="DX146" s="74">
        <f t="shared" ca="1" si="178"/>
        <v>0.39341586803071904</v>
      </c>
      <c r="DY146" s="74">
        <f t="shared" ca="1" si="179"/>
        <v>0.39341586803071904</v>
      </c>
      <c r="DZ146" s="74">
        <f t="shared" ca="1" si="180"/>
        <v>0.39341586803071904</v>
      </c>
      <c r="EA146" s="74">
        <f t="shared" ca="1" si="181"/>
        <v>0.39341586803071904</v>
      </c>
      <c r="EB146" s="74">
        <f t="shared" ca="1" si="182"/>
        <v>0.39341586803071904</v>
      </c>
      <c r="EC146" s="74">
        <f t="shared" ca="1" si="183"/>
        <v>0.39341586803071904</v>
      </c>
      <c r="ED146" s="55"/>
      <c r="EE146" s="55"/>
      <c r="EF146" s="43"/>
      <c r="EG146" s="45"/>
      <c r="EH146" s="56"/>
    </row>
    <row r="147" spans="1:138" x14ac:dyDescent="0.2">
      <c r="A147" s="7">
        <v>8</v>
      </c>
      <c r="B147">
        <v>7</v>
      </c>
      <c r="C147" s="5">
        <f t="shared" ca="1" si="107"/>
        <v>0.42490338612915579</v>
      </c>
      <c r="D147" s="5">
        <f t="shared" ca="1" si="108"/>
        <v>6.4369095449628891E-2</v>
      </c>
      <c r="E147" s="32">
        <f t="shared" ca="1" si="109"/>
        <v>15684539.084559588</v>
      </c>
      <c r="F147" s="31">
        <f t="shared" ca="1" si="186"/>
        <v>8113570.4867162509</v>
      </c>
      <c r="G147" s="31">
        <f t="shared" ca="1" si="186"/>
        <v>7257130.2212497136</v>
      </c>
      <c r="H147" s="31">
        <f t="shared" ca="1" si="186"/>
        <v>7059766.4755480969</v>
      </c>
      <c r="I147" s="31">
        <f t="shared" ca="1" si="186"/>
        <v>7830016.2839535233</v>
      </c>
      <c r="J147" s="31">
        <f t="shared" ca="1" si="186"/>
        <v>9200225.8805785291</v>
      </c>
      <c r="K147" s="31">
        <f t="shared" ca="1" si="186"/>
        <v>6594037.7831534101</v>
      </c>
      <c r="L147" s="31">
        <f t="shared" ca="1" si="186"/>
        <v>5144240.4816216398</v>
      </c>
      <c r="M147" s="31">
        <f t="shared" ca="1" si="186"/>
        <v>2506854.9870945322</v>
      </c>
      <c r="N147" s="31">
        <f t="shared" ca="1" si="186"/>
        <v>420496.25486875779</v>
      </c>
      <c r="O147" s="31">
        <f t="shared" ca="1" si="186"/>
        <v>131246.81990432937</v>
      </c>
      <c r="P147" s="31">
        <f t="shared" ca="1" si="187"/>
        <v>62954.2748868411</v>
      </c>
      <c r="Q147" s="31">
        <f t="shared" ca="1" si="187"/>
        <v>17777.491642246121</v>
      </c>
      <c r="R147" s="31">
        <f t="shared" ca="1" si="187"/>
        <v>3791.7787425412075</v>
      </c>
      <c r="S147" s="31">
        <f t="shared" ca="1" si="187"/>
        <v>3645.3118279866399</v>
      </c>
      <c r="T147" s="31">
        <f t="shared" ca="1" si="187"/>
        <v>3338.5854681296196</v>
      </c>
      <c r="U147" s="31">
        <f t="shared" ca="1" si="187"/>
        <v>3433.9809663412939</v>
      </c>
      <c r="V147" s="31">
        <f t="shared" ca="1" si="187"/>
        <v>1358.8930051947302</v>
      </c>
      <c r="W147" s="33">
        <f t="shared" ca="1" si="110"/>
        <v>38983185.283262096</v>
      </c>
      <c r="X147" s="33">
        <f t="shared" ca="1" si="111"/>
        <v>70038425.075787649</v>
      </c>
      <c r="Y147" s="40">
        <f t="array" aca="1" ref="Y147" ca="1">SUM($E$54:$V$54*E147:V147)/1000000</f>
        <v>1224.1747860045446</v>
      </c>
      <c r="Z147" s="41">
        <f t="array" aca="1" ref="Z147" ca="1">SUM(($E$54:$V$54*E147:V147))/SUM(E147:V147)</f>
        <v>17.478616697618218</v>
      </c>
      <c r="AE147" s="10"/>
      <c r="AF147" s="48"/>
      <c r="AG147" s="55">
        <f t="shared" ca="1" si="116"/>
        <v>212630.67349174101</v>
      </c>
      <c r="AH147" s="55">
        <f t="shared" ca="1" si="117"/>
        <v>190186.11954970736</v>
      </c>
      <c r="AI147" s="55">
        <f t="shared" ca="1" si="118"/>
        <v>645161.36113800621</v>
      </c>
      <c r="AJ147" s="55">
        <f t="shared" ca="1" si="119"/>
        <v>715551.14195133734</v>
      </c>
      <c r="AK147" s="55">
        <f t="shared" ca="1" si="120"/>
        <v>840768.63908311236</v>
      </c>
      <c r="AL147" s="55">
        <f t="shared" ca="1" si="121"/>
        <v>602600.4410074217</v>
      </c>
      <c r="AM147" s="55">
        <f t="shared" ca="1" si="122"/>
        <v>470109.76958506042</v>
      </c>
      <c r="AN147" s="55">
        <f t="shared" ca="1" si="123"/>
        <v>229090.57703979418</v>
      </c>
      <c r="AO147" s="55">
        <f t="shared" ca="1" si="124"/>
        <v>38427.324343401859</v>
      </c>
      <c r="AP147" s="55">
        <f t="shared" ca="1" si="125"/>
        <v>11994.07618761752</v>
      </c>
      <c r="AQ147" s="55">
        <f t="shared" ca="1" si="126"/>
        <v>5753.1174460409238</v>
      </c>
      <c r="AR147" s="55">
        <f t="shared" ca="1" si="127"/>
        <v>1624.6076616352375</v>
      </c>
      <c r="AS147" s="55">
        <f t="shared" ca="1" si="128"/>
        <v>346.51417198358814</v>
      </c>
      <c r="AT147" s="55">
        <f t="shared" ca="1" si="129"/>
        <v>333.12919752543894</v>
      </c>
      <c r="AU147" s="55">
        <f t="shared" ca="1" si="130"/>
        <v>305.09880919635509</v>
      </c>
      <c r="AV147" s="55">
        <f t="shared" ca="1" si="131"/>
        <v>313.81658898210981</v>
      </c>
      <c r="AW147" s="55">
        <f t="shared" ca="1" si="132"/>
        <v>124.18332304742184</v>
      </c>
      <c r="AX147" s="55">
        <f t="shared" ca="1" si="112"/>
        <v>3562503.7975341622</v>
      </c>
      <c r="AY147" s="55">
        <f t="shared" ca="1" si="113"/>
        <v>3965320.5905756103</v>
      </c>
      <c r="AZ147" s="43">
        <f t="array" aca="1" ref="AZ147" ca="1">SUM($E$54:$V$54*AF147:AW147)/1000000</f>
        <v>100.44348870030051</v>
      </c>
      <c r="BA147" s="45">
        <f t="array" aca="1" ref="BA147" ca="1">IF(AZ147=0,"",SUM(($E$54:$V$54*AF147:AW147))/SUM(AF147:AW147))</f>
        <v>25.33048372911508</v>
      </c>
      <c r="BB147" s="56">
        <f t="array" aca="1" ref="BB147" ca="1">SUM(AG147:AW147*AG$54:AW$54*AG$55:AW$55)/1000000</f>
        <v>231.63514965802426</v>
      </c>
      <c r="BG147" s="10"/>
      <c r="BH147" s="48"/>
      <c r="BI147" s="55">
        <f t="shared" si="133"/>
        <v>0</v>
      </c>
      <c r="BJ147" s="55">
        <f t="shared" si="134"/>
        <v>0</v>
      </c>
      <c r="BK147" s="55">
        <f t="shared" ca="1" si="135"/>
        <v>4258740.0837681713</v>
      </c>
      <c r="BL147" s="55">
        <f t="shared" ca="1" si="136"/>
        <v>4723386.2933747405</v>
      </c>
      <c r="BM147" s="55">
        <f t="shared" ca="1" si="137"/>
        <v>5549952.8026951039</v>
      </c>
      <c r="BN147" s="55">
        <f t="shared" ca="1" si="138"/>
        <v>3977793.474934597</v>
      </c>
      <c r="BO147" s="55">
        <f t="shared" ca="1" si="139"/>
        <v>3103216.4046083549</v>
      </c>
      <c r="BP147" s="55">
        <f t="shared" ca="1" si="140"/>
        <v>1512237.5300529718</v>
      </c>
      <c r="BQ147" s="55">
        <f t="shared" ca="1" si="141"/>
        <v>253660.55122169538</v>
      </c>
      <c r="BR147" s="55">
        <f t="shared" ca="1" si="142"/>
        <v>79173.453502975113</v>
      </c>
      <c r="BS147" s="55">
        <f t="shared" ca="1" si="143"/>
        <v>37976.595236365138</v>
      </c>
      <c r="BT147" s="55">
        <f t="shared" ca="1" si="144"/>
        <v>10724.110564834138</v>
      </c>
      <c r="BU147" s="55">
        <f t="shared" ca="1" si="145"/>
        <v>2287.356129352228</v>
      </c>
      <c r="BV147" s="55">
        <f t="shared" ca="1" si="146"/>
        <v>2199.0012918204443</v>
      </c>
      <c r="BW147" s="55">
        <f t="shared" ca="1" si="147"/>
        <v>2013.9713977020301</v>
      </c>
      <c r="BX147" s="55">
        <f t="shared" ca="1" si="148"/>
        <v>2071.517866618844</v>
      </c>
      <c r="BY147" s="55">
        <f t="shared" ca="1" si="149"/>
        <v>819.73987819840625</v>
      </c>
      <c r="BZ147" s="55">
        <f t="shared" ca="1" si="114"/>
        <v>23516252.8865235</v>
      </c>
      <c r="CA147" s="55">
        <f t="shared" ca="1" si="115"/>
        <v>23516252.8865235</v>
      </c>
      <c r="CB147" s="43">
        <f t="array" aca="1" ref="CB147" ca="1">SUM($E$54:$V$54*BH147:BY147)/1000000</f>
        <v>638.23841768383318</v>
      </c>
      <c r="CC147" s="45">
        <f t="array" aca="1" ref="CC147" ca="1">IF(CB147=0,"",SUM(($E$54:$V$54*BH147:BY147))/SUM(BH147:BY147))</f>
        <v>27.14031103354861</v>
      </c>
      <c r="CD147" s="56">
        <f t="array" aca="1" ref="CD147" ca="1">SUM(BI147:BY147*BI$54:BY$54*BI$55:BY$55)/1000000</f>
        <v>3132.2517947070087</v>
      </c>
      <c r="CI147" s="10"/>
      <c r="CJ147" s="73"/>
      <c r="CK147" s="156" t="str">
        <f t="shared" ca="1" si="150"/>
        <v/>
      </c>
      <c r="CL147" s="156" t="str">
        <f t="shared" ca="1" si="151"/>
        <v/>
      </c>
      <c r="CM147" s="156" t="str">
        <f t="shared" ca="1" si="152"/>
        <v/>
      </c>
      <c r="CN147" s="156">
        <f t="shared" ca="1" si="153"/>
        <v>0.12208257806430865</v>
      </c>
      <c r="CO147" s="156">
        <f t="shared" ca="1" si="154"/>
        <v>0.13119857973681781</v>
      </c>
      <c r="CP147" s="156">
        <f t="shared" ca="1" si="155"/>
        <v>0.13540016544010045</v>
      </c>
      <c r="CQ147" s="156">
        <f t="shared" ca="1" si="156"/>
        <v>0.14656159220384909</v>
      </c>
      <c r="CR147" s="156">
        <f t="shared" ca="1" si="157"/>
        <v>0.13045818321676664</v>
      </c>
      <c r="CS147" s="156">
        <f t="shared" ca="1" si="158"/>
        <v>0.11979643488450173</v>
      </c>
      <c r="CT147" s="156">
        <f t="shared" ca="1" si="159"/>
        <v>0.10301877760387504</v>
      </c>
      <c r="CU147" s="156">
        <f t="shared" ca="1" si="160"/>
        <v>0.11793467509717698</v>
      </c>
      <c r="CV147" s="156">
        <f t="shared" ca="1" si="161"/>
        <v>0.13509691409503125</v>
      </c>
      <c r="CW147" s="156">
        <f t="shared" ca="1" si="162"/>
        <v>0.15058879111332965</v>
      </c>
      <c r="CX147" s="156">
        <f t="shared" ca="1" si="163"/>
        <v>0.13090731820755849</v>
      </c>
      <c r="CY147" s="156">
        <f t="shared" ca="1" si="164"/>
        <v>0.13071139772129697</v>
      </c>
      <c r="CZ147" s="156">
        <f t="shared" ca="1" si="165"/>
        <v>0.14566148023388648</v>
      </c>
      <c r="DA147" s="156" t="str">
        <f t="shared" ca="1" si="166"/>
        <v/>
      </c>
      <c r="DB147" s="55"/>
      <c r="DC147" s="55"/>
      <c r="DD147" s="43"/>
      <c r="DE147" s="45"/>
      <c r="DF147" s="56"/>
      <c r="DK147" s="10"/>
      <c r="DL147" s="48"/>
      <c r="DM147" s="74">
        <f t="shared" ca="1" si="167"/>
        <v>6.436909544962896E-2</v>
      </c>
      <c r="DN147" s="74">
        <f t="shared" ca="1" si="168"/>
        <v>6.436909544962896E-2</v>
      </c>
      <c r="DO147" s="74">
        <f t="shared" ca="1" si="169"/>
        <v>0.48927248157878478</v>
      </c>
      <c r="DP147" s="74">
        <f t="shared" ca="1" si="170"/>
        <v>0.48927248157878478</v>
      </c>
      <c r="DQ147" s="74">
        <f t="shared" ca="1" si="171"/>
        <v>0.48927248157878478</v>
      </c>
      <c r="DR147" s="74">
        <f t="shared" ca="1" si="172"/>
        <v>0.48927248157878478</v>
      </c>
      <c r="DS147" s="74">
        <f t="shared" ca="1" si="173"/>
        <v>0.48927248157878478</v>
      </c>
      <c r="DT147" s="74">
        <f t="shared" ca="1" si="174"/>
        <v>0.48927248157878478</v>
      </c>
      <c r="DU147" s="74">
        <f t="shared" ca="1" si="175"/>
        <v>0.48927248157878478</v>
      </c>
      <c r="DV147" s="74">
        <f t="shared" ca="1" si="176"/>
        <v>0.48927248157878478</v>
      </c>
      <c r="DW147" s="74">
        <f t="shared" ca="1" si="177"/>
        <v>0.48927248157878478</v>
      </c>
      <c r="DX147" s="74">
        <f t="shared" ca="1" si="178"/>
        <v>0.48927248157878478</v>
      </c>
      <c r="DY147" s="74">
        <f t="shared" ca="1" si="179"/>
        <v>0.48927248157878478</v>
      </c>
      <c r="DZ147" s="74">
        <f t="shared" ca="1" si="180"/>
        <v>0.48927248157878478</v>
      </c>
      <c r="EA147" s="74">
        <f t="shared" ca="1" si="181"/>
        <v>0.48927248157878478</v>
      </c>
      <c r="EB147" s="74">
        <f t="shared" ca="1" si="182"/>
        <v>0.48927248157878478</v>
      </c>
      <c r="EC147" s="74">
        <f t="shared" ca="1" si="183"/>
        <v>0.48927248157878478</v>
      </c>
      <c r="ED147" s="55"/>
      <c r="EE147" s="55"/>
      <c r="EF147" s="43"/>
      <c r="EG147" s="45"/>
      <c r="EH147" s="56"/>
    </row>
    <row r="148" spans="1:138" x14ac:dyDescent="0.2">
      <c r="A148" s="7">
        <v>8</v>
      </c>
      <c r="B148">
        <v>8</v>
      </c>
      <c r="C148" s="5">
        <f t="shared" ca="1" si="107"/>
        <v>0.42767757235757969</v>
      </c>
      <c r="D148" s="5">
        <f t="shared" ca="1" si="108"/>
        <v>8.4328901417838692E-2</v>
      </c>
      <c r="E148" s="32">
        <f t="shared" ca="1" si="109"/>
        <v>16020809.037515337</v>
      </c>
      <c r="F148" s="31">
        <f t="shared" ref="F148:O157" ca="1" si="188">E147*EXP(-M-(F$52*$C148)-(F$51*$D148))</f>
        <v>12101707.447924228</v>
      </c>
      <c r="G148" s="31">
        <f t="shared" ca="1" si="188"/>
        <v>6260181.1796313506</v>
      </c>
      <c r="H148" s="31">
        <f t="shared" ca="1" si="188"/>
        <v>3650915.6187429642</v>
      </c>
      <c r="I148" s="31">
        <f t="shared" ca="1" si="188"/>
        <v>3551625.9050699519</v>
      </c>
      <c r="J148" s="31">
        <f t="shared" ca="1" si="188"/>
        <v>3939123.0244694282</v>
      </c>
      <c r="K148" s="31">
        <f t="shared" ca="1" si="188"/>
        <v>4628447.7940073619</v>
      </c>
      <c r="L148" s="31">
        <f t="shared" ca="1" si="188"/>
        <v>3317327.207744428</v>
      </c>
      <c r="M148" s="31">
        <f t="shared" ca="1" si="188"/>
        <v>2587963.4715563999</v>
      </c>
      <c r="N148" s="31">
        <f t="shared" ca="1" si="188"/>
        <v>1261148.1050054859</v>
      </c>
      <c r="O148" s="31">
        <f t="shared" ca="1" si="188"/>
        <v>211543.17171104884</v>
      </c>
      <c r="P148" s="31">
        <f t="shared" ref="P148:V157" ca="1" si="189">O147*EXP(-M-(P$52*$C148)-(P$51*$D148))</f>
        <v>66027.623880303669</v>
      </c>
      <c r="Q148" s="31">
        <f t="shared" ca="1" si="189"/>
        <v>31671.024005881271</v>
      </c>
      <c r="R148" s="31">
        <f t="shared" ca="1" si="189"/>
        <v>8943.4969361169969</v>
      </c>
      <c r="S148" s="31">
        <f t="shared" ca="1" si="189"/>
        <v>1907.5672906386594</v>
      </c>
      <c r="T148" s="31">
        <f t="shared" ca="1" si="189"/>
        <v>1833.8827445889569</v>
      </c>
      <c r="U148" s="31">
        <f t="shared" ca="1" si="189"/>
        <v>1679.5749088823338</v>
      </c>
      <c r="V148" s="31">
        <f t="shared" ca="1" si="189"/>
        <v>1727.5664570233555</v>
      </c>
      <c r="W148" s="33">
        <f t="shared" ca="1" si="110"/>
        <v>23261885.034530502</v>
      </c>
      <c r="X148" s="33">
        <f t="shared" ca="1" si="111"/>
        <v>57644582.699601434</v>
      </c>
      <c r="Y148" s="40">
        <f t="array" aca="1" ref="Y148" ca="1">SUM($E$54:$V$54*E148:V148)/1000000</f>
        <v>839.38947984120296</v>
      </c>
      <c r="Z148" s="41">
        <f t="array" aca="1" ref="Z148" ca="1">SUM(($E$54:$V$54*E148:V148))/SUM(E148:V148)</f>
        <v>14.561463376627179</v>
      </c>
      <c r="AE148" s="10"/>
      <c r="AF148" s="48"/>
      <c r="AG148" s="55">
        <f t="shared" ca="1" si="116"/>
        <v>439786.62125577708</v>
      </c>
      <c r="AH148" s="55">
        <f t="shared" ca="1" si="117"/>
        <v>227500.45324482827</v>
      </c>
      <c r="AI148" s="55">
        <f t="shared" ca="1" si="118"/>
        <v>442656.84140521591</v>
      </c>
      <c r="AJ148" s="55">
        <f t="shared" ca="1" si="119"/>
        <v>430618.41717736248</v>
      </c>
      <c r="AK148" s="55">
        <f t="shared" ca="1" si="120"/>
        <v>477600.67281931848</v>
      </c>
      <c r="AL148" s="55">
        <f t="shared" ca="1" si="121"/>
        <v>561178.15229311131</v>
      </c>
      <c r="AM148" s="55">
        <f t="shared" ca="1" si="122"/>
        <v>402210.77040211804</v>
      </c>
      <c r="AN148" s="55">
        <f t="shared" ca="1" si="123"/>
        <v>313778.74911983433</v>
      </c>
      <c r="AO148" s="55">
        <f t="shared" ca="1" si="124"/>
        <v>152908.44681261448</v>
      </c>
      <c r="AP148" s="55">
        <f t="shared" ca="1" si="125"/>
        <v>25648.643241635742</v>
      </c>
      <c r="AQ148" s="55">
        <f t="shared" ca="1" si="126"/>
        <v>8005.5477815754311</v>
      </c>
      <c r="AR148" s="55">
        <f t="shared" ca="1" si="127"/>
        <v>3839.9669876071107</v>
      </c>
      <c r="AS148" s="55">
        <f t="shared" ca="1" si="128"/>
        <v>1084.3581496473621</v>
      </c>
      <c r="AT148" s="55">
        <f t="shared" ca="1" si="129"/>
        <v>231.28382023048414</v>
      </c>
      <c r="AU148" s="55">
        <f t="shared" ca="1" si="130"/>
        <v>222.34990561265772</v>
      </c>
      <c r="AV148" s="55">
        <f t="shared" ca="1" si="131"/>
        <v>203.64078541078169</v>
      </c>
      <c r="AW148" s="55">
        <f t="shared" ca="1" si="132"/>
        <v>209.45954139768816</v>
      </c>
      <c r="AX148" s="55">
        <f t="shared" ca="1" si="112"/>
        <v>2820397.3002426922</v>
      </c>
      <c r="AY148" s="55">
        <f t="shared" ca="1" si="113"/>
        <v>3487684.3747432977</v>
      </c>
      <c r="AZ148" s="43">
        <f t="array" aca="1" ref="AZ148" ca="1">SUM($E$54:$V$54*AF148:AW148)/1000000</f>
        <v>85.711014339705045</v>
      </c>
      <c r="BA148" s="45">
        <f t="array" aca="1" ref="BA148" ca="1">IF(AZ148=0,"",SUM(($E$54:$V$54*AF148:AW148))/SUM(AF148:AW148))</f>
        <v>24.57533570422742</v>
      </c>
      <c r="BB148" s="56">
        <f t="array" aca="1" ref="BB148" ca="1">SUM(AG148:AW148*AG$54:AW$54*AG$55:AW$55)/1000000</f>
        <v>201.30301167762721</v>
      </c>
      <c r="BG148" s="10"/>
      <c r="BH148" s="48"/>
      <c r="BI148" s="55">
        <f t="shared" si="133"/>
        <v>0</v>
      </c>
      <c r="BJ148" s="55">
        <f t="shared" si="134"/>
        <v>0</v>
      </c>
      <c r="BK148" s="55">
        <f t="shared" ca="1" si="135"/>
        <v>2244952.799534631</v>
      </c>
      <c r="BL148" s="55">
        <f t="shared" ca="1" si="136"/>
        <v>2183899.424449516</v>
      </c>
      <c r="BM148" s="55">
        <f t="shared" ca="1" si="137"/>
        <v>2422171.9110941058</v>
      </c>
      <c r="BN148" s="55">
        <f t="shared" ca="1" si="138"/>
        <v>2846038.6154403333</v>
      </c>
      <c r="BO148" s="55">
        <f t="shared" ca="1" si="139"/>
        <v>2039828.8483485666</v>
      </c>
      <c r="BP148" s="55">
        <f t="shared" ca="1" si="140"/>
        <v>1591342.1309266733</v>
      </c>
      <c r="BQ148" s="55">
        <f t="shared" ca="1" si="141"/>
        <v>775481.6228633268</v>
      </c>
      <c r="BR148" s="55">
        <f t="shared" ca="1" si="142"/>
        <v>130078.1735729809</v>
      </c>
      <c r="BS148" s="55">
        <f t="shared" ca="1" si="143"/>
        <v>40600.472472092806</v>
      </c>
      <c r="BT148" s="55">
        <f t="shared" ca="1" si="144"/>
        <v>19474.554175155619</v>
      </c>
      <c r="BU148" s="55">
        <f t="shared" ca="1" si="145"/>
        <v>5499.3679890301455</v>
      </c>
      <c r="BV148" s="55">
        <f t="shared" ca="1" si="146"/>
        <v>1172.9656274264728</v>
      </c>
      <c r="BW148" s="55">
        <f t="shared" ca="1" si="147"/>
        <v>1127.656903475829</v>
      </c>
      <c r="BX148" s="55">
        <f t="shared" ca="1" si="148"/>
        <v>1032.7728130352546</v>
      </c>
      <c r="BY148" s="55">
        <f t="shared" ca="1" si="149"/>
        <v>1062.2828788938248</v>
      </c>
      <c r="BZ148" s="55">
        <f t="shared" ca="1" si="114"/>
        <v>14303763.599089244</v>
      </c>
      <c r="CA148" s="55">
        <f t="shared" ca="1" si="115"/>
        <v>14303763.599089244</v>
      </c>
      <c r="CB148" s="43">
        <f t="array" aca="1" ref="CB148" ca="1">SUM($E$54:$V$54*BH148:BY148)/1000000</f>
        <v>405.96192497283835</v>
      </c>
      <c r="CC148" s="45">
        <f t="array" aca="1" ref="CC148" ca="1">IF(CB148=0,"",SUM(($E$54:$V$54*BH148:BY148))/SUM(BH148:BY148))</f>
        <v>28.381476117144928</v>
      </c>
      <c r="CD148" s="56">
        <f t="array" aca="1" ref="CD148" ca="1">SUM(BI148:BY148*BI$54:BY$54*BI$55:BY$55)/1000000</f>
        <v>2021.305112476824</v>
      </c>
      <c r="CI148" s="10"/>
      <c r="CJ148" s="73"/>
      <c r="CK148" s="156" t="str">
        <f t="shared" ca="1" si="150"/>
        <v/>
      </c>
      <c r="CL148" s="156" t="str">
        <f t="shared" ca="1" si="151"/>
        <v/>
      </c>
      <c r="CM148" s="156" t="str">
        <f t="shared" ca="1" si="152"/>
        <v/>
      </c>
      <c r="CN148" s="156">
        <f t="shared" ca="1" si="153"/>
        <v>0.4119384647775769</v>
      </c>
      <c r="CO148" s="156">
        <f t="shared" ca="1" si="154"/>
        <v>0.51984283494186456</v>
      </c>
      <c r="CP148" s="156">
        <f t="shared" ca="1" si="155"/>
        <v>0.54836787526015596</v>
      </c>
      <c r="CQ148" s="156">
        <f t="shared" ca="1" si="156"/>
        <v>0.51458977615465484</v>
      </c>
      <c r="CR148" s="156">
        <f t="shared" ca="1" si="157"/>
        <v>0.51555319155684465</v>
      </c>
      <c r="CS148" s="156">
        <f t="shared" ca="1" si="158"/>
        <v>0.50698792485860633</v>
      </c>
      <c r="CT148" s="156">
        <f t="shared" ca="1" si="159"/>
        <v>0.47223088382160827</v>
      </c>
      <c r="CU148" s="156">
        <f t="shared" ca="1" si="160"/>
        <v>0.47477459556187646</v>
      </c>
      <c r="CV148" s="156">
        <f t="shared" ca="1" si="161"/>
        <v>0.42254607825030105</v>
      </c>
      <c r="CW148" s="156">
        <f t="shared" ca="1" si="162"/>
        <v>0.47586994058653387</v>
      </c>
      <c r="CX148" s="156">
        <f t="shared" ca="1" si="163"/>
        <v>0.58683802531299867</v>
      </c>
      <c r="CY148" s="156">
        <f t="shared" ca="1" si="164"/>
        <v>0.54485994453891418</v>
      </c>
      <c r="CZ148" s="156">
        <f t="shared" ca="1" si="165"/>
        <v>0.51888709397768207</v>
      </c>
      <c r="DA148" s="156">
        <f t="shared" ca="1" si="166"/>
        <v>0.48768737274207852</v>
      </c>
      <c r="DB148" s="55"/>
      <c r="DC148" s="55"/>
      <c r="DD148" s="43"/>
      <c r="DE148" s="45"/>
      <c r="DF148" s="56"/>
      <c r="DK148" s="10"/>
      <c r="DL148" s="48"/>
      <c r="DM148" s="74">
        <f t="shared" ca="1" si="167"/>
        <v>8.4328901417838636E-2</v>
      </c>
      <c r="DN148" s="74">
        <f t="shared" ca="1" si="168"/>
        <v>8.4328901417838636E-2</v>
      </c>
      <c r="DO148" s="74">
        <f t="shared" ca="1" si="169"/>
        <v>0.5120064737754183</v>
      </c>
      <c r="DP148" s="74">
        <f t="shared" ca="1" si="170"/>
        <v>0.5120064737754183</v>
      </c>
      <c r="DQ148" s="74">
        <f t="shared" ca="1" si="171"/>
        <v>0.5120064737754183</v>
      </c>
      <c r="DR148" s="74">
        <f t="shared" ca="1" si="172"/>
        <v>0.5120064737754183</v>
      </c>
      <c r="DS148" s="74">
        <f t="shared" ca="1" si="173"/>
        <v>0.5120064737754183</v>
      </c>
      <c r="DT148" s="74">
        <f t="shared" ca="1" si="174"/>
        <v>0.5120064737754183</v>
      </c>
      <c r="DU148" s="74">
        <f t="shared" ca="1" si="175"/>
        <v>0.5120064737754183</v>
      </c>
      <c r="DV148" s="74">
        <f t="shared" ca="1" si="176"/>
        <v>0.5120064737754183</v>
      </c>
      <c r="DW148" s="74">
        <f t="shared" ca="1" si="177"/>
        <v>0.5120064737754183</v>
      </c>
      <c r="DX148" s="74">
        <f t="shared" ca="1" si="178"/>
        <v>0.5120064737754183</v>
      </c>
      <c r="DY148" s="74">
        <f t="shared" ca="1" si="179"/>
        <v>0.5120064737754183</v>
      </c>
      <c r="DZ148" s="74">
        <f t="shared" ca="1" si="180"/>
        <v>0.5120064737754183</v>
      </c>
      <c r="EA148" s="74">
        <f t="shared" ca="1" si="181"/>
        <v>0.5120064737754183</v>
      </c>
      <c r="EB148" s="74">
        <f t="shared" ca="1" si="182"/>
        <v>0.5120064737754183</v>
      </c>
      <c r="EC148" s="74">
        <f t="shared" ca="1" si="183"/>
        <v>0.5120064737754183</v>
      </c>
      <c r="ED148" s="55"/>
      <c r="EE148" s="55"/>
      <c r="EF148" s="43"/>
      <c r="EG148" s="45"/>
      <c r="EH148" s="56"/>
    </row>
    <row r="149" spans="1:138" x14ac:dyDescent="0.2">
      <c r="A149" s="7">
        <v>8</v>
      </c>
      <c r="B149">
        <v>9</v>
      </c>
      <c r="C149" s="5">
        <f t="shared" ca="1" si="107"/>
        <v>0.43534971259676603</v>
      </c>
      <c r="D149" s="5">
        <f t="shared" ca="1" si="108"/>
        <v>0.11049602381982704</v>
      </c>
      <c r="E149" s="32">
        <f t="shared" ca="1" si="109"/>
        <v>40381327.442419961</v>
      </c>
      <c r="F149" s="31">
        <f t="shared" ca="1" si="188"/>
        <v>12041902.209970603</v>
      </c>
      <c r="G149" s="31">
        <f t="shared" ca="1" si="188"/>
        <v>9096143.4794167746</v>
      </c>
      <c r="H149" s="31">
        <f t="shared" ca="1" si="188"/>
        <v>3044581.3094610334</v>
      </c>
      <c r="I149" s="31">
        <f t="shared" ca="1" si="188"/>
        <v>1775589.0981894494</v>
      </c>
      <c r="J149" s="31">
        <f t="shared" ca="1" si="188"/>
        <v>1727300.4627975274</v>
      </c>
      <c r="K149" s="31">
        <f t="shared" ca="1" si="188"/>
        <v>1915756.1086232781</v>
      </c>
      <c r="L149" s="31">
        <f t="shared" ca="1" si="188"/>
        <v>2251002.8449816843</v>
      </c>
      <c r="M149" s="31">
        <f t="shared" ca="1" si="188"/>
        <v>1613351.4548951131</v>
      </c>
      <c r="N149" s="31">
        <f t="shared" ca="1" si="188"/>
        <v>1258632.1368309823</v>
      </c>
      <c r="O149" s="31">
        <f t="shared" ca="1" si="188"/>
        <v>613347.7352788077</v>
      </c>
      <c r="P149" s="31">
        <f t="shared" ca="1" si="189"/>
        <v>102882.0681470265</v>
      </c>
      <c r="Q149" s="31">
        <f t="shared" ca="1" si="189"/>
        <v>32111.925167305399</v>
      </c>
      <c r="R149" s="31">
        <f t="shared" ca="1" si="189"/>
        <v>15402.910071282649</v>
      </c>
      <c r="S149" s="31">
        <f t="shared" ca="1" si="189"/>
        <v>4349.5871495730898</v>
      </c>
      <c r="T149" s="31">
        <f t="shared" ca="1" si="189"/>
        <v>927.72773710036495</v>
      </c>
      <c r="U149" s="31">
        <f t="shared" ca="1" si="189"/>
        <v>891.89193854089638</v>
      </c>
      <c r="V149" s="31">
        <f t="shared" ca="1" si="189"/>
        <v>816.8457475417672</v>
      </c>
      <c r="W149" s="33">
        <f t="shared" ca="1" si="110"/>
        <v>14356944.107016245</v>
      </c>
      <c r="X149" s="33">
        <f t="shared" ca="1" si="111"/>
        <v>75876317.238823608</v>
      </c>
      <c r="Y149" s="40">
        <f t="array" aca="1" ref="Y149" ca="1">SUM($E$54:$V$54*E149:V149)/1000000</f>
        <v>658.85607068781496</v>
      </c>
      <c r="Z149" s="41">
        <f t="array" aca="1" ref="Z149" ca="1">SUM(($E$54:$V$54*E149:V149))/SUM(E149:V149)</f>
        <v>8.6832900523366234</v>
      </c>
      <c r="AE149" s="10"/>
      <c r="AF149" s="48"/>
      <c r="AG149" s="55">
        <f t="shared" ca="1" si="116"/>
        <v>609913.27461936965</v>
      </c>
      <c r="AH149" s="55">
        <f t="shared" ca="1" si="117"/>
        <v>460712.81423836248</v>
      </c>
      <c r="AI149" s="55">
        <f t="shared" ca="1" si="118"/>
        <v>492908.51273625315</v>
      </c>
      <c r="AJ149" s="55">
        <f t="shared" ca="1" si="119"/>
        <v>287462.50885124138</v>
      </c>
      <c r="AK149" s="55">
        <f t="shared" ca="1" si="120"/>
        <v>279644.72471812228</v>
      </c>
      <c r="AL149" s="55">
        <f t="shared" ca="1" si="121"/>
        <v>310155.12423087656</v>
      </c>
      <c r="AM149" s="55">
        <f t="shared" ca="1" si="122"/>
        <v>364430.55767211952</v>
      </c>
      <c r="AN149" s="55">
        <f t="shared" ca="1" si="123"/>
        <v>261196.7247128626</v>
      </c>
      <c r="AO149" s="55">
        <f t="shared" ca="1" si="124"/>
        <v>203768.7391430634</v>
      </c>
      <c r="AP149" s="55">
        <f t="shared" ca="1" si="125"/>
        <v>99299.144695841635</v>
      </c>
      <c r="AQ149" s="55">
        <f t="shared" ca="1" si="126"/>
        <v>16656.29590511999</v>
      </c>
      <c r="AR149" s="55">
        <f t="shared" ca="1" si="127"/>
        <v>5198.8236366452475</v>
      </c>
      <c r="AS149" s="55">
        <f t="shared" ca="1" si="128"/>
        <v>2493.6845902105988</v>
      </c>
      <c r="AT149" s="55">
        <f t="shared" ca="1" si="129"/>
        <v>704.1850142909542</v>
      </c>
      <c r="AU149" s="55">
        <f t="shared" ca="1" si="130"/>
        <v>150.19631687854684</v>
      </c>
      <c r="AV149" s="55">
        <f t="shared" ca="1" si="131"/>
        <v>144.39460939391722</v>
      </c>
      <c r="AW149" s="55">
        <f t="shared" ca="1" si="132"/>
        <v>132.2448578740769</v>
      </c>
      <c r="AX149" s="55">
        <f t="shared" ca="1" si="112"/>
        <v>2324345.8616907946</v>
      </c>
      <c r="AY149" s="55">
        <f t="shared" ca="1" si="113"/>
        <v>3394971.9505485273</v>
      </c>
      <c r="AZ149" s="43">
        <f t="array" aca="1" ref="AZ149" ca="1">SUM($E$54:$V$54*AF149:AW149)/1000000</f>
        <v>75.848130935803411</v>
      </c>
      <c r="BA149" s="45">
        <f t="array" aca="1" ref="BA149" ca="1">IF(AZ149=0,"",SUM(($E$54:$V$54*AF149:AW149))/SUM(AF149:AW149))</f>
        <v>22.341312988918389</v>
      </c>
      <c r="BB149" s="56">
        <f t="array" aca="1" ref="BB149" ca="1">SUM(AG149:AW149*AG$54:AW$54*AG$55:AW$55)/1000000</f>
        <v>174.07606568173412</v>
      </c>
      <c r="BG149" s="10"/>
      <c r="BH149" s="48"/>
      <c r="BI149" s="55">
        <f t="shared" si="133"/>
        <v>0</v>
      </c>
      <c r="BJ149" s="55">
        <f t="shared" si="134"/>
        <v>0</v>
      </c>
      <c r="BK149" s="55">
        <f t="shared" ca="1" si="135"/>
        <v>1942038.925365587</v>
      </c>
      <c r="BL149" s="55">
        <f t="shared" ca="1" si="136"/>
        <v>1132590.2623862321</v>
      </c>
      <c r="BM149" s="55">
        <f t="shared" ca="1" si="137"/>
        <v>1101788.5198633824</v>
      </c>
      <c r="BN149" s="55">
        <f t="shared" ca="1" si="138"/>
        <v>1221998.2179132295</v>
      </c>
      <c r="BO149" s="55">
        <f t="shared" ca="1" si="139"/>
        <v>1435841.1557210074</v>
      </c>
      <c r="BP149" s="55">
        <f t="shared" ca="1" si="140"/>
        <v>1029104.1713897153</v>
      </c>
      <c r="BQ149" s="55">
        <f t="shared" ca="1" si="141"/>
        <v>802840.31004399003</v>
      </c>
      <c r="BR149" s="55">
        <f t="shared" ca="1" si="142"/>
        <v>391234.47713312483</v>
      </c>
      <c r="BS149" s="55">
        <f t="shared" ca="1" si="143"/>
        <v>65625.109253203074</v>
      </c>
      <c r="BT149" s="55">
        <f t="shared" ca="1" si="144"/>
        <v>20483.147699009442</v>
      </c>
      <c r="BU149" s="55">
        <f t="shared" ca="1" si="145"/>
        <v>9825.0129925522942</v>
      </c>
      <c r="BV149" s="55">
        <f t="shared" ca="1" si="146"/>
        <v>2774.4595053157668</v>
      </c>
      <c r="BW149" s="55">
        <f t="shared" ca="1" si="147"/>
        <v>591.76720687061663</v>
      </c>
      <c r="BX149" s="55">
        <f t="shared" ca="1" si="148"/>
        <v>568.90872202484059</v>
      </c>
      <c r="BY149" s="55">
        <f t="shared" ca="1" si="149"/>
        <v>521.03920917332482</v>
      </c>
      <c r="BZ149" s="55">
        <f t="shared" ca="1" si="114"/>
        <v>9157825.4844044186</v>
      </c>
      <c r="CA149" s="55">
        <f t="shared" ca="1" si="115"/>
        <v>9157825.4844044186</v>
      </c>
      <c r="CB149" s="43">
        <f t="array" aca="1" ref="CB149" ca="1">SUM($E$54:$V$54*BH149:BY149)/1000000</f>
        <v>260.63048462485773</v>
      </c>
      <c r="CC149" s="45">
        <f t="array" aca="1" ref="CC149" ca="1">IF(CB149=0,"",SUM(($E$54:$V$54*BH149:BY149))/SUM(BH149:BY149))</f>
        <v>28.459865834821368</v>
      </c>
      <c r="CD149" s="56">
        <f t="array" aca="1" ref="CD149" ca="1">SUM(BI149:BY149*BI$54:BY$54*BI$55:BY$55)/1000000</f>
        <v>1302.9651176390978</v>
      </c>
      <c r="CI149" s="10"/>
      <c r="CJ149" s="73"/>
      <c r="CK149" s="156" t="str">
        <f t="shared" ca="1" si="150"/>
        <v/>
      </c>
      <c r="CL149" s="156" t="str">
        <f t="shared" ca="1" si="151"/>
        <v/>
      </c>
      <c r="CM149" s="156" t="str">
        <f t="shared" ca="1" si="152"/>
        <v/>
      </c>
      <c r="CN149" s="156">
        <f t="shared" ca="1" si="153"/>
        <v>0.47287002565355885</v>
      </c>
      <c r="CO149" s="156">
        <f t="shared" ca="1" si="154"/>
        <v>0.48574122711832241</v>
      </c>
      <c r="CP149" s="156">
        <f t="shared" ca="1" si="155"/>
        <v>0.4462597654337852</v>
      </c>
      <c r="CQ149" s="156">
        <f t="shared" ca="1" si="156"/>
        <v>0.44645672334249398</v>
      </c>
      <c r="CR149" s="156">
        <f t="shared" ca="1" si="157"/>
        <v>0.53560362321408672</v>
      </c>
      <c r="CS149" s="156">
        <f t="shared" ca="1" si="158"/>
        <v>0.54261889569065258</v>
      </c>
      <c r="CT149" s="156">
        <f t="shared" ca="1" si="159"/>
        <v>0.45889538321636325</v>
      </c>
      <c r="CU149" s="156">
        <f t="shared" ca="1" si="160"/>
        <v>0.55436895061188129</v>
      </c>
      <c r="CV149" s="156">
        <f t="shared" ca="1" si="161"/>
        <v>0.52825719626428502</v>
      </c>
      <c r="CW149" s="156">
        <f t="shared" ca="1" si="162"/>
        <v>0.48043671704311192</v>
      </c>
      <c r="CX149" s="156">
        <f t="shared" ca="1" si="163"/>
        <v>0.52515715378030969</v>
      </c>
      <c r="CY149" s="156" t="str">
        <f t="shared" ca="1" si="164"/>
        <v/>
      </c>
      <c r="CZ149" s="156" t="str">
        <f t="shared" ca="1" si="165"/>
        <v/>
      </c>
      <c r="DA149" s="156" t="str">
        <f t="shared" ca="1" si="166"/>
        <v/>
      </c>
      <c r="DB149" s="55"/>
      <c r="DC149" s="55"/>
      <c r="DD149" s="43"/>
      <c r="DE149" s="45"/>
      <c r="DF149" s="56"/>
      <c r="DK149" s="10"/>
      <c r="DL149" s="48"/>
      <c r="DM149" s="74">
        <f t="shared" ca="1" si="167"/>
        <v>0.11049602381982701</v>
      </c>
      <c r="DN149" s="74">
        <f t="shared" ca="1" si="168"/>
        <v>0.11049602381982701</v>
      </c>
      <c r="DO149" s="74">
        <f t="shared" ca="1" si="169"/>
        <v>0.54584573641659317</v>
      </c>
      <c r="DP149" s="74">
        <f t="shared" ca="1" si="170"/>
        <v>0.54584573641659317</v>
      </c>
      <c r="DQ149" s="74">
        <f t="shared" ca="1" si="171"/>
        <v>0.54584573641659306</v>
      </c>
      <c r="DR149" s="74">
        <f t="shared" ca="1" si="172"/>
        <v>0.54584573641659306</v>
      </c>
      <c r="DS149" s="74">
        <f t="shared" ca="1" si="173"/>
        <v>0.54584573641659306</v>
      </c>
      <c r="DT149" s="74">
        <f t="shared" ca="1" si="174"/>
        <v>0.54584573641659306</v>
      </c>
      <c r="DU149" s="74">
        <f t="shared" ca="1" si="175"/>
        <v>0.54584573641659317</v>
      </c>
      <c r="DV149" s="74">
        <f t="shared" ca="1" si="176"/>
        <v>0.54584573641659306</v>
      </c>
      <c r="DW149" s="74">
        <f t="shared" ca="1" si="177"/>
        <v>0.54584573641659306</v>
      </c>
      <c r="DX149" s="74">
        <f t="shared" ca="1" si="178"/>
        <v>0.54584573641659306</v>
      </c>
      <c r="DY149" s="74">
        <f t="shared" ca="1" si="179"/>
        <v>0.54584573641659306</v>
      </c>
      <c r="DZ149" s="74">
        <f t="shared" ca="1" si="180"/>
        <v>0.54584573641659306</v>
      </c>
      <c r="EA149" s="74">
        <f t="shared" ca="1" si="181"/>
        <v>0.54584573641659306</v>
      </c>
      <c r="EB149" s="74">
        <f t="shared" ca="1" si="182"/>
        <v>0.54584573641659306</v>
      </c>
      <c r="EC149" s="74">
        <f t="shared" ca="1" si="183"/>
        <v>0.54584573641659295</v>
      </c>
      <c r="ED149" s="55"/>
      <c r="EE149" s="55"/>
      <c r="EF149" s="43"/>
      <c r="EG149" s="45"/>
      <c r="EH149" s="56"/>
    </row>
    <row r="150" spans="1:138" x14ac:dyDescent="0.2">
      <c r="A150" s="7">
        <v>8</v>
      </c>
      <c r="B150">
        <v>10</v>
      </c>
      <c r="C150" s="5">
        <f t="shared" ca="1" si="107"/>
        <v>0.38213869929383848</v>
      </c>
      <c r="D150" s="5">
        <f t="shared" ca="1" si="108"/>
        <v>9.9048760631317387E-2</v>
      </c>
      <c r="E150" s="32">
        <f t="shared" ca="1" si="109"/>
        <v>64033942.622711927</v>
      </c>
      <c r="F150" s="31">
        <f t="shared" ca="1" si="188"/>
        <v>30701721.424266409</v>
      </c>
      <c r="G150" s="31">
        <f t="shared" ca="1" si="188"/>
        <v>9155398.0635219011</v>
      </c>
      <c r="H150" s="31">
        <f t="shared" ca="1" si="188"/>
        <v>4719312.2078382643</v>
      </c>
      <c r="I150" s="31">
        <f t="shared" ca="1" si="188"/>
        <v>1579606.761261964</v>
      </c>
      <c r="J150" s="31">
        <f t="shared" ca="1" si="188"/>
        <v>921221.10058528709</v>
      </c>
      <c r="K150" s="31">
        <f t="shared" ca="1" si="188"/>
        <v>896167.71977388847</v>
      </c>
      <c r="L150" s="31">
        <f t="shared" ca="1" si="188"/>
        <v>993943.33556029806</v>
      </c>
      <c r="M150" s="31">
        <f t="shared" ca="1" si="188"/>
        <v>1167877.9287331409</v>
      </c>
      <c r="N150" s="31">
        <f t="shared" ca="1" si="188"/>
        <v>837048.05600849213</v>
      </c>
      <c r="O150" s="31">
        <f t="shared" ca="1" si="188"/>
        <v>653010.58871433593</v>
      </c>
      <c r="P150" s="31">
        <f t="shared" ca="1" si="189"/>
        <v>318220.51414439909</v>
      </c>
      <c r="Q150" s="31">
        <f t="shared" ca="1" si="189"/>
        <v>53377.851973487312</v>
      </c>
      <c r="R150" s="31">
        <f t="shared" ca="1" si="189"/>
        <v>16660.489228449373</v>
      </c>
      <c r="S150" s="31">
        <f t="shared" ca="1" si="189"/>
        <v>7991.4242448053337</v>
      </c>
      <c r="T150" s="31">
        <f t="shared" ca="1" si="189"/>
        <v>2256.6772149632884</v>
      </c>
      <c r="U150" s="31">
        <f t="shared" ca="1" si="189"/>
        <v>481.32891100005423</v>
      </c>
      <c r="V150" s="31">
        <f t="shared" ca="1" si="189"/>
        <v>462.73638087978657</v>
      </c>
      <c r="W150" s="33">
        <f t="shared" ca="1" si="110"/>
        <v>12167638.720573656</v>
      </c>
      <c r="X150" s="33">
        <f t="shared" ca="1" si="111"/>
        <v>116058700.8310739</v>
      </c>
      <c r="Y150" s="40">
        <f t="array" aca="1" ref="Y150" ca="1">SUM($E$54:$V$54*E150:V150)/1000000</f>
        <v>723.64516592616792</v>
      </c>
      <c r="Z150" s="41">
        <f t="array" aca="1" ref="Z150" ca="1">SUM(($E$54:$V$54*E150:V150))/SUM(E150:V150)</f>
        <v>6.2351651426759478</v>
      </c>
      <c r="AE150" s="10"/>
      <c r="AF150" s="48"/>
      <c r="AG150" s="55">
        <f t="shared" ca="1" si="116"/>
        <v>1461096.1623785142</v>
      </c>
      <c r="AH150" s="55">
        <f t="shared" ca="1" si="117"/>
        <v>435705.76355651865</v>
      </c>
      <c r="AI150" s="55">
        <f t="shared" ca="1" si="118"/>
        <v>660664.42810670473</v>
      </c>
      <c r="AJ150" s="55">
        <f t="shared" ca="1" si="119"/>
        <v>221131.79878824926</v>
      </c>
      <c r="AK150" s="55">
        <f t="shared" ca="1" si="120"/>
        <v>128963.28633803023</v>
      </c>
      <c r="AL150" s="55">
        <f t="shared" ca="1" si="121"/>
        <v>125456.02155516394</v>
      </c>
      <c r="AM150" s="55">
        <f t="shared" ca="1" si="122"/>
        <v>139143.79393416035</v>
      </c>
      <c r="AN150" s="55">
        <f t="shared" ca="1" si="123"/>
        <v>163493.18924130942</v>
      </c>
      <c r="AO150" s="55">
        <f t="shared" ca="1" si="124"/>
        <v>117179.76070796786</v>
      </c>
      <c r="AP150" s="55">
        <f t="shared" ca="1" si="125"/>
        <v>91416.047114669826</v>
      </c>
      <c r="AQ150" s="55">
        <f t="shared" ca="1" si="126"/>
        <v>44548.223285556356</v>
      </c>
      <c r="AR150" s="55">
        <f t="shared" ca="1" si="127"/>
        <v>7472.4549880504301</v>
      </c>
      <c r="AS150" s="55">
        <f t="shared" ca="1" si="128"/>
        <v>2332.329819122795</v>
      </c>
      <c r="AT150" s="55">
        <f t="shared" ca="1" si="129"/>
        <v>1118.7328779993504</v>
      </c>
      <c r="AU150" s="55">
        <f t="shared" ca="1" si="130"/>
        <v>315.91602673985386</v>
      </c>
      <c r="AV150" s="55">
        <f t="shared" ca="1" si="131"/>
        <v>67.382041219675088</v>
      </c>
      <c r="AW150" s="55">
        <f t="shared" ca="1" si="132"/>
        <v>64.779241756956367</v>
      </c>
      <c r="AX150" s="55">
        <f t="shared" ca="1" si="112"/>
        <v>1703368.1440667012</v>
      </c>
      <c r="AY150" s="55">
        <f t="shared" ca="1" si="113"/>
        <v>3600170.070001734</v>
      </c>
      <c r="AZ150" s="43">
        <f t="array" aca="1" ref="AZ150" ca="1">SUM($E$54:$V$54*AF150:AW150)/1000000</f>
        <v>59.603328356278091</v>
      </c>
      <c r="BA150" s="45">
        <f t="array" aca="1" ref="BA150" ca="1">IF(AZ150=0,"",SUM(($E$54:$V$54*AF150:AW150))/SUM(AF150:AW150))</f>
        <v>16.555697980192747</v>
      </c>
      <c r="BB150" s="56">
        <f t="array" aca="1" ref="BB150" ca="1">SUM(AG150:AW150*AG$54:AW$54*AG$55:AW$55)/1000000</f>
        <v>121.63493957283073</v>
      </c>
      <c r="BG150" s="10"/>
      <c r="BH150" s="48"/>
      <c r="BI150" s="55">
        <f t="shared" si="133"/>
        <v>0</v>
      </c>
      <c r="BJ150" s="55">
        <f t="shared" si="134"/>
        <v>0</v>
      </c>
      <c r="BK150" s="55">
        <f t="shared" ca="1" si="135"/>
        <v>2548900.5982229211</v>
      </c>
      <c r="BL150" s="55">
        <f t="shared" ca="1" si="136"/>
        <v>853145.636783769</v>
      </c>
      <c r="BM150" s="55">
        <f t="shared" ca="1" si="137"/>
        <v>497551.53102129488</v>
      </c>
      <c r="BN150" s="55">
        <f t="shared" ca="1" si="138"/>
        <v>484020.19964813034</v>
      </c>
      <c r="BO150" s="55">
        <f t="shared" ca="1" si="139"/>
        <v>536828.81128345849</v>
      </c>
      <c r="BP150" s="55">
        <f t="shared" ca="1" si="140"/>
        <v>630770.8878118085</v>
      </c>
      <c r="BQ150" s="55">
        <f t="shared" ca="1" si="141"/>
        <v>452089.66831178917</v>
      </c>
      <c r="BR150" s="55">
        <f t="shared" ca="1" si="142"/>
        <v>352691.02931045479</v>
      </c>
      <c r="BS150" s="55">
        <f t="shared" ca="1" si="143"/>
        <v>171870.90473105272</v>
      </c>
      <c r="BT150" s="55">
        <f t="shared" ca="1" si="144"/>
        <v>28829.378696561762</v>
      </c>
      <c r="BU150" s="55">
        <f t="shared" ca="1" si="145"/>
        <v>8998.3304962426191</v>
      </c>
      <c r="BV150" s="55">
        <f t="shared" ca="1" si="146"/>
        <v>4316.1683612298848</v>
      </c>
      <c r="BW150" s="55">
        <f t="shared" ca="1" si="147"/>
        <v>1218.8313995548838</v>
      </c>
      <c r="BX150" s="55">
        <f t="shared" ca="1" si="148"/>
        <v>259.96575245696715</v>
      </c>
      <c r="BY150" s="55">
        <f t="shared" ca="1" si="149"/>
        <v>249.92392664444353</v>
      </c>
      <c r="BZ150" s="55">
        <f t="shared" ca="1" si="114"/>
        <v>6571741.8657573694</v>
      </c>
      <c r="CA150" s="55">
        <f t="shared" ca="1" si="115"/>
        <v>6571741.8657573694</v>
      </c>
      <c r="CB150" s="43">
        <f t="array" aca="1" ref="CB150" ca="1">SUM($E$54:$V$54*BH150:BY150)/1000000</f>
        <v>173.02733930852429</v>
      </c>
      <c r="CC150" s="45">
        <f t="array" aca="1" ref="CC150" ca="1">IF(CB150=0,"",SUM(($E$54:$V$54*BH150:BY150))/SUM(BH150:BY150))</f>
        <v>26.328992045487702</v>
      </c>
      <c r="CD150" s="56">
        <f t="array" aca="1" ref="CD150" ca="1">SUM(BI150:BY150*BI$54:BY$54*BI$55:BY$55)/1000000</f>
        <v>849.69802728423213</v>
      </c>
      <c r="CI150" s="10"/>
      <c r="CJ150" s="73"/>
      <c r="CK150" s="156" t="str">
        <f t="shared" ca="1" si="150"/>
        <v/>
      </c>
      <c r="CL150" s="156" t="str">
        <f t="shared" ca="1" si="151"/>
        <v/>
      </c>
      <c r="CM150" s="156" t="str">
        <f t="shared" ca="1" si="152"/>
        <v/>
      </c>
      <c r="CN150" s="156">
        <f t="shared" ca="1" si="153"/>
        <v>0.65805583347194452</v>
      </c>
      <c r="CO150" s="156">
        <f t="shared" ca="1" si="154"/>
        <v>0.58409120953950788</v>
      </c>
      <c r="CP150" s="156">
        <f t="shared" ca="1" si="155"/>
        <v>0.59613410929628419</v>
      </c>
      <c r="CQ150" s="156">
        <f t="shared" ca="1" si="156"/>
        <v>0.73472812000096965</v>
      </c>
      <c r="CR150" s="156">
        <f t="shared" ca="1" si="157"/>
        <v>0.69418245813065449</v>
      </c>
      <c r="CS150" s="156">
        <f t="shared" ca="1" si="158"/>
        <v>0.72686460433286193</v>
      </c>
      <c r="CT150" s="156">
        <f t="shared" ca="1" si="159"/>
        <v>0.60625068655092895</v>
      </c>
      <c r="CU150" s="156">
        <f t="shared" ca="1" si="160"/>
        <v>0.61092887615272129</v>
      </c>
      <c r="CV150" s="156">
        <f t="shared" ca="1" si="161"/>
        <v>0.60097081295352017</v>
      </c>
      <c r="CW150" s="156">
        <f t="shared" ca="1" si="162"/>
        <v>0.58323118951688901</v>
      </c>
      <c r="CX150" s="156">
        <f t="shared" ca="1" si="163"/>
        <v>0.65616765913409891</v>
      </c>
      <c r="CY150" s="156">
        <f t="shared" ca="1" si="164"/>
        <v>0.83942475416921136</v>
      </c>
      <c r="CZ150" s="156" t="str">
        <f t="shared" ca="1" si="165"/>
        <v/>
      </c>
      <c r="DA150" s="156" t="str">
        <f t="shared" ca="1" si="166"/>
        <v/>
      </c>
      <c r="DB150" s="55"/>
      <c r="DC150" s="55"/>
      <c r="DD150" s="43"/>
      <c r="DE150" s="45"/>
      <c r="DF150" s="56"/>
      <c r="DK150" s="10"/>
      <c r="DL150" s="48"/>
      <c r="DM150" s="74">
        <f t="shared" ca="1" si="167"/>
        <v>9.9048760631317373E-2</v>
      </c>
      <c r="DN150" s="74">
        <f t="shared" ca="1" si="168"/>
        <v>9.9048760631317373E-2</v>
      </c>
      <c r="DO150" s="74">
        <f t="shared" ca="1" si="169"/>
        <v>0.48118745992515588</v>
      </c>
      <c r="DP150" s="74">
        <f t="shared" ca="1" si="170"/>
        <v>0.48118745992515588</v>
      </c>
      <c r="DQ150" s="74">
        <f t="shared" ca="1" si="171"/>
        <v>0.48118745992515588</v>
      </c>
      <c r="DR150" s="74">
        <f t="shared" ca="1" si="172"/>
        <v>0.48118745992515588</v>
      </c>
      <c r="DS150" s="74">
        <f t="shared" ca="1" si="173"/>
        <v>0.48118745992515588</v>
      </c>
      <c r="DT150" s="74">
        <f t="shared" ca="1" si="174"/>
        <v>0.48118745992515588</v>
      </c>
      <c r="DU150" s="74">
        <f t="shared" ca="1" si="175"/>
        <v>0.48118745992515588</v>
      </c>
      <c r="DV150" s="74">
        <f t="shared" ca="1" si="176"/>
        <v>0.48118745992515588</v>
      </c>
      <c r="DW150" s="74">
        <f t="shared" ca="1" si="177"/>
        <v>0.48118745992515588</v>
      </c>
      <c r="DX150" s="74">
        <f t="shared" ca="1" si="178"/>
        <v>0.48118745992515588</v>
      </c>
      <c r="DY150" s="74">
        <f t="shared" ca="1" si="179"/>
        <v>0.48118745992515588</v>
      </c>
      <c r="DZ150" s="74">
        <f t="shared" ca="1" si="180"/>
        <v>0.48118745992515588</v>
      </c>
      <c r="EA150" s="74">
        <f t="shared" ca="1" si="181"/>
        <v>0.48118745992515588</v>
      </c>
      <c r="EB150" s="74">
        <f t="shared" ca="1" si="182"/>
        <v>0.48118745992515588</v>
      </c>
      <c r="EC150" s="74">
        <f t="shared" ca="1" si="183"/>
        <v>0.48118745992515588</v>
      </c>
      <c r="ED150" s="55"/>
      <c r="EE150" s="55"/>
      <c r="EF150" s="43"/>
      <c r="EG150" s="45"/>
      <c r="EH150" s="56"/>
    </row>
    <row r="151" spans="1:138" x14ac:dyDescent="0.2">
      <c r="A151" s="7">
        <v>8</v>
      </c>
      <c r="B151">
        <v>11</v>
      </c>
      <c r="C151" s="5">
        <f t="shared" ca="1" si="107"/>
        <v>0.47792088501676266</v>
      </c>
      <c r="D151" s="5">
        <f t="shared" ca="1" si="108"/>
        <v>0.11815414761480028</v>
      </c>
      <c r="E151" s="32">
        <f t="shared" ca="1" si="109"/>
        <v>165056879.13304555</v>
      </c>
      <c r="F151" s="31">
        <f t="shared" ca="1" si="188"/>
        <v>47763375.774734542</v>
      </c>
      <c r="G151" s="31">
        <f t="shared" ca="1" si="188"/>
        <v>22900633.589885142</v>
      </c>
      <c r="H151" s="31">
        <f t="shared" ca="1" si="188"/>
        <v>4234514.2602125192</v>
      </c>
      <c r="I151" s="31">
        <f t="shared" ca="1" si="188"/>
        <v>2182755.430603168</v>
      </c>
      <c r="J151" s="31">
        <f t="shared" ca="1" si="188"/>
        <v>730592.73989871971</v>
      </c>
      <c r="K151" s="31">
        <f t="shared" ca="1" si="188"/>
        <v>426079.11312776513</v>
      </c>
      <c r="L151" s="31">
        <f t="shared" ca="1" si="188"/>
        <v>414491.53413050721</v>
      </c>
      <c r="M151" s="31">
        <f t="shared" ca="1" si="188"/>
        <v>459714.2799331448</v>
      </c>
      <c r="N151" s="31">
        <f t="shared" ca="1" si="188"/>
        <v>540161.73945642181</v>
      </c>
      <c r="O151" s="31">
        <f t="shared" ca="1" si="188"/>
        <v>387147.76845952141</v>
      </c>
      <c r="P151" s="31">
        <f t="shared" ca="1" si="189"/>
        <v>302027.57223610184</v>
      </c>
      <c r="Q151" s="31">
        <f t="shared" ca="1" si="189"/>
        <v>147181.94617943867</v>
      </c>
      <c r="R151" s="31">
        <f t="shared" ca="1" si="189"/>
        <v>24688.088250561108</v>
      </c>
      <c r="S151" s="31">
        <f t="shared" ca="1" si="189"/>
        <v>7705.7358653881511</v>
      </c>
      <c r="T151" s="31">
        <f t="shared" ca="1" si="189"/>
        <v>3696.1582324710789</v>
      </c>
      <c r="U151" s="31">
        <f t="shared" ca="1" si="189"/>
        <v>1043.7483745827146</v>
      </c>
      <c r="V151" s="31">
        <f t="shared" ca="1" si="189"/>
        <v>222.6221212164574</v>
      </c>
      <c r="W151" s="33">
        <f t="shared" ca="1" si="110"/>
        <v>9862022.7370815277</v>
      </c>
      <c r="X151" s="33">
        <f t="shared" ca="1" si="111"/>
        <v>245582911.23474678</v>
      </c>
      <c r="Y151" s="40">
        <f t="array" aca="1" ref="Y151" ca="1">SUM($E$54:$V$54*E151:V151)/1000000</f>
        <v>1078.2293181928105</v>
      </c>
      <c r="Z151" s="41">
        <f t="array" aca="1" ref="Z151" ca="1">SUM(($E$54:$V$54*E151:V151))/SUM(E151:V151)</f>
        <v>4.3904900091446395</v>
      </c>
      <c r="AE151" s="10"/>
      <c r="AF151" s="48"/>
      <c r="AG151" s="55">
        <f t="shared" ca="1" si="116"/>
        <v>2493187.9204691853</v>
      </c>
      <c r="AH151" s="55">
        <f t="shared" ca="1" si="117"/>
        <v>1195384.1643578813</v>
      </c>
      <c r="AI151" s="55">
        <f t="shared" ca="1" si="118"/>
        <v>754041.83339614561</v>
      </c>
      <c r="AJ151" s="55">
        <f t="shared" ca="1" si="119"/>
        <v>388684.2281326509</v>
      </c>
      <c r="AK151" s="55">
        <f t="shared" ca="1" si="120"/>
        <v>130096.97339677771</v>
      </c>
      <c r="AL151" s="55">
        <f t="shared" ca="1" si="121"/>
        <v>75872.096748716445</v>
      </c>
      <c r="AM151" s="55">
        <f t="shared" ca="1" si="122"/>
        <v>73808.691414647154</v>
      </c>
      <c r="AN151" s="55">
        <f t="shared" ca="1" si="123"/>
        <v>81861.525827470061</v>
      </c>
      <c r="AO151" s="55">
        <f t="shared" ca="1" si="124"/>
        <v>96186.840643613701</v>
      </c>
      <c r="AP151" s="55">
        <f t="shared" ca="1" si="125"/>
        <v>68939.574927725698</v>
      </c>
      <c r="AQ151" s="55">
        <f t="shared" ca="1" si="126"/>
        <v>53782.183813844866</v>
      </c>
      <c r="AR151" s="55">
        <f t="shared" ca="1" si="127"/>
        <v>26208.754468661751</v>
      </c>
      <c r="AS151" s="55">
        <f t="shared" ca="1" si="128"/>
        <v>4396.2188302005288</v>
      </c>
      <c r="AT151" s="55">
        <f t="shared" ca="1" si="129"/>
        <v>1372.1638049961614</v>
      </c>
      <c r="AU151" s="55">
        <f t="shared" ca="1" si="130"/>
        <v>658.17653663890928</v>
      </c>
      <c r="AV151" s="55">
        <f t="shared" ca="1" si="131"/>
        <v>185.86073622883444</v>
      </c>
      <c r="AW151" s="55">
        <f t="shared" ca="1" si="132"/>
        <v>39.642419914337886</v>
      </c>
      <c r="AX151" s="55">
        <f t="shared" ca="1" si="112"/>
        <v>1756134.7650982323</v>
      </c>
      <c r="AY151" s="55">
        <f t="shared" ca="1" si="113"/>
        <v>5444706.8499252992</v>
      </c>
      <c r="AZ151" s="43">
        <f t="array" aca="1" ref="AZ151" ca="1">SUM($E$54:$V$54*AF151:AW151)/1000000</f>
        <v>74.664735900128363</v>
      </c>
      <c r="BA151" s="45">
        <f t="array" aca="1" ref="BA151" ca="1">IF(AZ151=0,"",SUM(($E$54:$V$54*AF151:AW151))/SUM(AF151:AW151))</f>
        <v>13.71327014624355</v>
      </c>
      <c r="BB151" s="56">
        <f t="array" aca="1" ref="BB151" ca="1">SUM(AG151:AW151*AG$54:AW$54*AG$55:AW$55)/1000000</f>
        <v>133.87256246249808</v>
      </c>
      <c r="BG151" s="10"/>
      <c r="BH151" s="48"/>
      <c r="BI151" s="55">
        <f t="shared" si="133"/>
        <v>0</v>
      </c>
      <c r="BJ151" s="55">
        <f t="shared" si="134"/>
        <v>0</v>
      </c>
      <c r="BK151" s="55">
        <f t="shared" ca="1" si="135"/>
        <v>3050018.5362194353</v>
      </c>
      <c r="BL151" s="55">
        <f t="shared" ca="1" si="136"/>
        <v>1572186.1149286053</v>
      </c>
      <c r="BM151" s="55">
        <f t="shared" ca="1" si="137"/>
        <v>526228.33746381244</v>
      </c>
      <c r="BN151" s="55">
        <f t="shared" ca="1" si="138"/>
        <v>306894.51329664438</v>
      </c>
      <c r="BO151" s="55">
        <f t="shared" ca="1" si="139"/>
        <v>298548.25949756755</v>
      </c>
      <c r="BP151" s="55">
        <f t="shared" ca="1" si="140"/>
        <v>331121.11307200848</v>
      </c>
      <c r="BQ151" s="55">
        <f t="shared" ca="1" si="141"/>
        <v>389065.47874417488</v>
      </c>
      <c r="BR151" s="55">
        <f t="shared" ca="1" si="142"/>
        <v>278853.20428659237</v>
      </c>
      <c r="BS151" s="55">
        <f t="shared" ca="1" si="143"/>
        <v>217543.17901936476</v>
      </c>
      <c r="BT151" s="55">
        <f t="shared" ca="1" si="144"/>
        <v>106011.60757966364</v>
      </c>
      <c r="BU151" s="55">
        <f t="shared" ca="1" si="145"/>
        <v>17782.23478795265</v>
      </c>
      <c r="BV151" s="55">
        <f t="shared" ca="1" si="146"/>
        <v>5550.2557744285959</v>
      </c>
      <c r="BW151" s="55">
        <f t="shared" ca="1" si="147"/>
        <v>2662.2536680915732</v>
      </c>
      <c r="BX151" s="55">
        <f t="shared" ca="1" si="148"/>
        <v>751.78679158974342</v>
      </c>
      <c r="BY151" s="55">
        <f t="shared" ca="1" si="149"/>
        <v>160.34934695168738</v>
      </c>
      <c r="BZ151" s="55">
        <f t="shared" ca="1" si="114"/>
        <v>7103377.2244768823</v>
      </c>
      <c r="CA151" s="55">
        <f t="shared" ca="1" si="115"/>
        <v>7103377.2244768823</v>
      </c>
      <c r="CB151" s="43">
        <f t="array" aca="1" ref="CB151" ca="1">SUM($E$54:$V$54*BH151:BY151)/1000000</f>
        <v>176.97298354205131</v>
      </c>
      <c r="CC151" s="45">
        <f t="array" aca="1" ref="CC151" ca="1">IF(CB151=0,"",SUM(($E$54:$V$54*BH151:BY151))/SUM(BH151:BY151))</f>
        <v>24.913921638884133</v>
      </c>
      <c r="CD151" s="56">
        <f t="array" aca="1" ref="CD151" ca="1">SUM(BI151:BY151*BI$54:BY$54*BI$55:BY$55)/1000000</f>
        <v>854.32402710565896</v>
      </c>
      <c r="CI151" s="10"/>
      <c r="CJ151" s="73"/>
      <c r="CK151" s="156" t="str">
        <f t="shared" ca="1" si="150"/>
        <v/>
      </c>
      <c r="CL151" s="156" t="str">
        <f t="shared" ca="1" si="151"/>
        <v/>
      </c>
      <c r="CM151" s="156" t="str">
        <f t="shared" ca="1" si="152"/>
        <v/>
      </c>
      <c r="CN151" s="156">
        <f t="shared" ca="1" si="153"/>
        <v>0.31221731980850909</v>
      </c>
      <c r="CO151" s="156">
        <f t="shared" ca="1" si="154"/>
        <v>0.28976431312185064</v>
      </c>
      <c r="CP151" s="156">
        <f t="shared" ca="1" si="155"/>
        <v>0.31809387557397589</v>
      </c>
      <c r="CQ151" s="156">
        <f t="shared" ca="1" si="156"/>
        <v>0.32570497340366489</v>
      </c>
      <c r="CR151" s="156">
        <f t="shared" ca="1" si="157"/>
        <v>0.27814832348741142</v>
      </c>
      <c r="CS151" s="156">
        <f t="shared" ca="1" si="158"/>
        <v>0.32190784059278171</v>
      </c>
      <c r="CT151" s="156">
        <f t="shared" ca="1" si="159"/>
        <v>0.26708004619754028</v>
      </c>
      <c r="CU151" s="156">
        <f t="shared" ca="1" si="160"/>
        <v>0.25309090801275175</v>
      </c>
      <c r="CV151" s="156">
        <f t="shared" ca="1" si="161"/>
        <v>0.38685342554877289</v>
      </c>
      <c r="CW151" s="156">
        <f t="shared" ca="1" si="162"/>
        <v>0.3125783444336106</v>
      </c>
      <c r="CX151" s="156">
        <f t="shared" ca="1" si="163"/>
        <v>0.32782794558391853</v>
      </c>
      <c r="CY151" s="156">
        <f t="shared" ca="1" si="164"/>
        <v>0.2954234446800455</v>
      </c>
      <c r="CZ151" s="156" t="str">
        <f t="shared" ca="1" si="165"/>
        <v/>
      </c>
      <c r="DA151" s="156" t="str">
        <f t="shared" ca="1" si="166"/>
        <v/>
      </c>
      <c r="DB151" s="55"/>
      <c r="DC151" s="55"/>
      <c r="DD151" s="43"/>
      <c r="DE151" s="45"/>
      <c r="DF151" s="56"/>
      <c r="DK151" s="10"/>
      <c r="DL151" s="48"/>
      <c r="DM151" s="74">
        <f t="shared" ca="1" si="167"/>
        <v>0.11815414761480023</v>
      </c>
      <c r="DN151" s="74">
        <f t="shared" ca="1" si="168"/>
        <v>0.11815414761480023</v>
      </c>
      <c r="DO151" s="74">
        <f t="shared" ca="1" si="169"/>
        <v>0.59607503263156292</v>
      </c>
      <c r="DP151" s="74">
        <f t="shared" ca="1" si="170"/>
        <v>0.59607503263156292</v>
      </c>
      <c r="DQ151" s="74">
        <f t="shared" ca="1" si="171"/>
        <v>0.59607503263156303</v>
      </c>
      <c r="DR151" s="74">
        <f t="shared" ca="1" si="172"/>
        <v>0.59607503263156292</v>
      </c>
      <c r="DS151" s="74">
        <f t="shared" ca="1" si="173"/>
        <v>0.59607503263156292</v>
      </c>
      <c r="DT151" s="74">
        <f t="shared" ca="1" si="174"/>
        <v>0.59607503263156292</v>
      </c>
      <c r="DU151" s="74">
        <f t="shared" ca="1" si="175"/>
        <v>0.59607503263156281</v>
      </c>
      <c r="DV151" s="74">
        <f t="shared" ca="1" si="176"/>
        <v>0.59607503263156281</v>
      </c>
      <c r="DW151" s="74">
        <f t="shared" ca="1" si="177"/>
        <v>0.59607503263156292</v>
      </c>
      <c r="DX151" s="74">
        <f t="shared" ca="1" si="178"/>
        <v>0.59607503263156303</v>
      </c>
      <c r="DY151" s="74">
        <f t="shared" ca="1" si="179"/>
        <v>0.59607503263156303</v>
      </c>
      <c r="DZ151" s="74">
        <f t="shared" ca="1" si="180"/>
        <v>0.59607503263156292</v>
      </c>
      <c r="EA151" s="74">
        <f t="shared" ca="1" si="181"/>
        <v>0.59607503263156292</v>
      </c>
      <c r="EB151" s="74">
        <f t="shared" ca="1" si="182"/>
        <v>0.59607503263156292</v>
      </c>
      <c r="EC151" s="74">
        <f t="shared" ca="1" si="183"/>
        <v>0.59607503263156292</v>
      </c>
      <c r="ED151" s="55"/>
      <c r="EE151" s="55"/>
      <c r="EF151" s="43"/>
      <c r="EG151" s="45"/>
      <c r="EH151" s="56"/>
    </row>
    <row r="152" spans="1:138" s="58" customFormat="1" x14ac:dyDescent="0.2">
      <c r="A152" s="65">
        <v>8</v>
      </c>
      <c r="B152" s="58">
        <v>12</v>
      </c>
      <c r="C152" s="62">
        <f t="shared" ca="1" si="107"/>
        <v>0.33422225048177484</v>
      </c>
      <c r="D152" s="62">
        <f t="shared" ca="1" si="108"/>
        <v>9.0945123088151114E-2</v>
      </c>
      <c r="E152" s="63">
        <f t="shared" ca="1" si="109"/>
        <v>145432615.45280388</v>
      </c>
      <c r="F152" s="64">
        <f t="shared" ca="1" si="188"/>
        <v>126512992.88263887</v>
      </c>
      <c r="G152" s="64">
        <f t="shared" ca="1" si="188"/>
        <v>36609729.029039957</v>
      </c>
      <c r="H152" s="64">
        <f t="shared" ca="1" si="188"/>
        <v>12566030.790599801</v>
      </c>
      <c r="I152" s="64">
        <f t="shared" ca="1" si="188"/>
        <v>2323561.7638355191</v>
      </c>
      <c r="J152" s="64">
        <f t="shared" ca="1" si="188"/>
        <v>1197721.0954295655</v>
      </c>
      <c r="K152" s="64">
        <f t="shared" ca="1" si="188"/>
        <v>400890.69278026157</v>
      </c>
      <c r="L152" s="64">
        <f t="shared" ca="1" si="188"/>
        <v>233798.04029351339</v>
      </c>
      <c r="M152" s="64">
        <f t="shared" ca="1" si="188"/>
        <v>227439.70641176592</v>
      </c>
      <c r="N152" s="64">
        <f t="shared" ca="1" si="188"/>
        <v>252254.3218660042</v>
      </c>
      <c r="O152" s="64">
        <f t="shared" ca="1" si="188"/>
        <v>296397.43473784771</v>
      </c>
      <c r="P152" s="64">
        <f t="shared" ca="1" si="189"/>
        <v>212435.64113104297</v>
      </c>
      <c r="Q152" s="64">
        <f t="shared" ca="1" si="189"/>
        <v>165728.50517137139</v>
      </c>
      <c r="R152" s="64">
        <f t="shared" ca="1" si="189"/>
        <v>80761.64618991685</v>
      </c>
      <c r="S152" s="64">
        <f t="shared" ca="1" si="189"/>
        <v>13546.842531667789</v>
      </c>
      <c r="T152" s="64">
        <f t="shared" ca="1" si="189"/>
        <v>4228.2897444141136</v>
      </c>
      <c r="U152" s="64">
        <f t="shared" ca="1" si="189"/>
        <v>2028.155158845693</v>
      </c>
      <c r="V152" s="64">
        <f t="shared" ca="1" si="189"/>
        <v>572.72538601018982</v>
      </c>
      <c r="W152" s="59">
        <f t="shared" ca="1" si="110"/>
        <v>17977395.651267543</v>
      </c>
      <c r="X152" s="59">
        <f t="shared" ca="1" si="111"/>
        <v>326532733.01575029</v>
      </c>
      <c r="Y152" s="44">
        <f t="array" aca="1" ref="Y152" ca="1">SUM($E$54:$V$54*E152:V152)/1000000</f>
        <v>1865.7990948761474</v>
      </c>
      <c r="Z152" s="46">
        <f t="array" aca="1" ref="Z152" ca="1">SUM(($E$54:$V$54*E152:V152))/SUM(E152:V152)</f>
        <v>5.7139726166018114</v>
      </c>
      <c r="AE152" s="11"/>
      <c r="AG152" s="59">
        <f t="shared" ca="1" si="116"/>
        <v>5840668.1764258156</v>
      </c>
      <c r="AH152" s="59">
        <f t="shared" ca="1" si="117"/>
        <v>1690144.817661877</v>
      </c>
      <c r="AI152" s="59">
        <f t="shared" ca="1" si="118"/>
        <v>1566032.6852783344</v>
      </c>
      <c r="AJ152" s="59">
        <f t="shared" ca="1" si="119"/>
        <v>289572.23876543716</v>
      </c>
      <c r="AK152" s="59">
        <f t="shared" ca="1" si="120"/>
        <v>149265.14303093962</v>
      </c>
      <c r="AL152" s="59">
        <f t="shared" ca="1" si="121"/>
        <v>49960.718589628603</v>
      </c>
      <c r="AM152" s="59">
        <f t="shared" ca="1" si="122"/>
        <v>29136.915144880575</v>
      </c>
      <c r="AN152" s="59">
        <f t="shared" ca="1" si="123"/>
        <v>28344.51228922484</v>
      </c>
      <c r="AO152" s="59">
        <f t="shared" ca="1" si="124"/>
        <v>31437.016161093445</v>
      </c>
      <c r="AP152" s="59">
        <f t="shared" ca="1" si="125"/>
        <v>36938.320330979055</v>
      </c>
      <c r="AQ152" s="59">
        <f t="shared" ca="1" si="126"/>
        <v>26474.641282761993</v>
      </c>
      <c r="AR152" s="59">
        <f t="shared" ca="1" si="127"/>
        <v>20653.79755195546</v>
      </c>
      <c r="AS152" s="59">
        <f t="shared" ca="1" si="128"/>
        <v>10064.862943428878</v>
      </c>
      <c r="AT152" s="59">
        <f t="shared" ca="1" si="129"/>
        <v>1688.2656536844149</v>
      </c>
      <c r="AU152" s="59">
        <f t="shared" ca="1" si="130"/>
        <v>526.94761400179664</v>
      </c>
      <c r="AV152" s="59">
        <f t="shared" ca="1" si="131"/>
        <v>252.75739988988389</v>
      </c>
      <c r="AW152" s="59">
        <f t="shared" ca="1" si="132"/>
        <v>71.375495502649244</v>
      </c>
      <c r="AX152" s="59">
        <f t="shared" ca="1" si="112"/>
        <v>2240420.1975317425</v>
      </c>
      <c r="AY152" s="59">
        <f t="shared" ca="1" si="113"/>
        <v>9771233.1916194353</v>
      </c>
      <c r="AZ152" s="44">
        <f t="array" aca="1" ref="AZ152" ca="1">SUM($E$54:$V$54*AF152:AW152)/1000000</f>
        <v>107.00696321766051</v>
      </c>
      <c r="BA152" s="46">
        <f t="array" aca="1" ref="BA152" ca="1">IF(AZ152=0,"",SUM(($E$54:$V$54*AF152:AW152))/SUM(AF152:AW152))</f>
        <v>10.951223977485048</v>
      </c>
      <c r="BB152" s="57">
        <f t="array" aca="1" ref="BB152" ca="1">SUM(AG152:AW152*AG$54:AW$54*AG$55:AW$55)/1000000</f>
        <v>161.6750960268277</v>
      </c>
      <c r="BG152" s="11"/>
      <c r="BI152" s="59">
        <f t="shared" si="133"/>
        <v>0</v>
      </c>
      <c r="BJ152" s="59">
        <f t="shared" si="134"/>
        <v>0</v>
      </c>
      <c r="BK152" s="59">
        <f t="shared" ca="1" si="135"/>
        <v>5755151.5752463043</v>
      </c>
      <c r="BL152" s="59">
        <f t="shared" ca="1" si="136"/>
        <v>1064174.5486827488</v>
      </c>
      <c r="BM152" s="59">
        <f t="shared" ca="1" si="137"/>
        <v>548547.63321315835</v>
      </c>
      <c r="BN152" s="59">
        <f t="shared" ca="1" si="138"/>
        <v>183605.04923971929</v>
      </c>
      <c r="BO152" s="59">
        <f t="shared" ca="1" si="139"/>
        <v>107077.81815171623</v>
      </c>
      <c r="BP152" s="59">
        <f t="shared" ca="1" si="140"/>
        <v>104165.74703990146</v>
      </c>
      <c r="BQ152" s="59">
        <f t="shared" ca="1" si="141"/>
        <v>115530.66215115704</v>
      </c>
      <c r="BR152" s="59">
        <f t="shared" ca="1" si="142"/>
        <v>135747.88983539215</v>
      </c>
      <c r="BS152" s="59">
        <f t="shared" ca="1" si="143"/>
        <v>97293.993232004781</v>
      </c>
      <c r="BT152" s="59">
        <f t="shared" ca="1" si="144"/>
        <v>75902.461445003923</v>
      </c>
      <c r="BU152" s="59">
        <f t="shared" ca="1" si="145"/>
        <v>36988.252140610821</v>
      </c>
      <c r="BV152" s="59">
        <f t="shared" ca="1" si="146"/>
        <v>6204.3562867969176</v>
      </c>
      <c r="BW152" s="59">
        <f t="shared" ca="1" si="147"/>
        <v>1936.5262419511507</v>
      </c>
      <c r="BX152" s="59">
        <f t="shared" ca="1" si="148"/>
        <v>928.88045173392152</v>
      </c>
      <c r="BY152" s="59">
        <f t="shared" ca="1" si="149"/>
        <v>262.30410082599849</v>
      </c>
      <c r="BZ152" s="59">
        <f t="shared" ca="1" si="114"/>
        <v>8233517.6974590244</v>
      </c>
      <c r="CA152" s="59">
        <f t="shared" ca="1" si="115"/>
        <v>8233517.6974590244</v>
      </c>
      <c r="CB152" s="44">
        <f t="array" aca="1" ref="CB152" ca="1">SUM($E$54:$V$54*BH152:BY152)/1000000</f>
        <v>178.88895448051821</v>
      </c>
      <c r="CC152" s="46">
        <f t="array" aca="1" ref="CC152" ca="1">IF(CB152=0,"",SUM(($E$54:$V$54*BH152:BY152))/SUM(BH152:BY152))</f>
        <v>21.726916860302101</v>
      </c>
      <c r="CD152" s="57">
        <f t="array" aca="1" ref="CD152" ca="1">SUM(BI152:BY152*BI$54:BY$54*BI$55:BY$55)/1000000</f>
        <v>827.56850368460277</v>
      </c>
      <c r="CI152" s="11"/>
      <c r="CJ152" s="74"/>
      <c r="CK152" s="156" t="str">
        <f t="shared" ca="1" si="150"/>
        <v/>
      </c>
      <c r="CL152" s="156" t="str">
        <f t="shared" ca="1" si="151"/>
        <v/>
      </c>
      <c r="CM152" s="156" t="str">
        <f t="shared" ca="1" si="152"/>
        <v/>
      </c>
      <c r="CN152" s="156">
        <f t="shared" ca="1" si="153"/>
        <v>0.85393562974732151</v>
      </c>
      <c r="CO152" s="156">
        <f t="shared" ca="1" si="154"/>
        <v>0.879812083850533</v>
      </c>
      <c r="CP152" s="156">
        <f t="shared" ca="1" si="155"/>
        <v>0.84071854437601623</v>
      </c>
      <c r="CQ152" s="156">
        <f t="shared" ca="1" si="156"/>
        <v>0.85360235532777518</v>
      </c>
      <c r="CR152" s="156">
        <f t="shared" ca="1" si="157"/>
        <v>0.83366915436275579</v>
      </c>
      <c r="CS152" s="156">
        <f t="shared" ca="1" si="158"/>
        <v>0.82060648932246838</v>
      </c>
      <c r="CT152" s="156">
        <f t="shared" ca="1" si="159"/>
        <v>0.88818201804879848</v>
      </c>
      <c r="CU152" s="156">
        <f t="shared" ca="1" si="160"/>
        <v>0.79417806814181835</v>
      </c>
      <c r="CV152" s="156">
        <f t="shared" ca="1" si="161"/>
        <v>1.0294007478111695</v>
      </c>
      <c r="CW152" s="156">
        <f t="shared" ca="1" si="162"/>
        <v>1.0155465897010973</v>
      </c>
      <c r="CX152" s="156">
        <f t="shared" ca="1" si="163"/>
        <v>0.96811360326612761</v>
      </c>
      <c r="CY152" s="156">
        <f t="shared" ca="1" si="164"/>
        <v>0.8221623161747611</v>
      </c>
      <c r="CZ152" s="156" t="str">
        <f t="shared" ca="1" si="165"/>
        <v/>
      </c>
      <c r="DA152" s="156" t="str">
        <f t="shared" ca="1" si="166"/>
        <v/>
      </c>
      <c r="DB152" s="59"/>
      <c r="DC152" s="74">
        <f ca="1">AVERAGE(CJ141:DA152)</f>
        <v>0.51985995761377457</v>
      </c>
      <c r="DD152" s="76">
        <f ca="1">STDEV(CJ141:DA152)</f>
        <v>0.31378738066131712</v>
      </c>
      <c r="DE152" s="46"/>
      <c r="DF152" s="57"/>
      <c r="DK152" s="11"/>
      <c r="DM152" s="74">
        <f t="shared" ca="1" si="167"/>
        <v>9.0945123088151086E-2</v>
      </c>
      <c r="DN152" s="74">
        <f t="shared" ca="1" si="168"/>
        <v>9.094512308815092E-2</v>
      </c>
      <c r="DO152" s="74">
        <f t="shared" ca="1" si="169"/>
        <v>0.42516737356992584</v>
      </c>
      <c r="DP152" s="74">
        <f t="shared" ca="1" si="170"/>
        <v>0.42516737356992584</v>
      </c>
      <c r="DQ152" s="74">
        <f t="shared" ca="1" si="171"/>
        <v>0.42516737356992584</v>
      </c>
      <c r="DR152" s="74">
        <f t="shared" ca="1" si="172"/>
        <v>0.42516737356992584</v>
      </c>
      <c r="DS152" s="74">
        <f t="shared" ca="1" si="173"/>
        <v>0.42516737356992584</v>
      </c>
      <c r="DT152" s="74">
        <f t="shared" ca="1" si="174"/>
        <v>0.42516737356992584</v>
      </c>
      <c r="DU152" s="74">
        <f t="shared" ca="1" si="175"/>
        <v>0.42516737356992584</v>
      </c>
      <c r="DV152" s="74">
        <f t="shared" ca="1" si="176"/>
        <v>0.42516737356992584</v>
      </c>
      <c r="DW152" s="74">
        <f t="shared" ca="1" si="177"/>
        <v>0.42516737356992584</v>
      </c>
      <c r="DX152" s="74">
        <f t="shared" ca="1" si="178"/>
        <v>0.42516737356992584</v>
      </c>
      <c r="DY152" s="74">
        <f t="shared" ca="1" si="179"/>
        <v>0.42516737356992584</v>
      </c>
      <c r="DZ152" s="74">
        <f t="shared" ca="1" si="180"/>
        <v>0.42516737356992584</v>
      </c>
      <c r="EA152" s="74">
        <f t="shared" ca="1" si="181"/>
        <v>0.42516737356992584</v>
      </c>
      <c r="EB152" s="74">
        <f t="shared" ca="1" si="182"/>
        <v>0.42516737356992584</v>
      </c>
      <c r="EC152" s="74">
        <f t="shared" ca="1" si="183"/>
        <v>0.42516737356992584</v>
      </c>
      <c r="ED152" s="59"/>
      <c r="EE152" s="59"/>
      <c r="EF152" s="44"/>
      <c r="EG152" s="46"/>
      <c r="EH152" s="57"/>
    </row>
    <row r="153" spans="1:138" x14ac:dyDescent="0.2">
      <c r="A153" s="6">
        <v>9</v>
      </c>
      <c r="B153">
        <v>1</v>
      </c>
      <c r="C153" s="5">
        <f t="shared" ca="1" si="107"/>
        <v>0.37963073350242127</v>
      </c>
      <c r="D153" s="5">
        <f t="shared" ca="1" si="108"/>
        <v>5.6471469924116453E-2</v>
      </c>
      <c r="E153" s="32">
        <f t="shared" ca="1" si="109"/>
        <v>96574339.076068118</v>
      </c>
      <c r="F153" s="31">
        <f t="shared" ca="1" si="188"/>
        <v>115381194.94468635</v>
      </c>
      <c r="G153" s="31">
        <f t="shared" ca="1" si="188"/>
        <v>100371022.34171534</v>
      </c>
      <c r="H153" s="31">
        <f t="shared" ca="1" si="188"/>
        <v>19870015.211655796</v>
      </c>
      <c r="I153" s="31">
        <f t="shared" ca="1" si="188"/>
        <v>6820242.3121267455</v>
      </c>
      <c r="J153" s="31">
        <f t="shared" ca="1" si="188"/>
        <v>1261118.5282472509</v>
      </c>
      <c r="K153" s="31">
        <f t="shared" ca="1" si="188"/>
        <v>650065.89823783236</v>
      </c>
      <c r="L153" s="31">
        <f t="shared" ca="1" si="188"/>
        <v>217584.35189280933</v>
      </c>
      <c r="M153" s="31">
        <f t="shared" ca="1" si="188"/>
        <v>126894.42780093828</v>
      </c>
      <c r="N153" s="31">
        <f t="shared" ca="1" si="188"/>
        <v>123443.42736193225</v>
      </c>
      <c r="O153" s="31">
        <f t="shared" ca="1" si="188"/>
        <v>136911.61736563285</v>
      </c>
      <c r="P153" s="31">
        <f t="shared" ca="1" si="189"/>
        <v>160870.39410384928</v>
      </c>
      <c r="Q153" s="31">
        <f t="shared" ca="1" si="189"/>
        <v>115299.93618426866</v>
      </c>
      <c r="R153" s="31">
        <f t="shared" ca="1" si="189"/>
        <v>89949.529977345504</v>
      </c>
      <c r="S153" s="31">
        <f t="shared" ca="1" si="189"/>
        <v>43833.570498134141</v>
      </c>
      <c r="T153" s="31">
        <f t="shared" ca="1" si="189"/>
        <v>7352.5801559641714</v>
      </c>
      <c r="U153" s="31">
        <f t="shared" ca="1" si="189"/>
        <v>2294.914050692711</v>
      </c>
      <c r="V153" s="31">
        <f t="shared" ca="1" si="189"/>
        <v>1100.785909283713</v>
      </c>
      <c r="W153" s="33">
        <f t="shared" ca="1" si="110"/>
        <v>29626977.485568475</v>
      </c>
      <c r="X153" s="33">
        <f t="shared" ca="1" si="111"/>
        <v>341953533.84803826</v>
      </c>
      <c r="Y153" s="40">
        <f t="array" aca="1" ref="Y153" ca="1">SUM($E$54:$V$54*E153:V153)/1000000</f>
        <v>2771.6214624838981</v>
      </c>
      <c r="Z153" s="41">
        <f t="array" aca="1" ref="Z153" ca="1">SUM(($E$54:$V$54*E153:V153))/SUM(E153:V153)</f>
        <v>8.1052575514999283</v>
      </c>
      <c r="AE153" s="10"/>
      <c r="AF153" s="48"/>
      <c r="AG153" s="55">
        <f t="shared" ca="1" si="116"/>
        <v>2777027.9339291272</v>
      </c>
      <c r="AH153" s="55">
        <f t="shared" ca="1" si="117"/>
        <v>2415758.7632334055</v>
      </c>
      <c r="AI153" s="55">
        <f t="shared" ca="1" si="118"/>
        <v>1546903.6767928547</v>
      </c>
      <c r="AJ153" s="55">
        <f t="shared" ca="1" si="119"/>
        <v>530963.7560346839</v>
      </c>
      <c r="AK153" s="55">
        <f t="shared" ca="1" si="120"/>
        <v>98179.536725915837</v>
      </c>
      <c r="AL153" s="55">
        <f t="shared" ca="1" si="121"/>
        <v>50608.382400828363</v>
      </c>
      <c r="AM153" s="55">
        <f t="shared" ca="1" si="122"/>
        <v>16939.193572339966</v>
      </c>
      <c r="AN153" s="55">
        <f t="shared" ca="1" si="123"/>
        <v>9878.8780400455216</v>
      </c>
      <c r="AO153" s="55">
        <f t="shared" ca="1" si="124"/>
        <v>9610.2136625476796</v>
      </c>
      <c r="AP153" s="55">
        <f t="shared" ca="1" si="125"/>
        <v>10658.727839036481</v>
      </c>
      <c r="AQ153" s="55">
        <f t="shared" ca="1" si="126"/>
        <v>12523.946331977821</v>
      </c>
      <c r="AR153" s="55">
        <f t="shared" ca="1" si="127"/>
        <v>8976.2334511350346</v>
      </c>
      <c r="AS153" s="55">
        <f t="shared" ca="1" si="128"/>
        <v>7002.6749937324221</v>
      </c>
      <c r="AT153" s="55">
        <f t="shared" ca="1" si="129"/>
        <v>3412.4941852458769</v>
      </c>
      <c r="AU153" s="55">
        <f t="shared" ca="1" si="130"/>
        <v>572.40687317155664</v>
      </c>
      <c r="AV153" s="55">
        <f t="shared" ca="1" si="131"/>
        <v>178.66171440360526</v>
      </c>
      <c r="AW153" s="55">
        <f t="shared" ca="1" si="132"/>
        <v>85.697456810897151</v>
      </c>
      <c r="AX153" s="55">
        <f t="shared" ca="1" si="112"/>
        <v>2306494.4800747298</v>
      </c>
      <c r="AY153" s="55">
        <f t="shared" ca="1" si="113"/>
        <v>7499281.177237262</v>
      </c>
      <c r="AZ153" s="43">
        <f t="array" aca="1" ref="AZ153" ca="1">SUM($E$54:$V$54*AF153:AW153)/1000000</f>
        <v>97.141270633405071</v>
      </c>
      <c r="BA153" s="45">
        <f t="array" aca="1" ref="BA153" ca="1">IF(AZ153=0,"",SUM(($E$54:$V$54*AF153:AW153))/SUM(AF153:AW153))</f>
        <v>12.953410912003163</v>
      </c>
      <c r="BB153" s="56">
        <f t="array" aca="1" ref="BB153" ca="1">SUM(AG153:AW153*AG$54:AW$54*AG$55:AW$55)/1000000</f>
        <v>153.51990829585642</v>
      </c>
      <c r="BG153" s="10"/>
      <c r="BH153" s="48"/>
      <c r="BI153" s="55">
        <f t="shared" si="133"/>
        <v>0</v>
      </c>
      <c r="BJ153" s="55">
        <f t="shared" si="134"/>
        <v>0</v>
      </c>
      <c r="BK153" s="55">
        <f t="shared" ca="1" si="135"/>
        <v>10399094.945953842</v>
      </c>
      <c r="BL153" s="55">
        <f t="shared" ca="1" si="136"/>
        <v>3569415.8561395276</v>
      </c>
      <c r="BM153" s="55">
        <f t="shared" ca="1" si="137"/>
        <v>660014.15568377369</v>
      </c>
      <c r="BN153" s="55">
        <f t="shared" ca="1" si="138"/>
        <v>340215.99505049706</v>
      </c>
      <c r="BO153" s="55">
        <f t="shared" ca="1" si="139"/>
        <v>113874.11182050142</v>
      </c>
      <c r="BP153" s="55">
        <f t="shared" ca="1" si="140"/>
        <v>66410.981006213304</v>
      </c>
      <c r="BQ153" s="55">
        <f t="shared" ca="1" si="141"/>
        <v>64604.878653422922</v>
      </c>
      <c r="BR153" s="55">
        <f t="shared" ca="1" si="142"/>
        <v>71653.538913958168</v>
      </c>
      <c r="BS153" s="55">
        <f t="shared" ca="1" si="143"/>
        <v>84192.512409231145</v>
      </c>
      <c r="BT153" s="55">
        <f t="shared" ca="1" si="144"/>
        <v>60342.932346588452</v>
      </c>
      <c r="BU153" s="55">
        <f t="shared" ca="1" si="145"/>
        <v>47075.640990432323</v>
      </c>
      <c r="BV153" s="55">
        <f t="shared" ca="1" si="146"/>
        <v>22940.569323916156</v>
      </c>
      <c r="BW153" s="55">
        <f t="shared" ca="1" si="147"/>
        <v>3848.0181482073467</v>
      </c>
      <c r="BX153" s="55">
        <f t="shared" ca="1" si="148"/>
        <v>1201.0574149916986</v>
      </c>
      <c r="BY153" s="55">
        <f t="shared" ca="1" si="149"/>
        <v>576.10309120923705</v>
      </c>
      <c r="BZ153" s="55">
        <f t="shared" ca="1" si="114"/>
        <v>15505461.296946313</v>
      </c>
      <c r="CA153" s="55">
        <f t="shared" ca="1" si="115"/>
        <v>15505461.296946313</v>
      </c>
      <c r="CB153" s="43">
        <f t="array" aca="1" ref="CB153" ca="1">SUM($E$54:$V$54*BH153:BY153)/1000000</f>
        <v>329.07334135840046</v>
      </c>
      <c r="CC153" s="45">
        <f t="array" aca="1" ref="CC153" ca="1">IF(CB153=0,"",SUM(($E$54:$V$54*BH153:BY153))/SUM(BH153:BY153))</f>
        <v>21.223060382164125</v>
      </c>
      <c r="CD153" s="56">
        <f t="array" aca="1" ref="CD153" ca="1">SUM(BI153:BY153*BI$54:BY$54*BI$55:BY$55)/1000000</f>
        <v>1505.3216700308735</v>
      </c>
      <c r="CI153" s="10"/>
      <c r="CJ153" s="73"/>
      <c r="CK153" s="156" t="str">
        <f t="shared" ca="1" si="150"/>
        <v/>
      </c>
      <c r="CL153" s="156" t="str">
        <f t="shared" ca="1" si="151"/>
        <v/>
      </c>
      <c r="CM153" s="156" t="str">
        <f t="shared" ca="1" si="152"/>
        <v/>
      </c>
      <c r="CN153" s="156">
        <f t="shared" ca="1" si="153"/>
        <v>0.2984988200356728</v>
      </c>
      <c r="CO153" s="156">
        <f t="shared" ca="1" si="154"/>
        <v>0.31258831126372044</v>
      </c>
      <c r="CP153" s="156">
        <f t="shared" ca="1" si="155"/>
        <v>0.27660955228329187</v>
      </c>
      <c r="CQ153" s="156">
        <f t="shared" ca="1" si="156"/>
        <v>0.31168162717807174</v>
      </c>
      <c r="CR153" s="156">
        <f t="shared" ca="1" si="157"/>
        <v>0.28714814844313119</v>
      </c>
      <c r="CS153" s="156">
        <f t="shared" ca="1" si="158"/>
        <v>0.26600114646450945</v>
      </c>
      <c r="CT153" s="156">
        <f t="shared" ca="1" si="159"/>
        <v>0.24901093092282678</v>
      </c>
      <c r="CU153" s="156">
        <f t="shared" ca="1" si="160"/>
        <v>0.27107289733048645</v>
      </c>
      <c r="CV153" s="156">
        <f t="shared" ca="1" si="161"/>
        <v>0.32709772379438518</v>
      </c>
      <c r="CW153" s="156">
        <f t="shared" ca="1" si="162"/>
        <v>0.26590741049726208</v>
      </c>
      <c r="CX153" s="156">
        <f t="shared" ca="1" si="163"/>
        <v>0.2563935991830506</v>
      </c>
      <c r="CY153" s="156">
        <f t="shared" ca="1" si="164"/>
        <v>0.29991567018718263</v>
      </c>
      <c r="CZ153" s="156">
        <f t="shared" ca="1" si="165"/>
        <v>0.28869780745496515</v>
      </c>
      <c r="DA153" s="156" t="str">
        <f t="shared" ca="1" si="166"/>
        <v/>
      </c>
      <c r="DB153" s="55"/>
      <c r="DC153" s="55"/>
      <c r="DD153" s="43"/>
      <c r="DE153" s="45"/>
      <c r="DF153" s="56"/>
      <c r="DK153" s="10"/>
      <c r="DL153" s="48"/>
      <c r="DM153" s="74">
        <f t="shared" ca="1" si="167"/>
        <v>5.6471469924116446E-2</v>
      </c>
      <c r="DN153" s="74">
        <f t="shared" ca="1" si="168"/>
        <v>5.6471469924116446E-2</v>
      </c>
      <c r="DO153" s="74">
        <f t="shared" ca="1" si="169"/>
        <v>0.43610220342653783</v>
      </c>
      <c r="DP153" s="74">
        <f t="shared" ca="1" si="170"/>
        <v>0.43610220342653783</v>
      </c>
      <c r="DQ153" s="74">
        <f t="shared" ca="1" si="171"/>
        <v>0.43610220342653783</v>
      </c>
      <c r="DR153" s="74">
        <f t="shared" ca="1" si="172"/>
        <v>0.43610220342653783</v>
      </c>
      <c r="DS153" s="74">
        <f t="shared" ca="1" si="173"/>
        <v>0.43610220342653783</v>
      </c>
      <c r="DT153" s="74">
        <f t="shared" ca="1" si="174"/>
        <v>0.43610220342653783</v>
      </c>
      <c r="DU153" s="74">
        <f t="shared" ca="1" si="175"/>
        <v>0.43610220342653783</v>
      </c>
      <c r="DV153" s="74">
        <f t="shared" ca="1" si="176"/>
        <v>0.43610220342653783</v>
      </c>
      <c r="DW153" s="74">
        <f t="shared" ca="1" si="177"/>
        <v>0.43610220342653783</v>
      </c>
      <c r="DX153" s="74">
        <f t="shared" ca="1" si="178"/>
        <v>0.43610220342653783</v>
      </c>
      <c r="DY153" s="74">
        <f t="shared" ca="1" si="179"/>
        <v>0.43610220342653783</v>
      </c>
      <c r="DZ153" s="74">
        <f t="shared" ca="1" si="180"/>
        <v>0.43610220342653783</v>
      </c>
      <c r="EA153" s="74">
        <f t="shared" ca="1" si="181"/>
        <v>0.43610220342653783</v>
      </c>
      <c r="EB153" s="74">
        <f t="shared" ca="1" si="182"/>
        <v>0.43610220342653783</v>
      </c>
      <c r="EC153" s="74">
        <f t="shared" ca="1" si="183"/>
        <v>0.43610220342653783</v>
      </c>
      <c r="ED153" s="55"/>
      <c r="EE153" s="55"/>
      <c r="EF153" s="43"/>
      <c r="EG153" s="45"/>
      <c r="EH153" s="56"/>
    </row>
    <row r="154" spans="1:138" x14ac:dyDescent="0.2">
      <c r="A154" s="6">
        <v>9</v>
      </c>
      <c r="B154">
        <v>2</v>
      </c>
      <c r="C154" s="5">
        <f t="shared" ca="1" si="107"/>
        <v>0.48120417647761071</v>
      </c>
      <c r="D154" s="5">
        <f t="shared" ca="1" si="108"/>
        <v>6.2484087505900981E-2</v>
      </c>
      <c r="E154" s="32">
        <f t="shared" ca="1" si="109"/>
        <v>45781251.861867748</v>
      </c>
      <c r="F154" s="31">
        <f t="shared" ca="1" si="188"/>
        <v>76159435.420864329</v>
      </c>
      <c r="G154" s="31">
        <f t="shared" ca="1" si="188"/>
        <v>90990699.488510147</v>
      </c>
      <c r="H154" s="31">
        <f t="shared" ca="1" si="188"/>
        <v>48919949.548893802</v>
      </c>
      <c r="I154" s="31">
        <f t="shared" ca="1" si="188"/>
        <v>9684469.8700051308</v>
      </c>
      <c r="J154" s="31">
        <f t="shared" ca="1" si="188"/>
        <v>3324125.848639525</v>
      </c>
      <c r="K154" s="31">
        <f t="shared" ca="1" si="188"/>
        <v>614658.02915698767</v>
      </c>
      <c r="L154" s="31">
        <f t="shared" ca="1" si="188"/>
        <v>316836.37571193848</v>
      </c>
      <c r="M154" s="31">
        <f t="shared" ca="1" si="188"/>
        <v>106048.69083615113</v>
      </c>
      <c r="N154" s="31">
        <f t="shared" ca="1" si="188"/>
        <v>61847.223045347724</v>
      </c>
      <c r="O154" s="31">
        <f t="shared" ca="1" si="188"/>
        <v>60165.235919674888</v>
      </c>
      <c r="P154" s="31">
        <f t="shared" ca="1" si="189"/>
        <v>66729.512741055019</v>
      </c>
      <c r="Q154" s="31">
        <f t="shared" ca="1" si="189"/>
        <v>78406.808856426316</v>
      </c>
      <c r="R154" s="31">
        <f t="shared" ca="1" si="189"/>
        <v>56196.170264381733</v>
      </c>
      <c r="S154" s="31">
        <f t="shared" ca="1" si="189"/>
        <v>43840.606240488865</v>
      </c>
      <c r="T154" s="31">
        <f t="shared" ca="1" si="189"/>
        <v>21364.095007582597</v>
      </c>
      <c r="U154" s="31">
        <f t="shared" ca="1" si="189"/>
        <v>3583.5826107200528</v>
      </c>
      <c r="V154" s="31">
        <f t="shared" ca="1" si="189"/>
        <v>1118.520833599953</v>
      </c>
      <c r="W154" s="33">
        <f t="shared" ca="1" si="110"/>
        <v>63359340.118762814</v>
      </c>
      <c r="X154" s="33">
        <f t="shared" ca="1" si="111"/>
        <v>276290726.89000499</v>
      </c>
      <c r="Y154" s="40">
        <f t="array" aca="1" ref="Y154" ca="1">SUM($E$54:$V$54*E154:V154)/1000000</f>
        <v>2994.9563947212259</v>
      </c>
      <c r="Z154" s="41">
        <f t="array" aca="1" ref="Z154" ca="1">SUM(($E$54:$V$54*E154:V154))/SUM(E154:V154)</f>
        <v>10.839873015041716</v>
      </c>
      <c r="AE154" s="10"/>
      <c r="AF154" s="48"/>
      <c r="AG154" s="55">
        <f t="shared" ca="1" si="116"/>
        <v>1774909.4987942597</v>
      </c>
      <c r="AH154" s="55">
        <f t="shared" ca="1" si="117"/>
        <v>2120554.8062643176</v>
      </c>
      <c r="AI154" s="55">
        <f t="shared" ca="1" si="118"/>
        <v>4473251.4718410624</v>
      </c>
      <c r="AJ154" s="55">
        <f t="shared" ca="1" si="119"/>
        <v>885550.15897354833</v>
      </c>
      <c r="AK154" s="55">
        <f t="shared" ca="1" si="120"/>
        <v>303958.83442500228</v>
      </c>
      <c r="AL154" s="55">
        <f t="shared" ca="1" si="121"/>
        <v>56204.471978397502</v>
      </c>
      <c r="AM154" s="55">
        <f t="shared" ca="1" si="122"/>
        <v>28971.591284444916</v>
      </c>
      <c r="AN154" s="55">
        <f t="shared" ca="1" si="123"/>
        <v>9697.1167538818081</v>
      </c>
      <c r="AO154" s="55">
        <f t="shared" ca="1" si="124"/>
        <v>5655.3243424826896</v>
      </c>
      <c r="AP154" s="55">
        <f t="shared" ca="1" si="125"/>
        <v>5501.5230517022528</v>
      </c>
      <c r="AQ154" s="55">
        <f t="shared" ca="1" si="126"/>
        <v>6101.7620385283299</v>
      </c>
      <c r="AR154" s="55">
        <f t="shared" ca="1" si="127"/>
        <v>7169.5366890929427</v>
      </c>
      <c r="AS154" s="55">
        <f t="shared" ca="1" si="128"/>
        <v>5138.590772579013</v>
      </c>
      <c r="AT154" s="55">
        <f t="shared" ca="1" si="129"/>
        <v>4008.7951479930707</v>
      </c>
      <c r="AU154" s="55">
        <f t="shared" ca="1" si="130"/>
        <v>1953.5377758659636</v>
      </c>
      <c r="AV154" s="55">
        <f t="shared" ca="1" si="131"/>
        <v>327.68362060238462</v>
      </c>
      <c r="AW154" s="55">
        <f t="shared" ca="1" si="132"/>
        <v>102.27780305016731</v>
      </c>
      <c r="AX154" s="55">
        <f t="shared" ca="1" si="112"/>
        <v>5793592.6764982343</v>
      </c>
      <c r="AY154" s="55">
        <f t="shared" ca="1" si="113"/>
        <v>9689056.9815568104</v>
      </c>
      <c r="AZ154" s="43">
        <f t="array" aca="1" ref="AZ154" ca="1">SUM($E$54:$V$54*AF154:AW154)/1000000</f>
        <v>156.32766493555243</v>
      </c>
      <c r="BA154" s="45">
        <f t="array" aca="1" ref="BA154" ca="1">IF(AZ154=0,"",SUM(($E$54:$V$54*AF154:AW154))/SUM(AF154:AW154))</f>
        <v>16.134456142958317</v>
      </c>
      <c r="BB154" s="56">
        <f t="array" aca="1" ref="BB154" ca="1">SUM(AG154:AW154*AG$54:AW$54*AG$55:AW$55)/1000000</f>
        <v>269.60949100175952</v>
      </c>
      <c r="BG154" s="10"/>
      <c r="BH154" s="48"/>
      <c r="BI154" s="55">
        <f t="shared" si="133"/>
        <v>0</v>
      </c>
      <c r="BJ154" s="55">
        <f t="shared" si="134"/>
        <v>0</v>
      </c>
      <c r="BK154" s="55">
        <f t="shared" ca="1" si="135"/>
        <v>34449527.49740088</v>
      </c>
      <c r="BL154" s="55">
        <f t="shared" ca="1" si="136"/>
        <v>6819823.2860204596</v>
      </c>
      <c r="BM154" s="55">
        <f t="shared" ca="1" si="137"/>
        <v>2340856.1513963742</v>
      </c>
      <c r="BN154" s="55">
        <f t="shared" ca="1" si="138"/>
        <v>432843.42833956756</v>
      </c>
      <c r="BO154" s="55">
        <f t="shared" ca="1" si="139"/>
        <v>223116.81712501013</v>
      </c>
      <c r="BP154" s="55">
        <f t="shared" ca="1" si="140"/>
        <v>74679.702753413076</v>
      </c>
      <c r="BQ154" s="55">
        <f t="shared" ca="1" si="141"/>
        <v>43552.939661336379</v>
      </c>
      <c r="BR154" s="55">
        <f t="shared" ca="1" si="142"/>
        <v>42368.480922714261</v>
      </c>
      <c r="BS154" s="55">
        <f t="shared" ca="1" si="143"/>
        <v>46991.0579479148</v>
      </c>
      <c r="BT154" s="55">
        <f t="shared" ca="1" si="144"/>
        <v>55214.233509854283</v>
      </c>
      <c r="BU154" s="55">
        <f t="shared" ca="1" si="145"/>
        <v>39573.456853967997</v>
      </c>
      <c r="BV154" s="55">
        <f t="shared" ca="1" si="146"/>
        <v>30872.643657879591</v>
      </c>
      <c r="BW154" s="55">
        <f t="shared" ca="1" si="147"/>
        <v>15044.638950111997</v>
      </c>
      <c r="BX154" s="55">
        <f t="shared" ca="1" si="148"/>
        <v>2523.5661284527969</v>
      </c>
      <c r="BY154" s="55">
        <f t="shared" ca="1" si="149"/>
        <v>787.66463516086446</v>
      </c>
      <c r="BZ154" s="55">
        <f t="shared" ca="1" si="114"/>
        <v>44617775.565303087</v>
      </c>
      <c r="CA154" s="55">
        <f t="shared" ca="1" si="115"/>
        <v>44617775.565303087</v>
      </c>
      <c r="CB154" s="43">
        <f t="array" aca="1" ref="CB154" ca="1">SUM($E$54:$V$54*BH154:BY154)/1000000</f>
        <v>910.37286707614794</v>
      </c>
      <c r="CC154" s="45">
        <f t="array" aca="1" ref="CC154" ca="1">IF(CB154=0,"",SUM(($E$54:$V$54*BH154:BY154))/SUM(BH154:BY154))</f>
        <v>20.403815643917877</v>
      </c>
      <c r="CD154" s="56">
        <f t="array" aca="1" ref="CD154" ca="1">SUM(BI154:BY154*BI$54:BY$54*BI$55:BY$55)/1000000</f>
        <v>4110.7075128987917</v>
      </c>
      <c r="CI154" s="10"/>
      <c r="CJ154" s="73"/>
      <c r="CK154" s="156" t="str">
        <f t="shared" ca="1" si="150"/>
        <v/>
      </c>
      <c r="CL154" s="156" t="str">
        <f t="shared" ca="1" si="151"/>
        <v/>
      </c>
      <c r="CM154" s="156" t="str">
        <f t="shared" ca="1" si="152"/>
        <v/>
      </c>
      <c r="CN154" s="156">
        <f t="shared" ca="1" si="153"/>
        <v>0.25728288714160019</v>
      </c>
      <c r="CO154" s="156">
        <f t="shared" ca="1" si="154"/>
        <v>0.24336189524151042</v>
      </c>
      <c r="CP154" s="156">
        <f t="shared" ca="1" si="155"/>
        <v>0.24470858726545425</v>
      </c>
      <c r="CQ154" s="156">
        <f t="shared" ca="1" si="156"/>
        <v>0.25819075863371987</v>
      </c>
      <c r="CR154" s="156">
        <f t="shared" ca="1" si="157"/>
        <v>0.23598156389727279</v>
      </c>
      <c r="CS154" s="156">
        <f t="shared" ca="1" si="158"/>
        <v>0.24179012938190195</v>
      </c>
      <c r="CT154" s="156">
        <f t="shared" ca="1" si="159"/>
        <v>0.250344470888342</v>
      </c>
      <c r="CU154" s="156">
        <f t="shared" ca="1" si="160"/>
        <v>0.24853093442991026</v>
      </c>
      <c r="CV154" s="156">
        <f t="shared" ca="1" si="161"/>
        <v>0.28424998095715204</v>
      </c>
      <c r="CW154" s="156">
        <f t="shared" ca="1" si="162"/>
        <v>0.25036126694316385</v>
      </c>
      <c r="CX154" s="156">
        <f t="shared" ca="1" si="163"/>
        <v>0.26535527825755245</v>
      </c>
      <c r="CY154" s="156">
        <f t="shared" ca="1" si="164"/>
        <v>0.24952116059868112</v>
      </c>
      <c r="CZ154" s="156">
        <f t="shared" ca="1" si="165"/>
        <v>0.21827371621179695</v>
      </c>
      <c r="DA154" s="156" t="str">
        <f t="shared" ca="1" si="166"/>
        <v/>
      </c>
      <c r="DB154" s="55"/>
      <c r="DC154" s="55"/>
      <c r="DD154" s="43"/>
      <c r="DE154" s="45"/>
      <c r="DF154" s="56"/>
      <c r="DK154" s="10"/>
      <c r="DL154" s="48"/>
      <c r="DM154" s="74">
        <f t="shared" ca="1" si="167"/>
        <v>6.2484087505900926E-2</v>
      </c>
      <c r="DN154" s="74">
        <f t="shared" ca="1" si="168"/>
        <v>6.2484087505901065E-2</v>
      </c>
      <c r="DO154" s="74">
        <f t="shared" ca="1" si="169"/>
        <v>0.54368826398351167</v>
      </c>
      <c r="DP154" s="74">
        <f t="shared" ca="1" si="170"/>
        <v>0.54368826398351167</v>
      </c>
      <c r="DQ154" s="74">
        <f t="shared" ca="1" si="171"/>
        <v>0.54368826398351167</v>
      </c>
      <c r="DR154" s="74">
        <f t="shared" ca="1" si="172"/>
        <v>0.54368826398351155</v>
      </c>
      <c r="DS154" s="74">
        <f t="shared" ca="1" si="173"/>
        <v>0.54368826398351167</v>
      </c>
      <c r="DT154" s="74">
        <f t="shared" ca="1" si="174"/>
        <v>0.54368826398351178</v>
      </c>
      <c r="DU154" s="74">
        <f t="shared" ca="1" si="175"/>
        <v>0.54368826398351167</v>
      </c>
      <c r="DV154" s="74">
        <f t="shared" ca="1" si="176"/>
        <v>0.54368826398351167</v>
      </c>
      <c r="DW154" s="74">
        <f t="shared" ca="1" si="177"/>
        <v>0.54368826398351167</v>
      </c>
      <c r="DX154" s="74">
        <f t="shared" ca="1" si="178"/>
        <v>0.54368826398351167</v>
      </c>
      <c r="DY154" s="74">
        <f t="shared" ca="1" si="179"/>
        <v>0.54368826398351167</v>
      </c>
      <c r="DZ154" s="74">
        <f t="shared" ca="1" si="180"/>
        <v>0.54368826398351167</v>
      </c>
      <c r="EA154" s="74">
        <f t="shared" ca="1" si="181"/>
        <v>0.54368826398351167</v>
      </c>
      <c r="EB154" s="74">
        <f t="shared" ca="1" si="182"/>
        <v>0.54368826398351167</v>
      </c>
      <c r="EC154" s="74">
        <f t="shared" ca="1" si="183"/>
        <v>0.54368826398351167</v>
      </c>
      <c r="ED154" s="55"/>
      <c r="EE154" s="55"/>
      <c r="EF154" s="43"/>
      <c r="EG154" s="45"/>
      <c r="EH154" s="56"/>
    </row>
    <row r="155" spans="1:138" x14ac:dyDescent="0.2">
      <c r="A155" s="6">
        <v>9</v>
      </c>
      <c r="B155">
        <v>3</v>
      </c>
      <c r="C155" s="5">
        <f t="shared" ca="1" si="107"/>
        <v>0.64990058796536443</v>
      </c>
      <c r="D155" s="5">
        <f t="shared" ca="1" si="108"/>
        <v>7.0594679136769367E-2</v>
      </c>
      <c r="E155" s="32">
        <f t="shared" ca="1" si="109"/>
        <v>64297564.498117752</v>
      </c>
      <c r="F155" s="31">
        <f t="shared" ca="1" si="188"/>
        <v>35811890.680869102</v>
      </c>
      <c r="G155" s="31">
        <f t="shared" ca="1" si="188"/>
        <v>59574897.249160379</v>
      </c>
      <c r="H155" s="31">
        <f t="shared" ca="1" si="188"/>
        <v>37161081.996894285</v>
      </c>
      <c r="I155" s="31">
        <f t="shared" ca="1" si="188"/>
        <v>19979165.636592694</v>
      </c>
      <c r="J155" s="31">
        <f t="shared" ca="1" si="188"/>
        <v>3955188.6177241374</v>
      </c>
      <c r="K155" s="31">
        <f t="shared" ca="1" si="188"/>
        <v>1357590.5441290482</v>
      </c>
      <c r="L155" s="31">
        <f t="shared" ca="1" si="188"/>
        <v>251029.58379209461</v>
      </c>
      <c r="M155" s="31">
        <f t="shared" ca="1" si="188"/>
        <v>129397.64837083059</v>
      </c>
      <c r="N155" s="31">
        <f t="shared" ca="1" si="188"/>
        <v>43310.845152071161</v>
      </c>
      <c r="O155" s="31">
        <f t="shared" ca="1" si="188"/>
        <v>25258.732373615789</v>
      </c>
      <c r="P155" s="31">
        <f t="shared" ca="1" si="189"/>
        <v>24571.7999525419</v>
      </c>
      <c r="Q155" s="31">
        <f t="shared" ca="1" si="189"/>
        <v>27252.685258192534</v>
      </c>
      <c r="R155" s="31">
        <f t="shared" ca="1" si="189"/>
        <v>32021.754634344808</v>
      </c>
      <c r="S155" s="31">
        <f t="shared" ca="1" si="189"/>
        <v>22950.812586838321</v>
      </c>
      <c r="T155" s="31">
        <f t="shared" ca="1" si="189"/>
        <v>17904.735016374776</v>
      </c>
      <c r="U155" s="31">
        <f t="shared" ca="1" si="189"/>
        <v>8725.2091788399557</v>
      </c>
      <c r="V155" s="31">
        <f t="shared" ca="1" si="189"/>
        <v>1463.5540553947319</v>
      </c>
      <c r="W155" s="33">
        <f t="shared" ca="1" si="110"/>
        <v>63036914.155711316</v>
      </c>
      <c r="X155" s="33">
        <f t="shared" ca="1" si="111"/>
        <v>222721266.58385852</v>
      </c>
      <c r="Y155" s="40">
        <f t="array" aca="1" ref="Y155" ca="1">SUM($E$54:$V$54*E155:V155)/1000000</f>
        <v>2425.7537545104169</v>
      </c>
      <c r="Z155" s="41">
        <f t="array" aca="1" ref="Z155" ca="1">SUM(($E$54:$V$54*E155:V155))/SUM(E155:V155)</f>
        <v>10.8914330082488</v>
      </c>
      <c r="AE155" s="10"/>
      <c r="AF155" s="48"/>
      <c r="AG155" s="55">
        <f t="shared" ca="1" si="116"/>
        <v>785915.7715580588</v>
      </c>
      <c r="AH155" s="55">
        <f t="shared" ca="1" si="117"/>
        <v>1307410.7634891754</v>
      </c>
      <c r="AI155" s="55">
        <f t="shared" ca="1" si="118"/>
        <v>4243556.291674112</v>
      </c>
      <c r="AJ155" s="55">
        <f t="shared" ca="1" si="119"/>
        <v>2281492.0740641458</v>
      </c>
      <c r="AK155" s="55">
        <f t="shared" ca="1" si="120"/>
        <v>451657.07351857552</v>
      </c>
      <c r="AL155" s="55">
        <f t="shared" ca="1" si="121"/>
        <v>155028.09890028433</v>
      </c>
      <c r="AM155" s="55">
        <f t="shared" ca="1" si="122"/>
        <v>28665.962142499106</v>
      </c>
      <c r="AN155" s="55">
        <f t="shared" ca="1" si="123"/>
        <v>14776.378279775701</v>
      </c>
      <c r="AO155" s="55">
        <f t="shared" ca="1" si="124"/>
        <v>4945.8196469670902</v>
      </c>
      <c r="AP155" s="55">
        <f t="shared" ca="1" si="125"/>
        <v>2884.3846014152095</v>
      </c>
      <c r="AQ155" s="55">
        <f t="shared" ca="1" si="126"/>
        <v>2805.9413419415846</v>
      </c>
      <c r="AR155" s="55">
        <f t="shared" ca="1" si="127"/>
        <v>3112.0811821916941</v>
      </c>
      <c r="AS155" s="55">
        <f t="shared" ca="1" si="128"/>
        <v>3656.6781979161733</v>
      </c>
      <c r="AT155" s="55">
        <f t="shared" ca="1" si="129"/>
        <v>2620.8350219740837</v>
      </c>
      <c r="AU155" s="55">
        <f t="shared" ca="1" si="130"/>
        <v>2044.6054540566101</v>
      </c>
      <c r="AV155" s="55">
        <f t="shared" ca="1" si="131"/>
        <v>996.36270844141234</v>
      </c>
      <c r="AW155" s="55">
        <f t="shared" ca="1" si="132"/>
        <v>167.12844961011976</v>
      </c>
      <c r="AX155" s="55">
        <f t="shared" ca="1" si="112"/>
        <v>7198409.7151839063</v>
      </c>
      <c r="AY155" s="55">
        <f t="shared" ca="1" si="113"/>
        <v>9291736.2502311431</v>
      </c>
      <c r="AZ155" s="43">
        <f t="array" aca="1" ref="AZ155" ca="1">SUM($E$54:$V$54*AF155:AW155)/1000000</f>
        <v>175.71852191311712</v>
      </c>
      <c r="BA155" s="45">
        <f t="array" aca="1" ref="BA155" ca="1">IF(AZ155=0,"",SUM(($E$54:$V$54*AF155:AW155))/SUM(AF155:AW155))</f>
        <v>18.911268807134501</v>
      </c>
      <c r="BB155" s="56">
        <f t="array" aca="1" ref="BB155" ca="1">SUM(AG155:AW155*AG$54:AW$54*AG$55:AW$55)/1000000</f>
        <v>328.1641731270131</v>
      </c>
      <c r="BG155" s="10"/>
      <c r="BH155" s="48"/>
      <c r="BI155" s="55">
        <f t="shared" si="133"/>
        <v>0</v>
      </c>
      <c r="BJ155" s="55">
        <f t="shared" si="134"/>
        <v>0</v>
      </c>
      <c r="BK155" s="55">
        <f t="shared" ca="1" si="135"/>
        <v>39066538.197305515</v>
      </c>
      <c r="BL155" s="55">
        <f t="shared" ca="1" si="136"/>
        <v>21003609.03262917</v>
      </c>
      <c r="BM155" s="55">
        <f t="shared" ca="1" si="137"/>
        <v>4157993.2259448618</v>
      </c>
      <c r="BN155" s="55">
        <f t="shared" ca="1" si="138"/>
        <v>1427201.7928043837</v>
      </c>
      <c r="BO155" s="55">
        <f t="shared" ca="1" si="139"/>
        <v>263901.27243031218</v>
      </c>
      <c r="BP155" s="55">
        <f t="shared" ca="1" si="140"/>
        <v>136032.58842525198</v>
      </c>
      <c r="BQ155" s="55">
        <f t="shared" ca="1" si="141"/>
        <v>45531.634052861555</v>
      </c>
      <c r="BR155" s="55">
        <f t="shared" ca="1" si="142"/>
        <v>26553.888640052173</v>
      </c>
      <c r="BS155" s="55">
        <f t="shared" ca="1" si="143"/>
        <v>25831.733357568919</v>
      </c>
      <c r="BT155" s="55">
        <f t="shared" ca="1" si="144"/>
        <v>28650.082624270803</v>
      </c>
      <c r="BU155" s="55">
        <f t="shared" ca="1" si="145"/>
        <v>33663.688820253563</v>
      </c>
      <c r="BV155" s="55">
        <f t="shared" ca="1" si="146"/>
        <v>24127.628917205722</v>
      </c>
      <c r="BW155" s="55">
        <f t="shared" ca="1" si="147"/>
        <v>18822.810769834337</v>
      </c>
      <c r="BX155" s="55">
        <f t="shared" ca="1" si="148"/>
        <v>9172.5993794561527</v>
      </c>
      <c r="BY155" s="55">
        <f t="shared" ca="1" si="149"/>
        <v>1538.598645046937</v>
      </c>
      <c r="BZ155" s="55">
        <f t="shared" ca="1" si="114"/>
        <v>66269168.774746045</v>
      </c>
      <c r="CA155" s="55">
        <f t="shared" ca="1" si="115"/>
        <v>66269168.774746045</v>
      </c>
      <c r="CB155" s="43">
        <f t="array" aca="1" ref="CB155" ca="1">SUM($E$54:$V$54*BH155:BY155)/1000000</f>
        <v>1419.2624342442139</v>
      </c>
      <c r="CC155" s="45">
        <f t="array" aca="1" ref="CC155" ca="1">IF(CB155=0,"",SUM(($E$54:$V$54*BH155:BY155))/SUM(BH155:BY155))</f>
        <v>21.416632507771375</v>
      </c>
      <c r="CD155" s="56">
        <f t="array" aca="1" ref="CD155" ca="1">SUM(BI155:BY155*BI$54:BY$54*BI$55:BY$55)/1000000</f>
        <v>6490.9490981925464</v>
      </c>
      <c r="CI155" s="10"/>
      <c r="CJ155" s="73"/>
      <c r="CK155" s="156" t="str">
        <f t="shared" ca="1" si="150"/>
        <v/>
      </c>
      <c r="CL155" s="156" t="str">
        <f t="shared" ca="1" si="151"/>
        <v/>
      </c>
      <c r="CM155" s="156" t="str">
        <f t="shared" ca="1" si="152"/>
        <v/>
      </c>
      <c r="CN155" s="156">
        <f t="shared" ca="1" si="153"/>
        <v>0.32920815643450907</v>
      </c>
      <c r="CO155" s="156">
        <f t="shared" ca="1" si="154"/>
        <v>0.27991974222678895</v>
      </c>
      <c r="CP155" s="156">
        <f t="shared" ca="1" si="155"/>
        <v>0.30051304063480638</v>
      </c>
      <c r="CQ155" s="156">
        <f t="shared" ca="1" si="156"/>
        <v>0.33777702323456815</v>
      </c>
      <c r="CR155" s="156">
        <f t="shared" ca="1" si="157"/>
        <v>0.29968348148350055</v>
      </c>
      <c r="CS155" s="156">
        <f t="shared" ca="1" si="158"/>
        <v>0.30070893177867331</v>
      </c>
      <c r="CT155" s="156">
        <f t="shared" ca="1" si="159"/>
        <v>0.30595762472546512</v>
      </c>
      <c r="CU155" s="156">
        <f t="shared" ca="1" si="160"/>
        <v>0.35644479282059816</v>
      </c>
      <c r="CV155" s="156">
        <f t="shared" ca="1" si="161"/>
        <v>0.29144659231284203</v>
      </c>
      <c r="CW155" s="156">
        <f t="shared" ca="1" si="162"/>
        <v>0.27926995165348306</v>
      </c>
      <c r="CX155" s="156">
        <f t="shared" ca="1" si="163"/>
        <v>0.34196608123982475</v>
      </c>
      <c r="CY155" s="156">
        <f t="shared" ca="1" si="164"/>
        <v>0.35540619333986712</v>
      </c>
      <c r="CZ155" s="156">
        <f t="shared" ca="1" si="165"/>
        <v>0.38425541781393086</v>
      </c>
      <c r="DA155" s="156">
        <f t="shared" ca="1" si="166"/>
        <v>0.31453980672822301</v>
      </c>
      <c r="DB155" s="55"/>
      <c r="DC155" s="55"/>
      <c r="DD155" s="43"/>
      <c r="DE155" s="45"/>
      <c r="DF155" s="56"/>
      <c r="DK155" s="10"/>
      <c r="DL155" s="48"/>
      <c r="DM155" s="74">
        <f t="shared" ca="1" si="167"/>
        <v>7.0594679136769339E-2</v>
      </c>
      <c r="DN155" s="74">
        <f t="shared" ca="1" si="168"/>
        <v>7.0594679136769339E-2</v>
      </c>
      <c r="DO155" s="74">
        <f t="shared" ca="1" si="169"/>
        <v>0.72049526710213385</v>
      </c>
      <c r="DP155" s="74">
        <f t="shared" ca="1" si="170"/>
        <v>0.72049526710213385</v>
      </c>
      <c r="DQ155" s="74">
        <f t="shared" ca="1" si="171"/>
        <v>0.72049526710213385</v>
      </c>
      <c r="DR155" s="74">
        <f t="shared" ca="1" si="172"/>
        <v>0.72049526710213374</v>
      </c>
      <c r="DS155" s="74">
        <f t="shared" ca="1" si="173"/>
        <v>0.72049526710213385</v>
      </c>
      <c r="DT155" s="74">
        <f t="shared" ca="1" si="174"/>
        <v>0.72049526710213385</v>
      </c>
      <c r="DU155" s="74">
        <f t="shared" ca="1" si="175"/>
        <v>0.72049526710213396</v>
      </c>
      <c r="DV155" s="74">
        <f t="shared" ca="1" si="176"/>
        <v>0.72049526710213385</v>
      </c>
      <c r="DW155" s="74">
        <f t="shared" ca="1" si="177"/>
        <v>0.72049526710213385</v>
      </c>
      <c r="DX155" s="74">
        <f t="shared" ca="1" si="178"/>
        <v>0.72049526710213385</v>
      </c>
      <c r="DY155" s="74">
        <f t="shared" ca="1" si="179"/>
        <v>0.72049526710213385</v>
      </c>
      <c r="DZ155" s="74">
        <f t="shared" ca="1" si="180"/>
        <v>0.72049526710213396</v>
      </c>
      <c r="EA155" s="74">
        <f t="shared" ca="1" si="181"/>
        <v>0.72049526710213385</v>
      </c>
      <c r="EB155" s="74">
        <f t="shared" ca="1" si="182"/>
        <v>0.72049526710213374</v>
      </c>
      <c r="EC155" s="74">
        <f t="shared" ca="1" si="183"/>
        <v>0.72049526710213385</v>
      </c>
      <c r="ED155" s="55"/>
      <c r="EE155" s="55"/>
      <c r="EF155" s="43"/>
      <c r="EG155" s="45"/>
      <c r="EH155" s="56"/>
    </row>
    <row r="156" spans="1:138" x14ac:dyDescent="0.2">
      <c r="A156" s="6">
        <v>9</v>
      </c>
      <c r="B156">
        <v>4</v>
      </c>
      <c r="C156" s="5">
        <f t="shared" ca="1" si="107"/>
        <v>0.33661887262786239</v>
      </c>
      <c r="D156" s="5">
        <f t="shared" ca="1" si="108"/>
        <v>6.6314468335135088E-2</v>
      </c>
      <c r="E156" s="32">
        <f t="shared" ca="1" si="109"/>
        <v>29255578.873705178</v>
      </c>
      <c r="F156" s="31">
        <f t="shared" ca="1" si="188"/>
        <v>50511815.79356616</v>
      </c>
      <c r="G156" s="31">
        <f t="shared" ca="1" si="188"/>
        <v>28133625.890982904</v>
      </c>
      <c r="H156" s="31">
        <f t="shared" ca="1" si="188"/>
        <v>33424894.18669435</v>
      </c>
      <c r="I156" s="31">
        <f t="shared" ca="1" si="188"/>
        <v>20849473.36819401</v>
      </c>
      <c r="J156" s="31">
        <f t="shared" ca="1" si="188"/>
        <v>11209444.383069621</v>
      </c>
      <c r="K156" s="31">
        <f t="shared" ca="1" si="188"/>
        <v>2219085.0029155589</v>
      </c>
      <c r="L156" s="31">
        <f t="shared" ca="1" si="188"/>
        <v>761685.24633099174</v>
      </c>
      <c r="M156" s="31">
        <f t="shared" ca="1" si="188"/>
        <v>140841.82538978595</v>
      </c>
      <c r="N156" s="31">
        <f t="shared" ca="1" si="188"/>
        <v>72599.415265681397</v>
      </c>
      <c r="O156" s="31">
        <f t="shared" ca="1" si="188"/>
        <v>24299.839079700389</v>
      </c>
      <c r="P156" s="31">
        <f t="shared" ca="1" si="189"/>
        <v>14171.580579436712</v>
      </c>
      <c r="Q156" s="31">
        <f t="shared" ca="1" si="189"/>
        <v>13786.172554446319</v>
      </c>
      <c r="R156" s="31">
        <f t="shared" ca="1" si="189"/>
        <v>15290.301169108747</v>
      </c>
      <c r="S156" s="31">
        <f t="shared" ca="1" si="189"/>
        <v>17966.019409968001</v>
      </c>
      <c r="T156" s="31">
        <f t="shared" ca="1" si="189"/>
        <v>12876.706761328662</v>
      </c>
      <c r="U156" s="31">
        <f t="shared" ca="1" si="189"/>
        <v>10045.571222056325</v>
      </c>
      <c r="V156" s="31">
        <f t="shared" ca="1" si="189"/>
        <v>4895.3369124545161</v>
      </c>
      <c r="W156" s="33">
        <f t="shared" ca="1" si="110"/>
        <v>68791354.95554848</v>
      </c>
      <c r="X156" s="33">
        <f t="shared" ca="1" si="111"/>
        <v>176692375.51380274</v>
      </c>
      <c r="Y156" s="40">
        <f t="array" aca="1" ref="Y156" ca="1">SUM($E$54:$V$54*E156:V156)/1000000</f>
        <v>2264.3669633911768</v>
      </c>
      <c r="Z156" s="41">
        <f t="array" aca="1" ref="Z156" ca="1">SUM(($E$54:$V$54*E156:V156))/SUM(E156:V156)</f>
        <v>12.815306584716161</v>
      </c>
      <c r="AE156" s="10"/>
      <c r="AF156" s="48"/>
      <c r="AG156" s="55">
        <f t="shared" ca="1" si="116"/>
        <v>1581833.9783283896</v>
      </c>
      <c r="AH156" s="55">
        <f t="shared" ca="1" si="117"/>
        <v>881035.94513037708</v>
      </c>
      <c r="AI156" s="55">
        <f t="shared" ca="1" si="118"/>
        <v>3000559.800132066</v>
      </c>
      <c r="AJ156" s="55">
        <f t="shared" ca="1" si="119"/>
        <v>1871661.6212185563</v>
      </c>
      <c r="AK156" s="55">
        <f t="shared" ca="1" si="120"/>
        <v>1006274.1862334459</v>
      </c>
      <c r="AL156" s="55">
        <f t="shared" ca="1" si="121"/>
        <v>199207.72869566668</v>
      </c>
      <c r="AM156" s="55">
        <f t="shared" ca="1" si="122"/>
        <v>68376.645195312522</v>
      </c>
      <c r="AN156" s="55">
        <f t="shared" ca="1" si="123"/>
        <v>12643.400367443499</v>
      </c>
      <c r="AO156" s="55">
        <f t="shared" ca="1" si="124"/>
        <v>6517.2648189269157</v>
      </c>
      <c r="AP156" s="55">
        <f t="shared" ca="1" si="125"/>
        <v>2181.4016787898204</v>
      </c>
      <c r="AQ156" s="55">
        <f t="shared" ca="1" si="126"/>
        <v>1272.185777267691</v>
      </c>
      <c r="AR156" s="55">
        <f t="shared" ca="1" si="127"/>
        <v>1237.5876175854139</v>
      </c>
      <c r="AS156" s="55">
        <f t="shared" ca="1" si="128"/>
        <v>1372.6135605300899</v>
      </c>
      <c r="AT156" s="55">
        <f t="shared" ca="1" si="129"/>
        <v>1612.8133512955721</v>
      </c>
      <c r="AU156" s="55">
        <f t="shared" ca="1" si="130"/>
        <v>1155.9446815395497</v>
      </c>
      <c r="AV156" s="55">
        <f t="shared" ca="1" si="131"/>
        <v>901.79304711949396</v>
      </c>
      <c r="AW156" s="55">
        <f t="shared" ca="1" si="132"/>
        <v>439.45542701107155</v>
      </c>
      <c r="AX156" s="55">
        <f t="shared" ca="1" si="112"/>
        <v>6175414.4418025576</v>
      </c>
      <c r="AY156" s="55">
        <f t="shared" ca="1" si="113"/>
        <v>8638284.3652613238</v>
      </c>
      <c r="AZ156" s="43">
        <f t="array" aca="1" ref="AZ156" ca="1">SUM($E$54:$V$54*AF156:AW156)/1000000</f>
        <v>159.93588882668143</v>
      </c>
      <c r="BA156" s="45">
        <f t="array" aca="1" ref="BA156" ca="1">IF(AZ156=0,"",SUM(($E$54:$V$54*AF156:AW156))/SUM(AF156:AW156))</f>
        <v>18.514774701080714</v>
      </c>
      <c r="BB156" s="56">
        <f t="array" aca="1" ref="BB156" ca="1">SUM(AG156:AW156*AG$54:AW$54*AG$55:AW$55)/1000000</f>
        <v>306.34544996386381</v>
      </c>
      <c r="BG156" s="10"/>
      <c r="BH156" s="48"/>
      <c r="BI156" s="55">
        <f t="shared" si="133"/>
        <v>0</v>
      </c>
      <c r="BJ156" s="55">
        <f t="shared" si="134"/>
        <v>0</v>
      </c>
      <c r="BK156" s="55">
        <f t="shared" ca="1" si="135"/>
        <v>15231141.597463321</v>
      </c>
      <c r="BL156" s="55">
        <f t="shared" ca="1" si="136"/>
        <v>9500741.5529805012</v>
      </c>
      <c r="BM156" s="55">
        <f t="shared" ca="1" si="137"/>
        <v>5107948.3954024855</v>
      </c>
      <c r="BN156" s="55">
        <f t="shared" ca="1" si="138"/>
        <v>1011198.351367372</v>
      </c>
      <c r="BO156" s="55">
        <f t="shared" ca="1" si="139"/>
        <v>347086.68858506897</v>
      </c>
      <c r="BP156" s="55">
        <f t="shared" ca="1" si="140"/>
        <v>64179.164588379754</v>
      </c>
      <c r="BQ156" s="55">
        <f t="shared" ca="1" si="141"/>
        <v>33082.287938694957</v>
      </c>
      <c r="BR156" s="55">
        <f t="shared" ca="1" si="142"/>
        <v>11073.01305880642</v>
      </c>
      <c r="BS156" s="55">
        <f t="shared" ca="1" si="143"/>
        <v>6457.7422222980822</v>
      </c>
      <c r="BT156" s="55">
        <f t="shared" ca="1" si="144"/>
        <v>6282.1185039808479</v>
      </c>
      <c r="BU156" s="55">
        <f t="shared" ca="1" si="145"/>
        <v>6967.5236927828992</v>
      </c>
      <c r="BV156" s="55">
        <f t="shared" ca="1" si="146"/>
        <v>8186.8018503683925</v>
      </c>
      <c r="BW156" s="55">
        <f t="shared" ca="1" si="147"/>
        <v>5867.6907964269221</v>
      </c>
      <c r="BX156" s="55">
        <f t="shared" ca="1" si="148"/>
        <v>4577.5916852849859</v>
      </c>
      <c r="BY156" s="55">
        <f t="shared" ca="1" si="149"/>
        <v>2230.7196924669643</v>
      </c>
      <c r="BZ156" s="55">
        <f t="shared" ca="1" si="114"/>
        <v>31347021.23982824</v>
      </c>
      <c r="CA156" s="55">
        <f t="shared" ca="1" si="115"/>
        <v>31347021.23982824</v>
      </c>
      <c r="CB156" s="43">
        <f t="array" aca="1" ref="CB156" ca="1">SUM($E$54:$V$54*BH156:BY156)/1000000</f>
        <v>704.39640787212716</v>
      </c>
      <c r="CC156" s="45">
        <f t="array" aca="1" ref="CC156" ca="1">IF(CB156=0,"",SUM(($E$54:$V$54*BH156:BY156))/SUM(BH156:BY156))</f>
        <v>22.470920043182602</v>
      </c>
      <c r="CD156" s="56">
        <f t="array" aca="1" ref="CD156" ca="1">SUM(BI156:BY156*BI$54:BY$54*BI$55:BY$55)/1000000</f>
        <v>3268.0275366536871</v>
      </c>
      <c r="CI156" s="10"/>
      <c r="CJ156" s="73"/>
      <c r="CK156" s="156" t="str">
        <f t="shared" ca="1" si="150"/>
        <v/>
      </c>
      <c r="CL156" s="156" t="str">
        <f t="shared" ca="1" si="151"/>
        <v/>
      </c>
      <c r="CM156" s="156" t="str">
        <f t="shared" ca="1" si="152"/>
        <v/>
      </c>
      <c r="CN156" s="156">
        <f t="shared" ca="1" si="153"/>
        <v>1.1658511941515042</v>
      </c>
      <c r="CO156" s="156">
        <f t="shared" ca="1" si="154"/>
        <v>1.2202273258476295</v>
      </c>
      <c r="CP156" s="156">
        <f t="shared" ca="1" si="155"/>
        <v>1.222254738169436</v>
      </c>
      <c r="CQ156" s="156">
        <f t="shared" ca="1" si="156"/>
        <v>1.2031762541806308</v>
      </c>
      <c r="CR156" s="156">
        <f t="shared" ca="1" si="157"/>
        <v>1.1229054950095703</v>
      </c>
      <c r="CS156" s="156">
        <f t="shared" ca="1" si="158"/>
        <v>1.2581050240059133</v>
      </c>
      <c r="CT156" s="156">
        <f t="shared" ca="1" si="159"/>
        <v>1.3667029122406218</v>
      </c>
      <c r="CU156" s="156">
        <f t="shared" ca="1" si="160"/>
        <v>1.3736676226513724</v>
      </c>
      <c r="CV156" s="156">
        <f t="shared" ca="1" si="161"/>
        <v>1.1694787918577445</v>
      </c>
      <c r="CW156" s="156">
        <f t="shared" ca="1" si="162"/>
        <v>1.1766888473710679</v>
      </c>
      <c r="CX156" s="156">
        <f t="shared" ca="1" si="163"/>
        <v>1.3164294819433264</v>
      </c>
      <c r="CY156" s="156">
        <f t="shared" ca="1" si="164"/>
        <v>1.1764664447021522</v>
      </c>
      <c r="CZ156" s="156">
        <f t="shared" ca="1" si="165"/>
        <v>1.2231720220784716</v>
      </c>
      <c r="DA156" s="156">
        <f t="shared" ca="1" si="166"/>
        <v>1.1366469936931909</v>
      </c>
      <c r="DB156" s="55"/>
      <c r="DC156" s="55"/>
      <c r="DD156" s="43"/>
      <c r="DE156" s="45"/>
      <c r="DF156" s="56"/>
      <c r="DK156" s="10"/>
      <c r="DL156" s="48"/>
      <c r="DM156" s="74">
        <f t="shared" ca="1" si="167"/>
        <v>6.6314468335135046E-2</v>
      </c>
      <c r="DN156" s="74">
        <f t="shared" ca="1" si="168"/>
        <v>6.6314468335135046E-2</v>
      </c>
      <c r="DO156" s="74">
        <f t="shared" ca="1" si="169"/>
        <v>0.4029333409629976</v>
      </c>
      <c r="DP156" s="74">
        <f t="shared" ca="1" si="170"/>
        <v>0.4029333409629976</v>
      </c>
      <c r="DQ156" s="74">
        <f t="shared" ca="1" si="171"/>
        <v>0.4029333409629976</v>
      </c>
      <c r="DR156" s="74">
        <f t="shared" ca="1" si="172"/>
        <v>0.4029333409629976</v>
      </c>
      <c r="DS156" s="74">
        <f t="shared" ca="1" si="173"/>
        <v>0.4029333409629976</v>
      </c>
      <c r="DT156" s="74">
        <f t="shared" ca="1" si="174"/>
        <v>0.4029333409629976</v>
      </c>
      <c r="DU156" s="74">
        <f t="shared" ca="1" si="175"/>
        <v>0.4029333409629976</v>
      </c>
      <c r="DV156" s="74">
        <f t="shared" ca="1" si="176"/>
        <v>0.4029333409629976</v>
      </c>
      <c r="DW156" s="74">
        <f t="shared" ca="1" si="177"/>
        <v>0.4029333409629976</v>
      </c>
      <c r="DX156" s="74">
        <f t="shared" ca="1" si="178"/>
        <v>0.4029333409629976</v>
      </c>
      <c r="DY156" s="74">
        <f t="shared" ca="1" si="179"/>
        <v>0.4029333409629976</v>
      </c>
      <c r="DZ156" s="74">
        <f t="shared" ca="1" si="180"/>
        <v>0.4029333409629976</v>
      </c>
      <c r="EA156" s="74">
        <f t="shared" ca="1" si="181"/>
        <v>0.4029333409629976</v>
      </c>
      <c r="EB156" s="74">
        <f t="shared" ca="1" si="182"/>
        <v>0.4029333409629976</v>
      </c>
      <c r="EC156" s="74">
        <f t="shared" ca="1" si="183"/>
        <v>0.4029333409629976</v>
      </c>
      <c r="ED156" s="55"/>
      <c r="EE156" s="55"/>
      <c r="EF156" s="43"/>
      <c r="EG156" s="45"/>
      <c r="EH156" s="56"/>
    </row>
    <row r="157" spans="1:138" x14ac:dyDescent="0.2">
      <c r="A157" s="6">
        <v>9</v>
      </c>
      <c r="B157">
        <v>5</v>
      </c>
      <c r="C157" s="5">
        <f t="shared" ca="1" si="107"/>
        <v>0.4014382884329637</v>
      </c>
      <c r="D157" s="5">
        <f t="shared" ca="1" si="108"/>
        <v>7.8200478062198833E-2</v>
      </c>
      <c r="E157" s="32">
        <f t="shared" ca="1" si="109"/>
        <v>25155193.320221554</v>
      </c>
      <c r="F157" s="31">
        <f t="shared" ca="1" si="188"/>
        <v>22711463.752916399</v>
      </c>
      <c r="G157" s="31">
        <f t="shared" ca="1" si="188"/>
        <v>39212940.493912607</v>
      </c>
      <c r="H157" s="31">
        <f t="shared" ca="1" si="188"/>
        <v>14619068.604550323</v>
      </c>
      <c r="I157" s="31">
        <f t="shared" ca="1" si="188"/>
        <v>17368568.95405487</v>
      </c>
      <c r="J157" s="31">
        <f t="shared" ca="1" si="188"/>
        <v>10834006.349535784</v>
      </c>
      <c r="K157" s="31">
        <f t="shared" ca="1" si="188"/>
        <v>5824760.6295038024</v>
      </c>
      <c r="L157" s="31">
        <f t="shared" ca="1" si="188"/>
        <v>1153102.5550229182</v>
      </c>
      <c r="M157" s="31">
        <f t="shared" ca="1" si="188"/>
        <v>395794.30373940867</v>
      </c>
      <c r="N157" s="31">
        <f t="shared" ca="1" si="188"/>
        <v>73185.600595595461</v>
      </c>
      <c r="O157" s="31">
        <f t="shared" ca="1" si="188"/>
        <v>37724.815014313623</v>
      </c>
      <c r="P157" s="31">
        <f t="shared" ca="1" si="189"/>
        <v>12626.918974547503</v>
      </c>
      <c r="Q157" s="31">
        <f t="shared" ca="1" si="189"/>
        <v>7363.9746802810787</v>
      </c>
      <c r="R157" s="31">
        <f t="shared" ca="1" si="189"/>
        <v>7163.7052098647309</v>
      </c>
      <c r="S157" s="31">
        <f t="shared" ca="1" si="189"/>
        <v>7945.2951653515893</v>
      </c>
      <c r="T157" s="31">
        <f t="shared" ca="1" si="189"/>
        <v>9335.6779294198841</v>
      </c>
      <c r="U157" s="31">
        <f t="shared" ca="1" si="189"/>
        <v>6691.1197395595982</v>
      </c>
      <c r="V157" s="31">
        <f t="shared" ca="1" si="189"/>
        <v>5219.9775256913072</v>
      </c>
      <c r="W157" s="33">
        <f t="shared" ca="1" si="110"/>
        <v>50362558.481241725</v>
      </c>
      <c r="X157" s="33">
        <f t="shared" ca="1" si="111"/>
        <v>137442156.04829225</v>
      </c>
      <c r="Y157" s="40">
        <f t="array" aca="1" ref="Y157" ca="1">SUM($E$54:$V$54*E157:V157)/1000000</f>
        <v>1907.5049913047599</v>
      </c>
      <c r="Z157" s="41">
        <f t="array" aca="1" ref="Z157" ca="1">SUM(($E$54:$V$54*E157:V157))/SUM(E157:V157)</f>
        <v>13.878602069037182</v>
      </c>
      <c r="AE157" s="10"/>
      <c r="AF157" s="48"/>
      <c r="AG157" s="55">
        <f t="shared" ca="1" si="116"/>
        <v>781733.31176153047</v>
      </c>
      <c r="AH157" s="55">
        <f t="shared" ca="1" si="117"/>
        <v>1349717.5774184878</v>
      </c>
      <c r="AI157" s="55">
        <f t="shared" ca="1" si="118"/>
        <v>1614393.9141523633</v>
      </c>
      <c r="AJ157" s="55">
        <f t="shared" ca="1" si="119"/>
        <v>1918023.1501365444</v>
      </c>
      <c r="AK157" s="55">
        <f t="shared" ca="1" si="120"/>
        <v>1196406.8566676402</v>
      </c>
      <c r="AL157" s="55">
        <f t="shared" ca="1" si="121"/>
        <v>643232.36767206318</v>
      </c>
      <c r="AM157" s="55">
        <f t="shared" ca="1" si="122"/>
        <v>127337.91718051799</v>
      </c>
      <c r="AN157" s="55">
        <f t="shared" ca="1" si="123"/>
        <v>43707.840252845432</v>
      </c>
      <c r="AO157" s="55">
        <f t="shared" ca="1" si="124"/>
        <v>8081.9367773087461</v>
      </c>
      <c r="AP157" s="55">
        <f t="shared" ca="1" si="125"/>
        <v>4165.9775611611176</v>
      </c>
      <c r="AQ157" s="55">
        <f t="shared" ca="1" si="126"/>
        <v>1394.3994448907317</v>
      </c>
      <c r="AR157" s="55">
        <f t="shared" ca="1" si="127"/>
        <v>813.20884588485387</v>
      </c>
      <c r="AS157" s="55">
        <f t="shared" ca="1" si="128"/>
        <v>791.092948971282</v>
      </c>
      <c r="AT157" s="55">
        <f t="shared" ca="1" si="129"/>
        <v>877.40447138303523</v>
      </c>
      <c r="AU157" s="55">
        <f t="shared" ca="1" si="130"/>
        <v>1030.9454070863901</v>
      </c>
      <c r="AV157" s="55">
        <f t="shared" ca="1" si="131"/>
        <v>738.90500678323019</v>
      </c>
      <c r="AW157" s="55">
        <f t="shared" ca="1" si="132"/>
        <v>576.44574886700684</v>
      </c>
      <c r="AX157" s="55">
        <f t="shared" ca="1" si="112"/>
        <v>5561572.3622743115</v>
      </c>
      <c r="AY157" s="55">
        <f t="shared" ca="1" si="113"/>
        <v>7693023.2514543291</v>
      </c>
      <c r="AZ157" s="43">
        <f t="array" aca="1" ref="AZ157" ca="1">SUM($E$54:$V$54*AF157:AW157)/1000000</f>
        <v>157.88003916251824</v>
      </c>
      <c r="BA157" s="45">
        <f t="array" aca="1" ref="BA157" ca="1">IF(AZ157=0,"",SUM(($E$54:$V$54*AF157:AW157))/SUM(AF157:AW157))</f>
        <v>20.522496033360067</v>
      </c>
      <c r="BB157" s="56">
        <f t="array" aca="1" ref="BB157" ca="1">SUM(AG157:AW157*AG$54:AW$54*AG$55:AW$55)/1000000</f>
        <v>321.44531468270026</v>
      </c>
      <c r="BG157" s="10"/>
      <c r="BH157" s="48"/>
      <c r="BI157" s="55">
        <f t="shared" si="133"/>
        <v>0</v>
      </c>
      <c r="BJ157" s="55">
        <f t="shared" si="134"/>
        <v>0</v>
      </c>
      <c r="BK157" s="55">
        <f t="shared" ca="1" si="135"/>
        <v>8287411.3536550291</v>
      </c>
      <c r="BL157" s="55">
        <f t="shared" ca="1" si="136"/>
        <v>9846077.0272171628</v>
      </c>
      <c r="BM157" s="55">
        <f t="shared" ca="1" si="137"/>
        <v>6141695.4564921362</v>
      </c>
      <c r="BN157" s="55">
        <f t="shared" ca="1" si="138"/>
        <v>3302001.5624146848</v>
      </c>
      <c r="BO157" s="55">
        <f t="shared" ca="1" si="139"/>
        <v>653682.9031263378</v>
      </c>
      <c r="BP157" s="55">
        <f t="shared" ca="1" si="140"/>
        <v>224372.03731987398</v>
      </c>
      <c r="BQ157" s="55">
        <f t="shared" ca="1" si="141"/>
        <v>41488.222930372962</v>
      </c>
      <c r="BR157" s="55">
        <f t="shared" ca="1" si="142"/>
        <v>21385.839872647288</v>
      </c>
      <c r="BS157" s="55">
        <f t="shared" ca="1" si="143"/>
        <v>7158.0806207295273</v>
      </c>
      <c r="BT157" s="55">
        <f t="shared" ca="1" si="144"/>
        <v>4174.5674108399726</v>
      </c>
      <c r="BU157" s="55">
        <f t="shared" ca="1" si="145"/>
        <v>4061.036547293555</v>
      </c>
      <c r="BV157" s="55">
        <f t="shared" ca="1" si="146"/>
        <v>4504.1124809401344</v>
      </c>
      <c r="BW157" s="55">
        <f t="shared" ca="1" si="147"/>
        <v>5292.3072843545806</v>
      </c>
      <c r="BX157" s="55">
        <f t="shared" ca="1" si="148"/>
        <v>3793.1323258878151</v>
      </c>
      <c r="BY157" s="55">
        <f t="shared" ca="1" si="149"/>
        <v>2959.1557562547537</v>
      </c>
      <c r="BZ157" s="55">
        <f t="shared" ca="1" si="114"/>
        <v>28550056.795454536</v>
      </c>
      <c r="CA157" s="55">
        <f t="shared" ca="1" si="115"/>
        <v>28550056.795454536</v>
      </c>
      <c r="CB157" s="43">
        <f t="array" aca="1" ref="CB157" ca="1">SUM($E$54:$V$54*BH157:BY157)/1000000</f>
        <v>697.20877381006949</v>
      </c>
      <c r="CC157" s="45">
        <f t="array" aca="1" ref="CC157" ca="1">IF(CB157=0,"",SUM(($E$54:$V$54*BH157:BY157))/SUM(BH157:BY157))</f>
        <v>24.420573969613688</v>
      </c>
      <c r="CD157" s="56">
        <f t="array" aca="1" ref="CD157" ca="1">SUM(BI157:BY157*BI$54:BY$54*BI$55:BY$55)/1000000</f>
        <v>3311.80320055231</v>
      </c>
      <c r="CI157" s="10"/>
      <c r="CJ157" s="73"/>
      <c r="CK157" s="156" t="str">
        <f t="shared" ca="1" si="150"/>
        <v/>
      </c>
      <c r="CL157" s="156" t="str">
        <f t="shared" ca="1" si="151"/>
        <v/>
      </c>
      <c r="CM157" s="156" t="str">
        <f t="shared" ca="1" si="152"/>
        <v/>
      </c>
      <c r="CN157" s="156">
        <f t="shared" ca="1" si="153"/>
        <v>0.19796672179455349</v>
      </c>
      <c r="CO157" s="156">
        <f t="shared" ca="1" si="154"/>
        <v>0.25121039810797896</v>
      </c>
      <c r="CP157" s="156">
        <f t="shared" ca="1" si="155"/>
        <v>0.27533815307056403</v>
      </c>
      <c r="CQ157" s="156">
        <f t="shared" ca="1" si="156"/>
        <v>0.27179831146129807</v>
      </c>
      <c r="CR157" s="156">
        <f t="shared" ca="1" si="157"/>
        <v>0.26654550761345519</v>
      </c>
      <c r="CS157" s="156">
        <f t="shared" ca="1" si="158"/>
        <v>0.24730955471621674</v>
      </c>
      <c r="CT157" s="156">
        <f t="shared" ca="1" si="159"/>
        <v>0.25432283878179901</v>
      </c>
      <c r="CU157" s="156">
        <f t="shared" ca="1" si="160"/>
        <v>0.32946482090667378</v>
      </c>
      <c r="CV157" s="156">
        <f t="shared" ca="1" si="161"/>
        <v>0.26475567917636544</v>
      </c>
      <c r="CW157" s="156">
        <f t="shared" ca="1" si="162"/>
        <v>0.22531178547536937</v>
      </c>
      <c r="CX157" s="156">
        <f t="shared" ca="1" si="163"/>
        <v>0.24175201740414487</v>
      </c>
      <c r="CY157" s="156">
        <f t="shared" ca="1" si="164"/>
        <v>0.23513570833154154</v>
      </c>
      <c r="CZ157" s="156">
        <f t="shared" ca="1" si="165"/>
        <v>0.24837229346084008</v>
      </c>
      <c r="DA157" s="156">
        <f t="shared" ca="1" si="166"/>
        <v>0.30749402895582623</v>
      </c>
      <c r="DB157" s="55"/>
      <c r="DC157" s="55"/>
      <c r="DD157" s="43"/>
      <c r="DE157" s="45"/>
      <c r="DF157" s="56"/>
      <c r="DK157" s="10"/>
      <c r="DL157" s="48"/>
      <c r="DM157" s="74">
        <f t="shared" ca="1" si="167"/>
        <v>7.8200478062198792E-2</v>
      </c>
      <c r="DN157" s="74">
        <f t="shared" ca="1" si="168"/>
        <v>7.8200478062198792E-2</v>
      </c>
      <c r="DO157" s="74">
        <f t="shared" ca="1" si="169"/>
        <v>0.47963876649516268</v>
      </c>
      <c r="DP157" s="74">
        <f t="shared" ca="1" si="170"/>
        <v>0.47963876649516268</v>
      </c>
      <c r="DQ157" s="74">
        <f t="shared" ca="1" si="171"/>
        <v>0.47963876649516268</v>
      </c>
      <c r="DR157" s="74">
        <f t="shared" ca="1" si="172"/>
        <v>0.47963876649516268</v>
      </c>
      <c r="DS157" s="74">
        <f t="shared" ca="1" si="173"/>
        <v>0.47963876649516268</v>
      </c>
      <c r="DT157" s="74">
        <f t="shared" ca="1" si="174"/>
        <v>0.47963876649516268</v>
      </c>
      <c r="DU157" s="74">
        <f t="shared" ca="1" si="175"/>
        <v>0.47963876649516268</v>
      </c>
      <c r="DV157" s="74">
        <f t="shared" ca="1" si="176"/>
        <v>0.47963876649516268</v>
      </c>
      <c r="DW157" s="74">
        <f t="shared" ca="1" si="177"/>
        <v>0.47963876649516268</v>
      </c>
      <c r="DX157" s="74">
        <f t="shared" ca="1" si="178"/>
        <v>0.47963876649516268</v>
      </c>
      <c r="DY157" s="74">
        <f t="shared" ca="1" si="179"/>
        <v>0.47963876649516268</v>
      </c>
      <c r="DZ157" s="74">
        <f t="shared" ca="1" si="180"/>
        <v>0.47963876649516268</v>
      </c>
      <c r="EA157" s="74">
        <f t="shared" ca="1" si="181"/>
        <v>0.47963876649516268</v>
      </c>
      <c r="EB157" s="74">
        <f t="shared" ca="1" si="182"/>
        <v>0.47963876649516268</v>
      </c>
      <c r="EC157" s="74">
        <f t="shared" ca="1" si="183"/>
        <v>0.47963876649516268</v>
      </c>
      <c r="ED157" s="55"/>
      <c r="EE157" s="55"/>
      <c r="EF157" s="43"/>
      <c r="EG157" s="45"/>
      <c r="EH157" s="56"/>
    </row>
    <row r="158" spans="1:138" x14ac:dyDescent="0.2">
      <c r="A158" s="6">
        <v>9</v>
      </c>
      <c r="B158">
        <v>6</v>
      </c>
      <c r="C158" s="5">
        <f t="shared" ca="1" si="107"/>
        <v>0.56054641521849768</v>
      </c>
      <c r="D158" s="5">
        <f t="shared" ca="1" si="108"/>
        <v>5.8386910269034538E-2</v>
      </c>
      <c r="E158" s="32">
        <f t="shared" ca="1" si="109"/>
        <v>11222254.174669661</v>
      </c>
      <c r="F158" s="31">
        <f t="shared" ref="F158:O167" ca="1" si="190">E157*EXP(-M-(F$52*$C158)-(F$51*$D158))</f>
        <v>19919067.898258906</v>
      </c>
      <c r="G158" s="31">
        <f t="shared" ca="1" si="190"/>
        <v>17984007.628338251</v>
      </c>
      <c r="H158" s="31">
        <f t="shared" ca="1" si="190"/>
        <v>17726726.659603011</v>
      </c>
      <c r="I158" s="31">
        <f t="shared" ca="1" si="190"/>
        <v>6608742.672870391</v>
      </c>
      <c r="J158" s="31">
        <f t="shared" ca="1" si="190"/>
        <v>7851690.5500824135</v>
      </c>
      <c r="K158" s="31">
        <f t="shared" ca="1" si="190"/>
        <v>4897655.3853807067</v>
      </c>
      <c r="L158" s="31">
        <f t="shared" ca="1" si="190"/>
        <v>2633159.8252077051</v>
      </c>
      <c r="M158" s="31">
        <f t="shared" ca="1" si="190"/>
        <v>521275.21032385516</v>
      </c>
      <c r="N158" s="31">
        <f t="shared" ca="1" si="190"/>
        <v>178924.03240980025</v>
      </c>
      <c r="O158" s="31">
        <f t="shared" ca="1" si="190"/>
        <v>33084.515489941346</v>
      </c>
      <c r="P158" s="31">
        <f t="shared" ref="P158:V167" ca="1" si="191">O157*EXP(-M-(P$52*$C158)-(P$51*$D158))</f>
        <v>17053.999919915204</v>
      </c>
      <c r="Q158" s="31">
        <f t="shared" ca="1" si="191"/>
        <v>5708.1651718902895</v>
      </c>
      <c r="R158" s="31">
        <f t="shared" ca="1" si="191"/>
        <v>3328.9818269518701</v>
      </c>
      <c r="S158" s="31">
        <f t="shared" ca="1" si="191"/>
        <v>3238.4473728757935</v>
      </c>
      <c r="T158" s="31">
        <f t="shared" ca="1" si="191"/>
        <v>3591.7754152590896</v>
      </c>
      <c r="U158" s="31">
        <f t="shared" ca="1" si="191"/>
        <v>4220.3162719359343</v>
      </c>
      <c r="V158" s="31">
        <f t="shared" ca="1" si="191"/>
        <v>3024.808881350285</v>
      </c>
      <c r="W158" s="33">
        <f t="shared" ca="1" si="110"/>
        <v>40491425.346228004</v>
      </c>
      <c r="X158" s="33">
        <f t="shared" ca="1" si="111"/>
        <v>89616755.047494814</v>
      </c>
      <c r="Y158" s="40">
        <f t="array" aca="1" ref="Y158" ca="1">SUM($E$54:$V$54*E158:V158)/1000000</f>
        <v>1345.3303199280613</v>
      </c>
      <c r="Z158" s="41">
        <f t="array" aca="1" ref="Z158" ca="1">SUM(($E$54:$V$54*E158:V158))/SUM(E158:V158)</f>
        <v>15.012040094679474</v>
      </c>
      <c r="AE158" s="10"/>
      <c r="AF158" s="48"/>
      <c r="AG158" s="55">
        <f t="shared" ca="1" si="116"/>
        <v>385071.61162659212</v>
      </c>
      <c r="AH158" s="55">
        <f t="shared" ca="1" si="117"/>
        <v>347663.39651638252</v>
      </c>
      <c r="AI158" s="55">
        <f t="shared" ca="1" si="118"/>
        <v>1580124.6765838442</v>
      </c>
      <c r="AJ158" s="55">
        <f t="shared" ca="1" si="119"/>
        <v>589089.9983465441</v>
      </c>
      <c r="AK158" s="55">
        <f t="shared" ca="1" si="120"/>
        <v>699883.86628415738</v>
      </c>
      <c r="AL158" s="55">
        <f t="shared" ca="1" si="121"/>
        <v>436567.12716622464</v>
      </c>
      <c r="AM158" s="55">
        <f t="shared" ca="1" si="122"/>
        <v>234714.55825409995</v>
      </c>
      <c r="AN158" s="55">
        <f t="shared" ca="1" si="123"/>
        <v>46465.421334736333</v>
      </c>
      <c r="AO158" s="55">
        <f t="shared" ca="1" si="124"/>
        <v>15948.927530365858</v>
      </c>
      <c r="AP158" s="55">
        <f t="shared" ca="1" si="125"/>
        <v>2949.0870109488969</v>
      </c>
      <c r="AQ158" s="55">
        <f t="shared" ca="1" si="126"/>
        <v>1520.159171254486</v>
      </c>
      <c r="AR158" s="55">
        <f t="shared" ca="1" si="127"/>
        <v>508.81433551265133</v>
      </c>
      <c r="AS158" s="55">
        <f t="shared" ca="1" si="128"/>
        <v>296.73872868210742</v>
      </c>
      <c r="AT158" s="55">
        <f t="shared" ca="1" si="129"/>
        <v>288.66866996716936</v>
      </c>
      <c r="AU158" s="55">
        <f t="shared" ca="1" si="130"/>
        <v>320.16361934049104</v>
      </c>
      <c r="AV158" s="55">
        <f t="shared" ca="1" si="131"/>
        <v>376.19048413891704</v>
      </c>
      <c r="AW158" s="55">
        <f t="shared" ca="1" si="132"/>
        <v>269.62536553709106</v>
      </c>
      <c r="AX158" s="55">
        <f t="shared" ca="1" si="112"/>
        <v>3609324.0228853538</v>
      </c>
      <c r="AY158" s="55">
        <f t="shared" ca="1" si="113"/>
        <v>4342059.0310283294</v>
      </c>
      <c r="AZ158" s="43">
        <f t="array" aca="1" ref="AZ158" ca="1">SUM($E$54:$V$54*AF158:AW158)/1000000</f>
        <v>93.753070903101786</v>
      </c>
      <c r="BA158" s="45">
        <f t="array" aca="1" ref="BA158" ca="1">IF(AZ158=0,"",SUM(($E$54:$V$54*AF158:AW158))/SUM(AF158:AW158))</f>
        <v>21.591846226212695</v>
      </c>
      <c r="BB158" s="56">
        <f t="array" aca="1" ref="BB158" ca="1">SUM(AG158:AW158*AG$54:AW$54*AG$55:AW$55)/1000000</f>
        <v>196.23648572775059</v>
      </c>
      <c r="BG158" s="10"/>
      <c r="BH158" s="48"/>
      <c r="BI158" s="55">
        <f t="shared" si="133"/>
        <v>0</v>
      </c>
      <c r="BJ158" s="55">
        <f t="shared" si="134"/>
        <v>0</v>
      </c>
      <c r="BK158" s="55">
        <f t="shared" ca="1" si="135"/>
        <v>15170064.985047001</v>
      </c>
      <c r="BL158" s="55">
        <f t="shared" ca="1" si="136"/>
        <v>5655587.6187432706</v>
      </c>
      <c r="BM158" s="55">
        <f t="shared" ca="1" si="137"/>
        <v>6719269.618945946</v>
      </c>
      <c r="BN158" s="55">
        <f t="shared" ca="1" si="138"/>
        <v>4191284.2623057985</v>
      </c>
      <c r="BO158" s="55">
        <f t="shared" ca="1" si="139"/>
        <v>2253388.7068640827</v>
      </c>
      <c r="BP158" s="55">
        <f t="shared" ca="1" si="140"/>
        <v>446093.57201449736</v>
      </c>
      <c r="BQ158" s="55">
        <f t="shared" ca="1" si="141"/>
        <v>153118.46632288015</v>
      </c>
      <c r="BR158" s="55">
        <f t="shared" ca="1" si="142"/>
        <v>28312.855476299443</v>
      </c>
      <c r="BS158" s="55">
        <f t="shared" ca="1" si="143"/>
        <v>14594.363189999895</v>
      </c>
      <c r="BT158" s="55">
        <f t="shared" ca="1" si="144"/>
        <v>4884.8971536461268</v>
      </c>
      <c r="BU158" s="55">
        <f t="shared" ca="1" si="145"/>
        <v>2848.8548178488877</v>
      </c>
      <c r="BV158" s="55">
        <f t="shared" ca="1" si="146"/>
        <v>2771.3778206517873</v>
      </c>
      <c r="BW158" s="55">
        <f t="shared" ca="1" si="147"/>
        <v>3073.7466373498428</v>
      </c>
      <c r="BX158" s="55">
        <f t="shared" ca="1" si="148"/>
        <v>3611.6353194873031</v>
      </c>
      <c r="BY158" s="55">
        <f t="shared" ca="1" si="149"/>
        <v>2588.5516361010314</v>
      </c>
      <c r="BZ158" s="55">
        <f t="shared" ca="1" si="114"/>
        <v>34651493.512294859</v>
      </c>
      <c r="CA158" s="55">
        <f t="shared" ca="1" si="115"/>
        <v>34651493.512294859</v>
      </c>
      <c r="CB158" s="43">
        <f t="array" aca="1" ref="CB158" ca="1">SUM($E$54:$V$54*BH158:BY158)/1000000</f>
        <v>834.38235299978203</v>
      </c>
      <c r="CC158" s="45">
        <f t="array" aca="1" ref="CC158" ca="1">IF(CB158=0,"",SUM(($E$54:$V$54*BH158:BY158))/SUM(BH158:BY158))</f>
        <v>24.079260904114594</v>
      </c>
      <c r="CD158" s="56">
        <f t="array" aca="1" ref="CD158" ca="1">SUM(BI158:BY158*BI$54:BY$54*BI$55:BY$55)/1000000</f>
        <v>3963.9572670309958</v>
      </c>
      <c r="CI158" s="10"/>
      <c r="CJ158" s="73"/>
      <c r="CK158" s="156" t="str">
        <f t="shared" ca="1" si="150"/>
        <v/>
      </c>
      <c r="CL158" s="156" t="str">
        <f t="shared" ca="1" si="151"/>
        <v/>
      </c>
      <c r="CM158" s="156" t="str">
        <f t="shared" ca="1" si="152"/>
        <v/>
      </c>
      <c r="CN158" s="156">
        <f t="shared" ca="1" si="153"/>
        <v>0.2130756137264504</v>
      </c>
      <c r="CO158" s="156">
        <f t="shared" ca="1" si="154"/>
        <v>0.21519083006831433</v>
      </c>
      <c r="CP158" s="156">
        <f t="shared" ca="1" si="155"/>
        <v>0.20333658101614974</v>
      </c>
      <c r="CQ158" s="156">
        <f t="shared" ca="1" si="156"/>
        <v>0.20344571425968697</v>
      </c>
      <c r="CR158" s="156">
        <f t="shared" ca="1" si="157"/>
        <v>0.25396506898550808</v>
      </c>
      <c r="CS158" s="156">
        <f t="shared" ca="1" si="158"/>
        <v>0.23625596235948132</v>
      </c>
      <c r="CT158" s="156">
        <f t="shared" ca="1" si="159"/>
        <v>0.18709241900618853</v>
      </c>
      <c r="CU158" s="156">
        <f t="shared" ca="1" si="160"/>
        <v>0.20586235411434953</v>
      </c>
      <c r="CV158" s="156">
        <f t="shared" ca="1" si="161"/>
        <v>0.19977079059428599</v>
      </c>
      <c r="CW158" s="156">
        <f t="shared" ca="1" si="162"/>
        <v>0.20546754738339698</v>
      </c>
      <c r="CX158" s="156">
        <f t="shared" ca="1" si="163"/>
        <v>0.19859588703463094</v>
      </c>
      <c r="CY158" s="156">
        <f t="shared" ca="1" si="164"/>
        <v>0.21364766469049476</v>
      </c>
      <c r="CZ158" s="156">
        <f t="shared" ca="1" si="165"/>
        <v>0.22917334743703671</v>
      </c>
      <c r="DA158" s="156">
        <f t="shared" ca="1" si="166"/>
        <v>0.2282299538255711</v>
      </c>
      <c r="DB158" s="55"/>
      <c r="DC158" s="55"/>
      <c r="DD158" s="43"/>
      <c r="DE158" s="45"/>
      <c r="DF158" s="56"/>
      <c r="DK158" s="10"/>
      <c r="DL158" s="48"/>
      <c r="DM158" s="74">
        <f t="shared" ca="1" si="167"/>
        <v>5.8386910269034531E-2</v>
      </c>
      <c r="DN158" s="74">
        <f t="shared" ca="1" si="168"/>
        <v>5.8386910269034392E-2</v>
      </c>
      <c r="DO158" s="74">
        <f t="shared" ca="1" si="169"/>
        <v>0.61893332548753222</v>
      </c>
      <c r="DP158" s="74">
        <f t="shared" ca="1" si="170"/>
        <v>0.61893332548753222</v>
      </c>
      <c r="DQ158" s="74">
        <f t="shared" ca="1" si="171"/>
        <v>0.61893332548753222</v>
      </c>
      <c r="DR158" s="74">
        <f t="shared" ca="1" si="172"/>
        <v>0.61893332548753222</v>
      </c>
      <c r="DS158" s="74">
        <f t="shared" ca="1" si="173"/>
        <v>0.61893332548753233</v>
      </c>
      <c r="DT158" s="74">
        <f t="shared" ca="1" si="174"/>
        <v>0.61893332548753222</v>
      </c>
      <c r="DU158" s="74">
        <f t="shared" ca="1" si="175"/>
        <v>0.61893332548753222</v>
      </c>
      <c r="DV158" s="74">
        <f t="shared" ca="1" si="176"/>
        <v>0.61893332548753233</v>
      </c>
      <c r="DW158" s="74">
        <f t="shared" ca="1" si="177"/>
        <v>0.61893332548753222</v>
      </c>
      <c r="DX158" s="74">
        <f t="shared" ca="1" si="178"/>
        <v>0.61893332548753222</v>
      </c>
      <c r="DY158" s="74">
        <f t="shared" ca="1" si="179"/>
        <v>0.61893332548753222</v>
      </c>
      <c r="DZ158" s="74">
        <f t="shared" ca="1" si="180"/>
        <v>0.61893332548753222</v>
      </c>
      <c r="EA158" s="74">
        <f t="shared" ca="1" si="181"/>
        <v>0.61893332548753222</v>
      </c>
      <c r="EB158" s="74">
        <f t="shared" ca="1" si="182"/>
        <v>0.61893332548753222</v>
      </c>
      <c r="EC158" s="74">
        <f t="shared" ca="1" si="183"/>
        <v>0.61893332548753222</v>
      </c>
      <c r="ED158" s="55"/>
      <c r="EE158" s="55"/>
      <c r="EF158" s="43"/>
      <c r="EG158" s="45"/>
      <c r="EH158" s="56"/>
    </row>
    <row r="159" spans="1:138" x14ac:dyDescent="0.2">
      <c r="A159" s="6">
        <v>9</v>
      </c>
      <c r="B159">
        <v>7</v>
      </c>
      <c r="C159" s="5">
        <f t="shared" ca="1" si="107"/>
        <v>0.5822881774997245</v>
      </c>
      <c r="D159" s="5">
        <f t="shared" ca="1" si="108"/>
        <v>9.0894125195315617E-2</v>
      </c>
      <c r="E159" s="32">
        <f t="shared" ca="1" si="109"/>
        <v>18963380.207536418</v>
      </c>
      <c r="F159" s="31">
        <f t="shared" ca="1" si="190"/>
        <v>8602085.3941287398</v>
      </c>
      <c r="G159" s="31">
        <f t="shared" ca="1" si="190"/>
        <v>15268369.470638489</v>
      </c>
      <c r="H159" s="31">
        <f t="shared" ca="1" si="190"/>
        <v>7700618.0755469585</v>
      </c>
      <c r="I159" s="31">
        <f t="shared" ca="1" si="190"/>
        <v>7590452.2816215316</v>
      </c>
      <c r="J159" s="31">
        <f t="shared" ca="1" si="190"/>
        <v>2829814.3736967873</v>
      </c>
      <c r="K159" s="31">
        <f t="shared" ca="1" si="190"/>
        <v>3362035.394062649</v>
      </c>
      <c r="L159" s="31">
        <f t="shared" ca="1" si="190"/>
        <v>2097139.5457502648</v>
      </c>
      <c r="M159" s="31">
        <f t="shared" ca="1" si="190"/>
        <v>1127499.4186416583</v>
      </c>
      <c r="N159" s="31">
        <f t="shared" ca="1" si="190"/>
        <v>223206.1612690349</v>
      </c>
      <c r="O159" s="31">
        <f t="shared" ca="1" si="190"/>
        <v>76613.93759384047</v>
      </c>
      <c r="P159" s="31">
        <f t="shared" ca="1" si="191"/>
        <v>14166.543034662674</v>
      </c>
      <c r="Q159" s="31">
        <f t="shared" ca="1" si="191"/>
        <v>7302.3957038773869</v>
      </c>
      <c r="R159" s="31">
        <f t="shared" ca="1" si="191"/>
        <v>2444.1937975827923</v>
      </c>
      <c r="S159" s="31">
        <f t="shared" ca="1" si="191"/>
        <v>1425.4452155257254</v>
      </c>
      <c r="T159" s="31">
        <f t="shared" ca="1" si="191"/>
        <v>1386.6790368226289</v>
      </c>
      <c r="U159" s="31">
        <f t="shared" ca="1" si="191"/>
        <v>1537.9714720797776</v>
      </c>
      <c r="V159" s="31">
        <f t="shared" ca="1" si="191"/>
        <v>1807.1079839281501</v>
      </c>
      <c r="W159" s="33">
        <f t="shared" ca="1" si="110"/>
        <v>25037449.524427205</v>
      </c>
      <c r="X159" s="33">
        <f t="shared" ca="1" si="111"/>
        <v>67871284.596730873</v>
      </c>
      <c r="Y159" s="40">
        <f t="array" aca="1" ref="Y159" ca="1">SUM($E$54:$V$54*E159:V159)/1000000</f>
        <v>904.09208732407092</v>
      </c>
      <c r="Z159" s="41">
        <f t="array" aca="1" ref="Z159" ca="1">SUM(($E$54:$V$54*E159:V159))/SUM(E159:V159)</f>
        <v>13.320686247444593</v>
      </c>
      <c r="AE159" s="10"/>
      <c r="AF159" s="48"/>
      <c r="AG159" s="55">
        <f t="shared" ca="1" si="116"/>
        <v>280786.27485460805</v>
      </c>
      <c r="AH159" s="55">
        <f t="shared" ca="1" si="117"/>
        <v>498384.79744580918</v>
      </c>
      <c r="AI159" s="55">
        <f t="shared" ca="1" si="118"/>
        <v>1102003.3010281743</v>
      </c>
      <c r="AJ159" s="55">
        <f t="shared" ca="1" si="119"/>
        <v>1086237.9342257716</v>
      </c>
      <c r="AK159" s="55">
        <f t="shared" ca="1" si="120"/>
        <v>404962.91992631217</v>
      </c>
      <c r="AL159" s="55">
        <f t="shared" ca="1" si="121"/>
        <v>481126.84801179951</v>
      </c>
      <c r="AM159" s="55">
        <f t="shared" ca="1" si="122"/>
        <v>300112.88437641005</v>
      </c>
      <c r="AN159" s="55">
        <f t="shared" ca="1" si="123"/>
        <v>161351.73424533225</v>
      </c>
      <c r="AO159" s="55">
        <f t="shared" ca="1" si="124"/>
        <v>31942.101804709033</v>
      </c>
      <c r="AP159" s="55">
        <f t="shared" ca="1" si="125"/>
        <v>10963.900729121919</v>
      </c>
      <c r="AQ159" s="55">
        <f t="shared" ca="1" si="126"/>
        <v>2027.3148252774633</v>
      </c>
      <c r="AR159" s="55">
        <f t="shared" ca="1" si="127"/>
        <v>1045.0153600839708</v>
      </c>
      <c r="AS159" s="55">
        <f t="shared" ca="1" si="128"/>
        <v>349.77836932881678</v>
      </c>
      <c r="AT159" s="55">
        <f t="shared" ca="1" si="129"/>
        <v>203.98951324859632</v>
      </c>
      <c r="AU159" s="55">
        <f t="shared" ca="1" si="130"/>
        <v>198.44184727166422</v>
      </c>
      <c r="AV159" s="55">
        <f t="shared" ca="1" si="131"/>
        <v>220.09267600233426</v>
      </c>
      <c r="AW159" s="55">
        <f t="shared" ca="1" si="132"/>
        <v>258.60767850920104</v>
      </c>
      <c r="AX159" s="55">
        <f t="shared" ca="1" si="112"/>
        <v>3583004.8646173538</v>
      </c>
      <c r="AY159" s="55">
        <f t="shared" ca="1" si="113"/>
        <v>4362175.9369177707</v>
      </c>
      <c r="AZ159" s="43">
        <f t="array" aca="1" ref="AZ159" ca="1">SUM($E$54:$V$54*AF159:AW159)/1000000</f>
        <v>98.027583087115943</v>
      </c>
      <c r="BA159" s="45">
        <f t="array" aca="1" ref="BA159" ca="1">IF(AZ159=0,"",SUM(($E$54:$V$54*AF159:AW159))/SUM(AF159:AW159))</f>
        <v>22.472175470386997</v>
      </c>
      <c r="BB159" s="56">
        <f t="array" aca="1" ref="BB159" ca="1">SUM(AG159:AW159*AG$54:AW$54*AG$55:AW$55)/1000000</f>
        <v>210.53161704993224</v>
      </c>
      <c r="BG159" s="10"/>
      <c r="BH159" s="48"/>
      <c r="BI159" s="55">
        <f t="shared" si="133"/>
        <v>0</v>
      </c>
      <c r="BJ159" s="55">
        <f t="shared" si="134"/>
        <v>0</v>
      </c>
      <c r="BK159" s="55">
        <f t="shared" ca="1" si="135"/>
        <v>7059680.6160520287</v>
      </c>
      <c r="BL159" s="55">
        <f t="shared" ca="1" si="136"/>
        <v>6958684.1359906429</v>
      </c>
      <c r="BM159" s="55">
        <f t="shared" ca="1" si="137"/>
        <v>2594283.4049192416</v>
      </c>
      <c r="BN159" s="55">
        <f t="shared" ca="1" si="138"/>
        <v>3082206.6318694921</v>
      </c>
      <c r="BO159" s="55">
        <f t="shared" ca="1" si="139"/>
        <v>1922590.5317006283</v>
      </c>
      <c r="BP159" s="55">
        <f t="shared" ca="1" si="140"/>
        <v>1033655.4432780485</v>
      </c>
      <c r="BQ159" s="55">
        <f t="shared" ca="1" si="141"/>
        <v>204628.27718961576</v>
      </c>
      <c r="BR159" s="55">
        <f t="shared" ca="1" si="142"/>
        <v>70237.210162151605</v>
      </c>
      <c r="BS159" s="55">
        <f t="shared" ca="1" si="143"/>
        <v>12987.43403154316</v>
      </c>
      <c r="BT159" s="55">
        <f t="shared" ca="1" si="144"/>
        <v>6694.6030689547115</v>
      </c>
      <c r="BU159" s="55">
        <f t="shared" ca="1" si="145"/>
        <v>2240.7587813584987</v>
      </c>
      <c r="BV159" s="55">
        <f t="shared" ca="1" si="146"/>
        <v>1306.8026304598027</v>
      </c>
      <c r="BW159" s="55">
        <f t="shared" ca="1" si="147"/>
        <v>1271.2630364085524</v>
      </c>
      <c r="BX159" s="55">
        <f t="shared" ca="1" si="148"/>
        <v>1409.9631072420661</v>
      </c>
      <c r="BY159" s="55">
        <f t="shared" ca="1" si="149"/>
        <v>1656.6988623629766</v>
      </c>
      <c r="BZ159" s="55">
        <f t="shared" ca="1" si="114"/>
        <v>22953533.774680179</v>
      </c>
      <c r="CA159" s="55">
        <f t="shared" ca="1" si="115"/>
        <v>22953533.774680179</v>
      </c>
      <c r="CB159" s="43">
        <f t="array" aca="1" ref="CB159" ca="1">SUM($E$54:$V$54*BH159:BY159)/1000000</f>
        <v>576.11432605535765</v>
      </c>
      <c r="CC159" s="45">
        <f t="array" aca="1" ref="CC159" ca="1">IF(CB159=0,"",SUM(($E$54:$V$54*BH159:BY159))/SUM(BH159:BY159))</f>
        <v>25.099156047634978</v>
      </c>
      <c r="CD159" s="56">
        <f t="array" aca="1" ref="CD159" ca="1">SUM(BI159:BY159*BI$54:BY$54*BI$55:BY$55)/1000000</f>
        <v>2768.3249805742016</v>
      </c>
      <c r="CI159" s="10"/>
      <c r="CJ159" s="73"/>
      <c r="CK159" s="156" t="str">
        <f t="shared" ca="1" si="150"/>
        <v/>
      </c>
      <c r="CL159" s="156" t="str">
        <f t="shared" ca="1" si="151"/>
        <v/>
      </c>
      <c r="CM159" s="156" t="str">
        <f t="shared" ca="1" si="152"/>
        <v/>
      </c>
      <c r="CN159" s="156">
        <f t="shared" ca="1" si="153"/>
        <v>0.52416693228869049</v>
      </c>
      <c r="CO159" s="156">
        <f t="shared" ca="1" si="154"/>
        <v>0.5749026248572795</v>
      </c>
      <c r="CP159" s="156">
        <f t="shared" ca="1" si="155"/>
        <v>0.49250232749848855</v>
      </c>
      <c r="CQ159" s="156">
        <f t="shared" ca="1" si="156"/>
        <v>0.52523861864504962</v>
      </c>
      <c r="CR159" s="156">
        <f t="shared" ca="1" si="157"/>
        <v>0.63557360606190638</v>
      </c>
      <c r="CS159" s="156">
        <f t="shared" ca="1" si="158"/>
        <v>0.59396141661916591</v>
      </c>
      <c r="CT159" s="156">
        <f t="shared" ca="1" si="159"/>
        <v>0.62883513214375097</v>
      </c>
      <c r="CU159" s="156">
        <f t="shared" ca="1" si="160"/>
        <v>0.75205167522794236</v>
      </c>
      <c r="CV159" s="156">
        <f t="shared" ca="1" si="161"/>
        <v>0.73156911280893688</v>
      </c>
      <c r="CW159" s="156">
        <f t="shared" ca="1" si="162"/>
        <v>0.54793106250804502</v>
      </c>
      <c r="CX159" s="156">
        <f t="shared" ca="1" si="163"/>
        <v>0.62627300568671473</v>
      </c>
      <c r="CY159" s="156">
        <f t="shared" ca="1" si="164"/>
        <v>0.52583035805790801</v>
      </c>
      <c r="CZ159" s="156">
        <f t="shared" ca="1" si="165"/>
        <v>0.57325450000670231</v>
      </c>
      <c r="DA159" s="156">
        <f t="shared" ca="1" si="166"/>
        <v>0.52090058581588294</v>
      </c>
      <c r="DB159" s="55"/>
      <c r="DC159" s="55"/>
      <c r="DD159" s="43"/>
      <c r="DE159" s="45"/>
      <c r="DF159" s="56"/>
      <c r="DK159" s="10"/>
      <c r="DL159" s="48"/>
      <c r="DM159" s="74">
        <f t="shared" ca="1" si="167"/>
        <v>9.0894125195315617E-2</v>
      </c>
      <c r="DN159" s="74">
        <f t="shared" ca="1" si="168"/>
        <v>9.0894125195315617E-2</v>
      </c>
      <c r="DO159" s="74">
        <f t="shared" ca="1" si="169"/>
        <v>0.67318230269504009</v>
      </c>
      <c r="DP159" s="74">
        <f t="shared" ca="1" si="170"/>
        <v>0.67318230269504009</v>
      </c>
      <c r="DQ159" s="74">
        <f t="shared" ca="1" si="171"/>
        <v>0.67318230269504009</v>
      </c>
      <c r="DR159" s="74">
        <f t="shared" ca="1" si="172"/>
        <v>0.67318230269504009</v>
      </c>
      <c r="DS159" s="74">
        <f t="shared" ca="1" si="173"/>
        <v>0.67318230269504009</v>
      </c>
      <c r="DT159" s="74">
        <f t="shared" ca="1" si="174"/>
        <v>0.67318230269503998</v>
      </c>
      <c r="DU159" s="74">
        <f t="shared" ca="1" si="175"/>
        <v>0.67318230269504009</v>
      </c>
      <c r="DV159" s="74">
        <f t="shared" ca="1" si="176"/>
        <v>0.67318230269503998</v>
      </c>
      <c r="DW159" s="74">
        <f t="shared" ca="1" si="177"/>
        <v>0.67318230269504009</v>
      </c>
      <c r="DX159" s="74">
        <f t="shared" ca="1" si="178"/>
        <v>0.67318230269504009</v>
      </c>
      <c r="DY159" s="74">
        <f t="shared" ca="1" si="179"/>
        <v>0.67318230269504009</v>
      </c>
      <c r="DZ159" s="74">
        <f t="shared" ca="1" si="180"/>
        <v>0.67318230269504009</v>
      </c>
      <c r="EA159" s="74">
        <f t="shared" ca="1" si="181"/>
        <v>0.67318230269504009</v>
      </c>
      <c r="EB159" s="74">
        <f t="shared" ca="1" si="182"/>
        <v>0.67318230269503998</v>
      </c>
      <c r="EC159" s="74">
        <f t="shared" ca="1" si="183"/>
        <v>0.67318230269504009</v>
      </c>
      <c r="ED159" s="55"/>
      <c r="EE159" s="55"/>
      <c r="EF159" s="43"/>
      <c r="EG159" s="45"/>
      <c r="EH159" s="56"/>
    </row>
    <row r="160" spans="1:138" x14ac:dyDescent="0.2">
      <c r="A160" s="6">
        <v>9</v>
      </c>
      <c r="B160">
        <v>8</v>
      </c>
      <c r="C160" s="5">
        <f t="shared" ca="1" si="107"/>
        <v>0.30422634974836454</v>
      </c>
      <c r="D160" s="5">
        <f t="shared" ca="1" si="108"/>
        <v>9.2249105794557792E-2</v>
      </c>
      <c r="E160" s="32">
        <f t="shared" ca="1" si="109"/>
        <v>37556242.997240864</v>
      </c>
      <c r="F160" s="31">
        <f t="shared" ca="1" si="190"/>
        <v>14516133.06558162</v>
      </c>
      <c r="G160" s="31">
        <f t="shared" ca="1" si="190"/>
        <v>6584744.6423630491</v>
      </c>
      <c r="H160" s="31">
        <f t="shared" ca="1" si="190"/>
        <v>8621920.6929877196</v>
      </c>
      <c r="I160" s="31">
        <f t="shared" ca="1" si="190"/>
        <v>4348474.6987575451</v>
      </c>
      <c r="J160" s="31">
        <f t="shared" ca="1" si="190"/>
        <v>4286264.9952177117</v>
      </c>
      <c r="K160" s="31">
        <f t="shared" ca="1" si="190"/>
        <v>1597972.5374611418</v>
      </c>
      <c r="L160" s="31">
        <f t="shared" ca="1" si="190"/>
        <v>1898513.3016573312</v>
      </c>
      <c r="M160" s="31">
        <f t="shared" ca="1" si="190"/>
        <v>1184237.1826512364</v>
      </c>
      <c r="N160" s="31">
        <f t="shared" ca="1" si="190"/>
        <v>636689.50293692481</v>
      </c>
      <c r="O160" s="31">
        <f t="shared" ca="1" si="190"/>
        <v>126042.6546756449</v>
      </c>
      <c r="P160" s="31">
        <f t="shared" ca="1" si="191"/>
        <v>43263.250550877579</v>
      </c>
      <c r="Q160" s="31">
        <f t="shared" ca="1" si="191"/>
        <v>7999.7285088982999</v>
      </c>
      <c r="R160" s="31">
        <f t="shared" ca="1" si="191"/>
        <v>4123.6018520982379</v>
      </c>
      <c r="S160" s="31">
        <f t="shared" ca="1" si="191"/>
        <v>1380.2158194806943</v>
      </c>
      <c r="T160" s="31">
        <f t="shared" ca="1" si="191"/>
        <v>804.93700549333437</v>
      </c>
      <c r="U160" s="31">
        <f t="shared" ca="1" si="191"/>
        <v>783.04606821997072</v>
      </c>
      <c r="V160" s="31">
        <f t="shared" ca="1" si="191"/>
        <v>868.47964256100136</v>
      </c>
      <c r="W160" s="33">
        <f t="shared" ca="1" si="110"/>
        <v>22759338.825792886</v>
      </c>
      <c r="X160" s="33">
        <f t="shared" ca="1" si="111"/>
        <v>81416459.530978441</v>
      </c>
      <c r="Y160" s="40">
        <f t="array" aca="1" ref="Y160" ca="1">SUM($E$54:$V$54*E160:V160)/1000000</f>
        <v>797.2283179297574</v>
      </c>
      <c r="Z160" s="41">
        <f t="array" aca="1" ref="Z160" ca="1">SUM(($E$54:$V$54*E160:V160))/SUM(E160:V160)</f>
        <v>9.7919796871837335</v>
      </c>
      <c r="AE160" s="10"/>
      <c r="AF160" s="48"/>
      <c r="AG160" s="55">
        <f t="shared" ca="1" si="116"/>
        <v>717886.60057670588</v>
      </c>
      <c r="AH160" s="55">
        <f t="shared" ca="1" si="117"/>
        <v>325644.57253287674</v>
      </c>
      <c r="AI160" s="55">
        <f t="shared" ca="1" si="118"/>
        <v>1072887.646355906</v>
      </c>
      <c r="AJ160" s="55">
        <f t="shared" ca="1" si="119"/>
        <v>541112.00403207343</v>
      </c>
      <c r="AK160" s="55">
        <f t="shared" ca="1" si="120"/>
        <v>533370.80287887412</v>
      </c>
      <c r="AL160" s="55">
        <f t="shared" ca="1" si="121"/>
        <v>198847.2239198896</v>
      </c>
      <c r="AM160" s="55">
        <f t="shared" ca="1" si="122"/>
        <v>236245.67429008425</v>
      </c>
      <c r="AN160" s="55">
        <f t="shared" ca="1" si="123"/>
        <v>147363.15594449692</v>
      </c>
      <c r="AO160" s="55">
        <f t="shared" ca="1" si="124"/>
        <v>79227.857294149886</v>
      </c>
      <c r="AP160" s="55">
        <f t="shared" ca="1" si="125"/>
        <v>15684.394687762118</v>
      </c>
      <c r="AQ160" s="55">
        <f t="shared" ca="1" si="126"/>
        <v>5383.5576445266888</v>
      </c>
      <c r="AR160" s="55">
        <f t="shared" ca="1" si="127"/>
        <v>995.46379478746644</v>
      </c>
      <c r="AS160" s="55">
        <f t="shared" ca="1" si="128"/>
        <v>513.12945724549991</v>
      </c>
      <c r="AT160" s="55">
        <f t="shared" ca="1" si="129"/>
        <v>171.75018824172093</v>
      </c>
      <c r="AU160" s="55">
        <f t="shared" ca="1" si="130"/>
        <v>100.16410496455775</v>
      </c>
      <c r="AV160" s="55">
        <f t="shared" ca="1" si="131"/>
        <v>97.440058084047038</v>
      </c>
      <c r="AW160" s="55">
        <f t="shared" ca="1" si="132"/>
        <v>108.07117263014453</v>
      </c>
      <c r="AX160" s="55">
        <f t="shared" ca="1" si="112"/>
        <v>2832108.3358237157</v>
      </c>
      <c r="AY160" s="55">
        <f t="shared" ca="1" si="113"/>
        <v>3875639.5089332983</v>
      </c>
      <c r="AZ160" s="43">
        <f t="array" aca="1" ref="AZ160" ca="1">SUM($E$54:$V$54*AF160:AW160)/1000000</f>
        <v>79.261852104589607</v>
      </c>
      <c r="BA160" s="45">
        <f t="array" aca="1" ref="BA160" ca="1">IF(AZ160=0,"",SUM(($E$54:$V$54*AF160:AW160))/SUM(AF160:AW160))</f>
        <v>20.451296340098732</v>
      </c>
      <c r="BB160" s="56">
        <f t="array" aca="1" ref="BB160" ca="1">SUM(AG160:AW160*AG$54:AW$54*AG$55:AW$55)/1000000</f>
        <v>167.1073956940574</v>
      </c>
      <c r="BG160" s="10"/>
      <c r="BH160" s="48"/>
      <c r="BI160" s="55">
        <f t="shared" si="133"/>
        <v>0</v>
      </c>
      <c r="BJ160" s="55">
        <f t="shared" si="134"/>
        <v>0</v>
      </c>
      <c r="BK160" s="55">
        <f t="shared" ca="1" si="135"/>
        <v>3538253.1844577235</v>
      </c>
      <c r="BL160" s="55">
        <f t="shared" ca="1" si="136"/>
        <v>1784521.6858612818</v>
      </c>
      <c r="BM160" s="55">
        <f t="shared" ca="1" si="137"/>
        <v>1758992.144417807</v>
      </c>
      <c r="BN160" s="55">
        <f t="shared" ca="1" si="138"/>
        <v>655773.99986366648</v>
      </c>
      <c r="BO160" s="55">
        <f t="shared" ca="1" si="139"/>
        <v>779109.54815296934</v>
      </c>
      <c r="BP160" s="55">
        <f t="shared" ca="1" si="140"/>
        <v>485985.79503020114</v>
      </c>
      <c r="BQ160" s="55">
        <f t="shared" ca="1" si="141"/>
        <v>261283.85327292266</v>
      </c>
      <c r="BR160" s="55">
        <f t="shared" ca="1" si="142"/>
        <v>51725.229234167913</v>
      </c>
      <c r="BS160" s="55">
        <f t="shared" ca="1" si="143"/>
        <v>17754.319423992518</v>
      </c>
      <c r="BT160" s="55">
        <f t="shared" ca="1" si="144"/>
        <v>3282.918723020427</v>
      </c>
      <c r="BU160" s="55">
        <f t="shared" ca="1" si="145"/>
        <v>1692.2386442836116</v>
      </c>
      <c r="BV160" s="55">
        <f t="shared" ca="1" si="146"/>
        <v>566.41126640011032</v>
      </c>
      <c r="BW160" s="55">
        <f t="shared" ca="1" si="147"/>
        <v>330.32905594817333</v>
      </c>
      <c r="BX160" s="55">
        <f t="shared" ca="1" si="148"/>
        <v>321.34548009816132</v>
      </c>
      <c r="BY160" s="55">
        <f t="shared" ca="1" si="149"/>
        <v>356.40560500949442</v>
      </c>
      <c r="BZ160" s="55">
        <f t="shared" ca="1" si="114"/>
        <v>9339949.4084894899</v>
      </c>
      <c r="CA160" s="55">
        <f t="shared" ca="1" si="115"/>
        <v>9339949.4084894899</v>
      </c>
      <c r="CB160" s="43">
        <f t="array" aca="1" ref="CB160" ca="1">SUM($E$54:$V$54*BH160:BY160)/1000000</f>
        <v>232.81818265069685</v>
      </c>
      <c r="CC160" s="45">
        <f t="array" aca="1" ref="CC160" ca="1">IF(CB160=0,"",SUM(($E$54:$V$54*BH160:BY160))/SUM(BH160:BY160))</f>
        <v>24.927135305366662</v>
      </c>
      <c r="CD160" s="56">
        <f t="array" aca="1" ref="CD160" ca="1">SUM(BI160:BY160*BI$54:BY$54*BI$55:BY$55)/1000000</f>
        <v>1118.7740550271674</v>
      </c>
      <c r="CI160" s="10"/>
      <c r="CJ160" s="73"/>
      <c r="CK160" s="156" t="str">
        <f t="shared" ca="1" si="150"/>
        <v/>
      </c>
      <c r="CL160" s="156" t="str">
        <f t="shared" ca="1" si="151"/>
        <v/>
      </c>
      <c r="CM160" s="156" t="str">
        <f t="shared" ca="1" si="152"/>
        <v/>
      </c>
      <c r="CN160" s="156">
        <f t="shared" ca="1" si="153"/>
        <v>1.2294844124859807</v>
      </c>
      <c r="CO160" s="156">
        <f t="shared" ca="1" si="154"/>
        <v>1.2618803944553594</v>
      </c>
      <c r="CP160" s="156">
        <f t="shared" ca="1" si="155"/>
        <v>1.001737797865119</v>
      </c>
      <c r="CQ160" s="156">
        <f t="shared" ca="1" si="156"/>
        <v>1.0738806546938879</v>
      </c>
      <c r="CR160" s="156">
        <f t="shared" ca="1" si="157"/>
        <v>1.1526243451758433</v>
      </c>
      <c r="CS160" s="156">
        <f t="shared" ca="1" si="158"/>
        <v>1.0946967520626041</v>
      </c>
      <c r="CT160" s="156">
        <f t="shared" ca="1" si="159"/>
        <v>1.2854668070876996</v>
      </c>
      <c r="CU160" s="156">
        <f t="shared" ca="1" si="160"/>
        <v>1.2248216539229597</v>
      </c>
      <c r="CV160" s="156">
        <f t="shared" ca="1" si="161"/>
        <v>1.1730442680700621</v>
      </c>
      <c r="CW160" s="156">
        <f t="shared" ca="1" si="162"/>
        <v>1.1354006505008103</v>
      </c>
      <c r="CX160" s="156" t="str">
        <f t="shared" ca="1" si="163"/>
        <v/>
      </c>
      <c r="CY160" s="156" t="str">
        <f t="shared" ca="1" si="164"/>
        <v/>
      </c>
      <c r="CZ160" s="156" t="str">
        <f t="shared" ca="1" si="165"/>
        <v/>
      </c>
      <c r="DA160" s="156" t="str">
        <f t="shared" ca="1" si="166"/>
        <v/>
      </c>
      <c r="DB160" s="55"/>
      <c r="DC160" s="55"/>
      <c r="DD160" s="43"/>
      <c r="DE160" s="45"/>
      <c r="DF160" s="56"/>
      <c r="DK160" s="10"/>
      <c r="DL160" s="48"/>
      <c r="DM160" s="74">
        <f t="shared" ca="1" si="167"/>
        <v>9.2249105794557723E-2</v>
      </c>
      <c r="DN160" s="74">
        <f t="shared" ca="1" si="168"/>
        <v>9.2249105794557723E-2</v>
      </c>
      <c r="DO160" s="74">
        <f t="shared" ca="1" si="169"/>
        <v>0.39647545554292229</v>
      </c>
      <c r="DP160" s="74">
        <f t="shared" ca="1" si="170"/>
        <v>0.39647545554292229</v>
      </c>
      <c r="DQ160" s="74">
        <f t="shared" ca="1" si="171"/>
        <v>0.39647545554292229</v>
      </c>
      <c r="DR160" s="74">
        <f t="shared" ca="1" si="172"/>
        <v>0.39647545554292229</v>
      </c>
      <c r="DS160" s="74">
        <f t="shared" ca="1" si="173"/>
        <v>0.39647545554292229</v>
      </c>
      <c r="DT160" s="74">
        <f t="shared" ca="1" si="174"/>
        <v>0.39647545554292229</v>
      </c>
      <c r="DU160" s="74">
        <f t="shared" ca="1" si="175"/>
        <v>0.39647545554292229</v>
      </c>
      <c r="DV160" s="74">
        <f t="shared" ca="1" si="176"/>
        <v>0.39647545554292229</v>
      </c>
      <c r="DW160" s="74">
        <f t="shared" ca="1" si="177"/>
        <v>0.39647545554292229</v>
      </c>
      <c r="DX160" s="74">
        <f t="shared" ca="1" si="178"/>
        <v>0.39647545554292229</v>
      </c>
      <c r="DY160" s="74">
        <f t="shared" ca="1" si="179"/>
        <v>0.39647545554292229</v>
      </c>
      <c r="DZ160" s="74">
        <f t="shared" ca="1" si="180"/>
        <v>0.39647545554292229</v>
      </c>
      <c r="EA160" s="74">
        <f t="shared" ca="1" si="181"/>
        <v>0.39647545554292229</v>
      </c>
      <c r="EB160" s="74">
        <f t="shared" ca="1" si="182"/>
        <v>0.39647545554292229</v>
      </c>
      <c r="EC160" s="74">
        <f t="shared" ca="1" si="183"/>
        <v>0.39647545554292229</v>
      </c>
      <c r="ED160" s="55"/>
      <c r="EE160" s="55"/>
      <c r="EF160" s="43"/>
      <c r="EG160" s="45"/>
      <c r="EH160" s="56"/>
    </row>
    <row r="161" spans="1:138" x14ac:dyDescent="0.2">
      <c r="A161" s="6">
        <v>9</v>
      </c>
      <c r="B161">
        <v>9</v>
      </c>
      <c r="C161" s="5">
        <f t="shared" ca="1" si="107"/>
        <v>0.43812741626549406</v>
      </c>
      <c r="D161" s="5">
        <f t="shared" ca="1" si="108"/>
        <v>8.4549236265744621E-2</v>
      </c>
      <c r="E161" s="32">
        <f t="shared" ca="1" si="109"/>
        <v>39448823.595440634</v>
      </c>
      <c r="F161" s="31">
        <f t="shared" ca="1" si="190"/>
        <v>28970856.788615037</v>
      </c>
      <c r="G161" s="31">
        <f t="shared" ca="1" si="190"/>
        <v>11197733.814810511</v>
      </c>
      <c r="H161" s="31">
        <f t="shared" ca="1" si="190"/>
        <v>3277493.3354463363</v>
      </c>
      <c r="I161" s="31">
        <f t="shared" ca="1" si="190"/>
        <v>4291478.1278250357</v>
      </c>
      <c r="J161" s="31">
        <f t="shared" ca="1" si="190"/>
        <v>2164411.4720628345</v>
      </c>
      <c r="K161" s="31">
        <f t="shared" ca="1" si="190"/>
        <v>2133447.1902530049</v>
      </c>
      <c r="L161" s="31">
        <f t="shared" ca="1" si="190"/>
        <v>795375.46650793927</v>
      </c>
      <c r="M161" s="31">
        <f t="shared" ca="1" si="190"/>
        <v>944966.74227979174</v>
      </c>
      <c r="N161" s="31">
        <f t="shared" ca="1" si="190"/>
        <v>589442.67158920399</v>
      </c>
      <c r="O161" s="31">
        <f t="shared" ca="1" si="190"/>
        <v>316906.07851355447</v>
      </c>
      <c r="P161" s="31">
        <f t="shared" ca="1" si="191"/>
        <v>62736.519503532443</v>
      </c>
      <c r="Q161" s="31">
        <f t="shared" ca="1" si="191"/>
        <v>21533.866998881938</v>
      </c>
      <c r="R161" s="31">
        <f t="shared" ca="1" si="191"/>
        <v>3981.7879503805748</v>
      </c>
      <c r="S161" s="31">
        <f t="shared" ca="1" si="191"/>
        <v>2052.4831747212638</v>
      </c>
      <c r="T161" s="31">
        <f t="shared" ca="1" si="191"/>
        <v>686.98915379688754</v>
      </c>
      <c r="U161" s="31">
        <f t="shared" ca="1" si="191"/>
        <v>400.64965526313557</v>
      </c>
      <c r="V161" s="31">
        <f t="shared" ca="1" si="191"/>
        <v>389.75365170993246</v>
      </c>
      <c r="W161" s="33">
        <f t="shared" ca="1" si="110"/>
        <v>14605303.134565985</v>
      </c>
      <c r="X161" s="33">
        <f t="shared" ca="1" si="111"/>
        <v>94222717.333432212</v>
      </c>
      <c r="Y161" s="40">
        <f t="array" aca="1" ref="Y161" ca="1">SUM($E$54:$V$54*E161:V161)/1000000</f>
        <v>767.08819721428836</v>
      </c>
      <c r="Z161" s="41">
        <f t="array" aca="1" ref="Z161" ca="1">SUM(($E$54:$V$54*E161:V161))/SUM(E161:V161)</f>
        <v>8.1412234641858419</v>
      </c>
      <c r="AE161" s="10"/>
      <c r="AF161" s="48"/>
      <c r="AG161" s="55">
        <f t="shared" ca="1" si="116"/>
        <v>1040435.9159105852</v>
      </c>
      <c r="AH161" s="55">
        <f t="shared" ca="1" si="117"/>
        <v>402146.35427398636</v>
      </c>
      <c r="AI161" s="55">
        <f t="shared" ca="1" si="118"/>
        <v>400795.37006747333</v>
      </c>
      <c r="AJ161" s="55">
        <f t="shared" ca="1" si="119"/>
        <v>524792.69622797519</v>
      </c>
      <c r="AK161" s="55">
        <f t="shared" ca="1" si="120"/>
        <v>264679.74398049299</v>
      </c>
      <c r="AL161" s="55">
        <f t="shared" ca="1" si="121"/>
        <v>260893.20972499182</v>
      </c>
      <c r="AM161" s="55">
        <f t="shared" ca="1" si="122"/>
        <v>97264.211339189846</v>
      </c>
      <c r="AN161" s="55">
        <f t="shared" ca="1" si="123"/>
        <v>115557.30444281937</v>
      </c>
      <c r="AO161" s="55">
        <f t="shared" ca="1" si="124"/>
        <v>72081.273556878994</v>
      </c>
      <c r="AP161" s="55">
        <f t="shared" ca="1" si="125"/>
        <v>38753.546083770969</v>
      </c>
      <c r="AQ161" s="55">
        <f t="shared" ca="1" si="126"/>
        <v>7671.8711459223459</v>
      </c>
      <c r="AR161" s="55">
        <f t="shared" ca="1" si="127"/>
        <v>2633.3155584053361</v>
      </c>
      <c r="AS161" s="55">
        <f t="shared" ca="1" si="128"/>
        <v>486.9215622327597</v>
      </c>
      <c r="AT161" s="55">
        <f t="shared" ca="1" si="129"/>
        <v>250.99234975489108</v>
      </c>
      <c r="AU161" s="55">
        <f t="shared" ca="1" si="130"/>
        <v>84.009956374439767</v>
      </c>
      <c r="AV161" s="55">
        <f t="shared" ca="1" si="131"/>
        <v>48.99431071664592</v>
      </c>
      <c r="AW161" s="55">
        <f t="shared" ca="1" si="132"/>
        <v>47.661869326412592</v>
      </c>
      <c r="AX161" s="55">
        <f t="shared" ca="1" si="112"/>
        <v>1786041.1221763254</v>
      </c>
      <c r="AY161" s="55">
        <f t="shared" ca="1" si="113"/>
        <v>3228623.3923608959</v>
      </c>
      <c r="AZ161" s="43">
        <f t="array" aca="1" ref="AZ161" ca="1">SUM($E$54:$V$54*AF161:AW161)/1000000</f>
        <v>58.706570256182765</v>
      </c>
      <c r="BA161" s="45">
        <f t="array" aca="1" ref="BA161" ca="1">IF(AZ161=0,"",SUM(($E$54:$V$54*AF161:AW161))/SUM(AF161:AW161))</f>
        <v>18.183158306752595</v>
      </c>
      <c r="BB161" s="56">
        <f t="array" aca="1" ref="BB161" ca="1">SUM(AG161:AW161*AG$54:AW$54*AG$55:AW$55)/1000000</f>
        <v>121.65246805155085</v>
      </c>
      <c r="BG161" s="10"/>
      <c r="BH161" s="48"/>
      <c r="BI161" s="55">
        <f t="shared" si="133"/>
        <v>0</v>
      </c>
      <c r="BJ161" s="55">
        <f t="shared" si="134"/>
        <v>0</v>
      </c>
      <c r="BK161" s="55">
        <f t="shared" ca="1" si="135"/>
        <v>2076889.7236033254</v>
      </c>
      <c r="BL161" s="55">
        <f t="shared" ca="1" si="136"/>
        <v>2719434.0035277205</v>
      </c>
      <c r="BM161" s="55">
        <f t="shared" ca="1" si="137"/>
        <v>1371549.3774953091</v>
      </c>
      <c r="BN161" s="55">
        <f t="shared" ca="1" si="138"/>
        <v>1351927.8582097983</v>
      </c>
      <c r="BO161" s="55">
        <f t="shared" ca="1" si="139"/>
        <v>504015.40559397638</v>
      </c>
      <c r="BP161" s="55">
        <f t="shared" ca="1" si="140"/>
        <v>598808.75880424678</v>
      </c>
      <c r="BQ161" s="55">
        <f t="shared" ca="1" si="141"/>
        <v>373519.42535992747</v>
      </c>
      <c r="BR161" s="55">
        <f t="shared" ca="1" si="142"/>
        <v>200817.7928827421</v>
      </c>
      <c r="BS161" s="55">
        <f t="shared" ca="1" si="143"/>
        <v>39755.025965226559</v>
      </c>
      <c r="BT161" s="55">
        <f t="shared" ca="1" si="144"/>
        <v>13645.631738051463</v>
      </c>
      <c r="BU161" s="55">
        <f t="shared" ca="1" si="145"/>
        <v>2523.188799890198</v>
      </c>
      <c r="BV161" s="55">
        <f t="shared" ca="1" si="146"/>
        <v>1300.6223894782706</v>
      </c>
      <c r="BW161" s="55">
        <f t="shared" ca="1" si="147"/>
        <v>435.33291076956374</v>
      </c>
      <c r="BX161" s="55">
        <f t="shared" ca="1" si="148"/>
        <v>253.88462053665876</v>
      </c>
      <c r="BY161" s="55">
        <f t="shared" ca="1" si="149"/>
        <v>246.98001525089052</v>
      </c>
      <c r="BZ161" s="55">
        <f t="shared" ca="1" si="114"/>
        <v>9255123.01191625</v>
      </c>
      <c r="CA161" s="55">
        <f t="shared" ca="1" si="115"/>
        <v>9255123.01191625</v>
      </c>
      <c r="CB161" s="43">
        <f t="array" aca="1" ref="CB161" ca="1">SUM($E$54:$V$54*BH161:BY161)/1000000</f>
        <v>243.72368202406867</v>
      </c>
      <c r="CC161" s="45">
        <f t="array" aca="1" ref="CC161" ca="1">IF(CB161=0,"",SUM(($E$54:$V$54*BH161:BY161))/SUM(BH161:BY161))</f>
        <v>26.333921408744871</v>
      </c>
      <c r="CD161" s="56">
        <f t="array" aca="1" ref="CD161" ca="1">SUM(BI161:BY161*BI$54:BY$54*BI$55:BY$55)/1000000</f>
        <v>1187.8718873508028</v>
      </c>
      <c r="CI161" s="10"/>
      <c r="CJ161" s="73"/>
      <c r="CK161" s="156" t="str">
        <f t="shared" ca="1" si="150"/>
        <v/>
      </c>
      <c r="CL161" s="156" t="str">
        <f t="shared" ca="1" si="151"/>
        <v/>
      </c>
      <c r="CM161" s="156" t="str">
        <f t="shared" ca="1" si="152"/>
        <v/>
      </c>
      <c r="CN161" s="156">
        <f t="shared" ca="1" si="153"/>
        <v>6.8471129349394713E-2</v>
      </c>
      <c r="CO161" s="156">
        <f t="shared" ca="1" si="154"/>
        <v>8.0402636432684374E-2</v>
      </c>
      <c r="CP161" s="156">
        <f t="shared" ca="1" si="155"/>
        <v>8.073506606494274E-2</v>
      </c>
      <c r="CQ161" s="156">
        <f t="shared" ca="1" si="156"/>
        <v>8.4071800933712165E-2</v>
      </c>
      <c r="CR161" s="156">
        <f t="shared" ca="1" si="157"/>
        <v>8.2905645225935964E-2</v>
      </c>
      <c r="CS161" s="156">
        <f t="shared" ca="1" si="158"/>
        <v>9.7966080392521929E-2</v>
      </c>
      <c r="CT161" s="156">
        <f t="shared" ca="1" si="159"/>
        <v>8.7625305209303825E-2</v>
      </c>
      <c r="CU161" s="156">
        <f t="shared" ca="1" si="160"/>
        <v>8.7876208816651147E-2</v>
      </c>
      <c r="CV161" s="156">
        <f t="shared" ca="1" si="161"/>
        <v>8.8132557841466994E-2</v>
      </c>
      <c r="CW161" s="156">
        <f t="shared" ca="1" si="162"/>
        <v>8.945435995169547E-2</v>
      </c>
      <c r="CX161" s="156">
        <f t="shared" ca="1" si="163"/>
        <v>8.0914826260532008E-2</v>
      </c>
      <c r="CY161" s="156" t="str">
        <f t="shared" ca="1" si="164"/>
        <v/>
      </c>
      <c r="CZ161" s="156" t="str">
        <f t="shared" ca="1" si="165"/>
        <v/>
      </c>
      <c r="DA161" s="156" t="str">
        <f t="shared" ca="1" si="166"/>
        <v/>
      </c>
      <c r="DB161" s="55"/>
      <c r="DC161" s="55"/>
      <c r="DD161" s="43"/>
      <c r="DE161" s="45"/>
      <c r="DF161" s="56"/>
      <c r="DK161" s="10"/>
      <c r="DL161" s="48"/>
      <c r="DM161" s="74">
        <f t="shared" ca="1" si="167"/>
        <v>8.4549236265744648E-2</v>
      </c>
      <c r="DN161" s="74">
        <f t="shared" ca="1" si="168"/>
        <v>8.4549236265744648E-2</v>
      </c>
      <c r="DO161" s="74">
        <f t="shared" ca="1" si="169"/>
        <v>0.52267665253123874</v>
      </c>
      <c r="DP161" s="74">
        <f t="shared" ca="1" si="170"/>
        <v>0.52267665253123852</v>
      </c>
      <c r="DQ161" s="74">
        <f t="shared" ca="1" si="171"/>
        <v>0.52267665253123863</v>
      </c>
      <c r="DR161" s="74">
        <f t="shared" ca="1" si="172"/>
        <v>0.52267665253123852</v>
      </c>
      <c r="DS161" s="74">
        <f t="shared" ca="1" si="173"/>
        <v>0.52267665253123863</v>
      </c>
      <c r="DT161" s="74">
        <f t="shared" ca="1" si="174"/>
        <v>0.52267665253123874</v>
      </c>
      <c r="DU161" s="74">
        <f t="shared" ca="1" si="175"/>
        <v>0.52267665253123863</v>
      </c>
      <c r="DV161" s="74">
        <f t="shared" ca="1" si="176"/>
        <v>0.52267665253123874</v>
      </c>
      <c r="DW161" s="74">
        <f t="shared" ca="1" si="177"/>
        <v>0.52267665253123863</v>
      </c>
      <c r="DX161" s="74">
        <f t="shared" ca="1" si="178"/>
        <v>0.52267665253123863</v>
      </c>
      <c r="DY161" s="74">
        <f t="shared" ca="1" si="179"/>
        <v>0.52267665253123863</v>
      </c>
      <c r="DZ161" s="74">
        <f t="shared" ca="1" si="180"/>
        <v>0.52267665253123874</v>
      </c>
      <c r="EA161" s="74">
        <f t="shared" ca="1" si="181"/>
        <v>0.52267665253123852</v>
      </c>
      <c r="EB161" s="74">
        <f t="shared" ca="1" si="182"/>
        <v>0.52267665253123863</v>
      </c>
      <c r="EC161" s="74">
        <f t="shared" ca="1" si="183"/>
        <v>0.52267665253123852</v>
      </c>
      <c r="ED161" s="55"/>
      <c r="EE161" s="55"/>
      <c r="EF161" s="43"/>
      <c r="EG161" s="45"/>
      <c r="EH161" s="56"/>
    </row>
    <row r="162" spans="1:138" x14ac:dyDescent="0.2">
      <c r="A162" s="6">
        <v>9</v>
      </c>
      <c r="B162">
        <v>10</v>
      </c>
      <c r="C162" s="5">
        <f t="shared" ca="1" si="107"/>
        <v>0.44263800796519992</v>
      </c>
      <c r="D162" s="5">
        <f t="shared" ca="1" si="108"/>
        <v>0.11083374870053839</v>
      </c>
      <c r="E162" s="32">
        <f t="shared" ca="1" si="109"/>
        <v>161615672.98302165</v>
      </c>
      <c r="F162" s="31">
        <f t="shared" ca="1" si="190"/>
        <v>29641353.91433071</v>
      </c>
      <c r="G162" s="31">
        <f t="shared" ca="1" si="190"/>
        <v>21768340.371295094</v>
      </c>
      <c r="H162" s="31">
        <f t="shared" ca="1" si="190"/>
        <v>5404541.7408698285</v>
      </c>
      <c r="I162" s="31">
        <f t="shared" ca="1" si="190"/>
        <v>1581869.1379691588</v>
      </c>
      <c r="J162" s="31">
        <f t="shared" ca="1" si="190"/>
        <v>2071264.8697885477</v>
      </c>
      <c r="K162" s="31">
        <f t="shared" ca="1" si="190"/>
        <v>1044644.5985087965</v>
      </c>
      <c r="L162" s="31">
        <f t="shared" ca="1" si="190"/>
        <v>1029699.8109040098</v>
      </c>
      <c r="M162" s="31">
        <f t="shared" ca="1" si="190"/>
        <v>383884.80914954777</v>
      </c>
      <c r="N162" s="31">
        <f t="shared" ca="1" si="190"/>
        <v>456084.44412476325</v>
      </c>
      <c r="O162" s="31">
        <f t="shared" ca="1" si="190"/>
        <v>284492.16378408682</v>
      </c>
      <c r="P162" s="31">
        <f t="shared" ca="1" si="191"/>
        <v>152953.45983278845</v>
      </c>
      <c r="Q162" s="31">
        <f t="shared" ca="1" si="191"/>
        <v>30279.531907186421</v>
      </c>
      <c r="R162" s="31">
        <f t="shared" ca="1" si="191"/>
        <v>10393.235360164359</v>
      </c>
      <c r="S162" s="31">
        <f t="shared" ca="1" si="191"/>
        <v>1921.7941359403976</v>
      </c>
      <c r="T162" s="31">
        <f t="shared" ca="1" si="191"/>
        <v>990.62285045054932</v>
      </c>
      <c r="U162" s="31">
        <f t="shared" ca="1" si="191"/>
        <v>331.57258590210114</v>
      </c>
      <c r="V162" s="31">
        <f t="shared" ca="1" si="191"/>
        <v>193.37196446577306</v>
      </c>
      <c r="W162" s="33">
        <f t="shared" ca="1" si="110"/>
        <v>12453545.163735634</v>
      </c>
      <c r="X162" s="33">
        <f t="shared" ca="1" si="111"/>
        <v>225478912.43238309</v>
      </c>
      <c r="Y162" s="40">
        <f t="array" aca="1" ref="Y162" ca="1">SUM($E$54:$V$54*E162:V162)/1000000</f>
        <v>1008.8030127187708</v>
      </c>
      <c r="Z162" s="41">
        <f t="array" aca="1" ref="Z162" ca="1">SUM(($E$54:$V$54*E162:V162))/SUM(E162:V162)</f>
        <v>4.4740459399780539</v>
      </c>
      <c r="AE162" s="10"/>
      <c r="AF162" s="48"/>
      <c r="AG162" s="55">
        <f t="shared" ca="1" si="116"/>
        <v>1492163.0386873866</v>
      </c>
      <c r="AH162" s="55">
        <f t="shared" ca="1" si="117"/>
        <v>1095830.9465044022</v>
      </c>
      <c r="AI162" s="55">
        <f t="shared" ca="1" si="118"/>
        <v>881408.49473140715</v>
      </c>
      <c r="AJ162" s="55">
        <f t="shared" ca="1" si="119"/>
        <v>257981.7055007267</v>
      </c>
      <c r="AK162" s="55">
        <f t="shared" ca="1" si="120"/>
        <v>337795.60573373304</v>
      </c>
      <c r="AL162" s="55">
        <f t="shared" ca="1" si="121"/>
        <v>170367.56625229484</v>
      </c>
      <c r="AM162" s="55">
        <f t="shared" ca="1" si="122"/>
        <v>167930.2712181565</v>
      </c>
      <c r="AN162" s="55">
        <f t="shared" ca="1" si="123"/>
        <v>62606.479514079852</v>
      </c>
      <c r="AO162" s="55">
        <f t="shared" ca="1" si="124"/>
        <v>74381.274609550746</v>
      </c>
      <c r="AP162" s="55">
        <f t="shared" ca="1" si="125"/>
        <v>46396.868017057001</v>
      </c>
      <c r="AQ162" s="55">
        <f t="shared" ca="1" si="126"/>
        <v>24944.664184142504</v>
      </c>
      <c r="AR162" s="55">
        <f t="shared" ca="1" si="127"/>
        <v>4938.1867916130523</v>
      </c>
      <c r="AS162" s="55">
        <f t="shared" ca="1" si="128"/>
        <v>1694.9977210680854</v>
      </c>
      <c r="AT162" s="55">
        <f t="shared" ca="1" si="129"/>
        <v>313.4189275907508</v>
      </c>
      <c r="AU162" s="55">
        <f t="shared" ca="1" si="130"/>
        <v>161.55734145956052</v>
      </c>
      <c r="AV162" s="55">
        <f t="shared" ca="1" si="131"/>
        <v>54.075055360222855</v>
      </c>
      <c r="AW162" s="55">
        <f t="shared" ca="1" si="132"/>
        <v>31.536381860860775</v>
      </c>
      <c r="AX162" s="55">
        <f t="shared" ca="1" si="112"/>
        <v>2031006.7019801014</v>
      </c>
      <c r="AY162" s="55">
        <f t="shared" ca="1" si="113"/>
        <v>4619000.6871718885</v>
      </c>
      <c r="AZ162" s="43">
        <f t="array" aca="1" ref="AZ162" ca="1">SUM($E$54:$V$54*AF162:AW162)/1000000</f>
        <v>73.899777553649926</v>
      </c>
      <c r="BA162" s="45">
        <f t="array" aca="1" ref="BA162" ca="1">IF(AZ162=0,"",SUM(($E$54:$V$54*AF162:AW162))/SUM(AF162:AW162))</f>
        <v>15.999083472511265</v>
      </c>
      <c r="BB162" s="56">
        <f t="array" aca="1" ref="BB162" ca="1">SUM(AG162:AW162*AG$54:AW$54*AG$55:AW$55)/1000000</f>
        <v>140.88699794151691</v>
      </c>
      <c r="BG162" s="10"/>
      <c r="BH162" s="48"/>
      <c r="BI162" s="55">
        <f t="shared" si="133"/>
        <v>0</v>
      </c>
      <c r="BJ162" s="55">
        <f t="shared" si="134"/>
        <v>0</v>
      </c>
      <c r="BK162" s="55">
        <f t="shared" ca="1" si="135"/>
        <v>3520091.1715586525</v>
      </c>
      <c r="BL162" s="55">
        <f t="shared" ca="1" si="136"/>
        <v>1030304.483545379</v>
      </c>
      <c r="BM162" s="55">
        <f t="shared" ca="1" si="137"/>
        <v>1349058.1684227679</v>
      </c>
      <c r="BN162" s="55">
        <f t="shared" ca="1" si="138"/>
        <v>680398.89502924203</v>
      </c>
      <c r="BO162" s="55">
        <f t="shared" ca="1" si="139"/>
        <v>670665.0420162091</v>
      </c>
      <c r="BP162" s="55">
        <f t="shared" ca="1" si="140"/>
        <v>250032.21223439308</v>
      </c>
      <c r="BQ162" s="55">
        <f t="shared" ca="1" si="141"/>
        <v>297057.34588154475</v>
      </c>
      <c r="BR162" s="55">
        <f t="shared" ca="1" si="142"/>
        <v>185295.70167642127</v>
      </c>
      <c r="BS162" s="55">
        <f t="shared" ca="1" si="143"/>
        <v>99621.790233429783</v>
      </c>
      <c r="BT162" s="55">
        <f t="shared" ca="1" si="144"/>
        <v>19721.692986362421</v>
      </c>
      <c r="BU162" s="55">
        <f t="shared" ca="1" si="145"/>
        <v>6769.3317563974661</v>
      </c>
      <c r="BV162" s="55">
        <f t="shared" ca="1" si="146"/>
        <v>1251.70475052862</v>
      </c>
      <c r="BW162" s="55">
        <f t="shared" ca="1" si="147"/>
        <v>645.21339965708569</v>
      </c>
      <c r="BX162" s="55">
        <f t="shared" ca="1" si="148"/>
        <v>215.9601661577714</v>
      </c>
      <c r="BY162" s="55">
        <f t="shared" ca="1" si="149"/>
        <v>125.94720839983164</v>
      </c>
      <c r="BZ162" s="55">
        <f t="shared" ca="1" si="114"/>
        <v>8111254.6608655425</v>
      </c>
      <c r="CA162" s="55">
        <f t="shared" ca="1" si="115"/>
        <v>8111254.6608655425</v>
      </c>
      <c r="CB162" s="43">
        <f t="array" aca="1" ref="CB162" ca="1">SUM($E$54:$V$54*BH162:BY162)/1000000</f>
        <v>201.96933415999843</v>
      </c>
      <c r="CC162" s="45">
        <f t="array" aca="1" ref="CC162" ca="1">IF(CB162=0,"",SUM(($E$54:$V$54*BH162:BY162))/SUM(BH162:BY162))</f>
        <v>24.899888192937897</v>
      </c>
      <c r="CD162" s="56">
        <f t="array" aca="1" ref="CD162" ca="1">SUM(BI162:BY162*BI$54:BY$54*BI$55:BY$55)/1000000</f>
        <v>972.56098524055346</v>
      </c>
      <c r="CI162" s="10"/>
      <c r="CJ162" s="73"/>
      <c r="CK162" s="156" t="str">
        <f t="shared" ca="1" si="150"/>
        <v/>
      </c>
      <c r="CL162" s="156" t="str">
        <f t="shared" ca="1" si="151"/>
        <v/>
      </c>
      <c r="CM162" s="156" t="str">
        <f t="shared" ca="1" si="152"/>
        <v/>
      </c>
      <c r="CN162" s="156">
        <f t="shared" ca="1" si="153"/>
        <v>0.42570895883177046</v>
      </c>
      <c r="CO162" s="156">
        <f t="shared" ca="1" si="154"/>
        <v>0.48619895334265545</v>
      </c>
      <c r="CP162" s="156">
        <f t="shared" ca="1" si="155"/>
        <v>0.59838801328251179</v>
      </c>
      <c r="CQ162" s="156">
        <f t="shared" ca="1" si="156"/>
        <v>0.45147501485477948</v>
      </c>
      <c r="CR162" s="156">
        <f t="shared" ca="1" si="157"/>
        <v>0.4697473685302086</v>
      </c>
      <c r="CS162" s="156">
        <f t="shared" ca="1" si="158"/>
        <v>0.55248021255859647</v>
      </c>
      <c r="CT162" s="156">
        <f t="shared" ca="1" si="159"/>
        <v>0.52194013329936695</v>
      </c>
      <c r="CU162" s="156">
        <f t="shared" ca="1" si="160"/>
        <v>0.43241953678011869</v>
      </c>
      <c r="CV162" s="156">
        <f t="shared" ca="1" si="161"/>
        <v>0.52329640737926131</v>
      </c>
      <c r="CW162" s="156">
        <f t="shared" ca="1" si="162"/>
        <v>0.53231387633655425</v>
      </c>
      <c r="CX162" s="156">
        <f t="shared" ca="1" si="163"/>
        <v>0.59714489474125587</v>
      </c>
      <c r="CY162" s="156" t="str">
        <f t="shared" ca="1" si="164"/>
        <v/>
      </c>
      <c r="CZ162" s="156" t="str">
        <f t="shared" ca="1" si="165"/>
        <v/>
      </c>
      <c r="DA162" s="156" t="str">
        <f t="shared" ca="1" si="166"/>
        <v/>
      </c>
      <c r="DB162" s="55"/>
      <c r="DC162" s="55"/>
      <c r="DD162" s="43"/>
      <c r="DE162" s="45"/>
      <c r="DF162" s="56"/>
      <c r="DK162" s="10"/>
      <c r="DL162" s="48"/>
      <c r="DM162" s="74">
        <f t="shared" ca="1" si="167"/>
        <v>0.11083374870053833</v>
      </c>
      <c r="DN162" s="74">
        <f t="shared" ca="1" si="168"/>
        <v>0.11083374870053822</v>
      </c>
      <c r="DO162" s="74">
        <f t="shared" ca="1" si="169"/>
        <v>0.55347175666573833</v>
      </c>
      <c r="DP162" s="74">
        <f t="shared" ca="1" si="170"/>
        <v>0.55347175666573833</v>
      </c>
      <c r="DQ162" s="74">
        <f t="shared" ca="1" si="171"/>
        <v>0.55347175666573833</v>
      </c>
      <c r="DR162" s="74">
        <f t="shared" ca="1" si="172"/>
        <v>0.55347175666573833</v>
      </c>
      <c r="DS162" s="74">
        <f t="shared" ca="1" si="173"/>
        <v>0.55347175666573833</v>
      </c>
      <c r="DT162" s="74">
        <f t="shared" ca="1" si="174"/>
        <v>0.55347175666573833</v>
      </c>
      <c r="DU162" s="74">
        <f t="shared" ca="1" si="175"/>
        <v>0.55347175666573833</v>
      </c>
      <c r="DV162" s="74">
        <f t="shared" ca="1" si="176"/>
        <v>0.55347175666573833</v>
      </c>
      <c r="DW162" s="74">
        <f t="shared" ca="1" si="177"/>
        <v>0.55347175666573822</v>
      </c>
      <c r="DX162" s="74">
        <f t="shared" ca="1" si="178"/>
        <v>0.55347175666573833</v>
      </c>
      <c r="DY162" s="74">
        <f t="shared" ca="1" si="179"/>
        <v>0.55347175666573833</v>
      </c>
      <c r="DZ162" s="74">
        <f t="shared" ca="1" si="180"/>
        <v>0.55347175666573833</v>
      </c>
      <c r="EA162" s="74">
        <f t="shared" ca="1" si="181"/>
        <v>0.55347175666573833</v>
      </c>
      <c r="EB162" s="74">
        <f t="shared" ca="1" si="182"/>
        <v>0.55347175666573845</v>
      </c>
      <c r="EC162" s="74">
        <f t="shared" ca="1" si="183"/>
        <v>0.55347175666573833</v>
      </c>
      <c r="ED162" s="55"/>
      <c r="EE162" s="55"/>
      <c r="EF162" s="43"/>
      <c r="EG162" s="45"/>
      <c r="EH162" s="56"/>
    </row>
    <row r="163" spans="1:138" x14ac:dyDescent="0.2">
      <c r="A163" s="6">
        <v>9</v>
      </c>
      <c r="B163">
        <v>11</v>
      </c>
      <c r="C163" s="5">
        <f t="shared" ca="1" si="107"/>
        <v>0.50366526699635705</v>
      </c>
      <c r="D163" s="5">
        <f t="shared" ca="1" si="108"/>
        <v>7.0209462526956617E-2</v>
      </c>
      <c r="E163" s="32">
        <f t="shared" ca="1" si="109"/>
        <v>95465989.128258109</v>
      </c>
      <c r="F163" s="31">
        <f t="shared" ca="1" si="190"/>
        <v>126470827.02119154</v>
      </c>
      <c r="G163" s="31">
        <f t="shared" ca="1" si="190"/>
        <v>23195563.118232105</v>
      </c>
      <c r="H163" s="31">
        <f t="shared" ca="1" si="190"/>
        <v>10294213.159234937</v>
      </c>
      <c r="I163" s="31">
        <f t="shared" ca="1" si="190"/>
        <v>2555799.0990374563</v>
      </c>
      <c r="J163" s="31">
        <f t="shared" ca="1" si="190"/>
        <v>748063.37178294174</v>
      </c>
      <c r="K163" s="31">
        <f t="shared" ca="1" si="190"/>
        <v>979497.82643764152</v>
      </c>
      <c r="L163" s="31">
        <f t="shared" ca="1" si="190"/>
        <v>494010.75090104173</v>
      </c>
      <c r="M163" s="31">
        <f t="shared" ca="1" si="190"/>
        <v>486943.38487317337</v>
      </c>
      <c r="N163" s="31">
        <f t="shared" ca="1" si="190"/>
        <v>181538.50898016611</v>
      </c>
      <c r="O163" s="31">
        <f t="shared" ca="1" si="190"/>
        <v>215681.60026671621</v>
      </c>
      <c r="P163" s="31">
        <f t="shared" ca="1" si="191"/>
        <v>134535.88680500456</v>
      </c>
      <c r="Q163" s="31">
        <f t="shared" ca="1" si="191"/>
        <v>72331.445213778017</v>
      </c>
      <c r="R163" s="31">
        <f t="shared" ca="1" si="191"/>
        <v>14319.141951008</v>
      </c>
      <c r="S163" s="31">
        <f t="shared" ca="1" si="191"/>
        <v>4914.9442900439399</v>
      </c>
      <c r="T163" s="31">
        <f t="shared" ca="1" si="191"/>
        <v>908.81335674195805</v>
      </c>
      <c r="U163" s="31">
        <f t="shared" ca="1" si="191"/>
        <v>468.46395310843639</v>
      </c>
      <c r="V163" s="31">
        <f t="shared" ca="1" si="191"/>
        <v>156.80014272176209</v>
      </c>
      <c r="W163" s="33">
        <f t="shared" ca="1" si="110"/>
        <v>16183383.197226482</v>
      </c>
      <c r="X163" s="33">
        <f t="shared" ca="1" si="111"/>
        <v>261315762.46490821</v>
      </c>
      <c r="Y163" s="40">
        <f t="array" aca="1" ref="Y163" ca="1">SUM($E$54:$V$54*E163:V163)/1000000</f>
        <v>1593.4237897372102</v>
      </c>
      <c r="Z163" s="41">
        <f t="array" aca="1" ref="Z163" ca="1">SUM(($E$54:$V$54*E163:V163))/SUM(E163:V163)</f>
        <v>6.0976948910657054</v>
      </c>
      <c r="AE163" s="10"/>
      <c r="AF163" s="48"/>
      <c r="AG163" s="55">
        <f t="shared" ca="1" si="116"/>
        <v>3294944.5992701994</v>
      </c>
      <c r="AH163" s="55">
        <f t="shared" ca="1" si="117"/>
        <v>604314.03212571354</v>
      </c>
      <c r="AI163" s="55">
        <f t="shared" ca="1" si="118"/>
        <v>1075737.0662479957</v>
      </c>
      <c r="AJ163" s="55">
        <f t="shared" ca="1" si="119"/>
        <v>267078.96778408618</v>
      </c>
      <c r="AK163" s="55">
        <f t="shared" ca="1" si="120"/>
        <v>78172.025824766577</v>
      </c>
      <c r="AL163" s="55">
        <f t="shared" ca="1" si="121"/>
        <v>102356.74178390787</v>
      </c>
      <c r="AM163" s="55">
        <f t="shared" ca="1" si="122"/>
        <v>51623.729531238067</v>
      </c>
      <c r="AN163" s="55">
        <f t="shared" ca="1" si="123"/>
        <v>50885.195417040173</v>
      </c>
      <c r="AO163" s="55">
        <f t="shared" ca="1" si="124"/>
        <v>18970.629424568186</v>
      </c>
      <c r="AP163" s="55">
        <f t="shared" ca="1" si="125"/>
        <v>22538.555237361496</v>
      </c>
      <c r="AQ163" s="55">
        <f t="shared" ca="1" si="126"/>
        <v>14058.89288846278</v>
      </c>
      <c r="AR163" s="55">
        <f t="shared" ca="1" si="127"/>
        <v>7558.578345732446</v>
      </c>
      <c r="AS163" s="55">
        <f t="shared" ca="1" si="128"/>
        <v>1496.3389153980506</v>
      </c>
      <c r="AT163" s="55">
        <f t="shared" ca="1" si="129"/>
        <v>513.60775899623479</v>
      </c>
      <c r="AU163" s="55">
        <f t="shared" ca="1" si="130"/>
        <v>94.970271066472208</v>
      </c>
      <c r="AV163" s="55">
        <f t="shared" ca="1" si="131"/>
        <v>48.954109533638317</v>
      </c>
      <c r="AW163" s="55">
        <f t="shared" ca="1" si="132"/>
        <v>16.385489877626675</v>
      </c>
      <c r="AX163" s="55">
        <f t="shared" ca="1" si="112"/>
        <v>1691150.6390300321</v>
      </c>
      <c r="AY163" s="55">
        <f t="shared" ca="1" si="113"/>
        <v>5590409.2704259446</v>
      </c>
      <c r="AZ163" s="43">
        <f t="array" aca="1" ref="AZ163" ca="1">SUM($E$54:$V$54*AF163:AW163)/1000000</f>
        <v>66.246445592737643</v>
      </c>
      <c r="BA163" s="45">
        <f t="array" aca="1" ref="BA163" ca="1">IF(AZ163=0,"",SUM(($E$54:$V$54*AF163:AW163))/SUM(AF163:AW163))</f>
        <v>11.850017125434931</v>
      </c>
      <c r="BB163" s="56">
        <f t="array" aca="1" ref="BB163" ca="1">SUM(AG163:AW163*AG$54:AW$54*AG$55:AW$55)/1000000</f>
        <v>107.68236868697795</v>
      </c>
      <c r="BG163" s="10"/>
      <c r="BH163" s="48"/>
      <c r="BI163" s="55">
        <f t="shared" si="133"/>
        <v>0</v>
      </c>
      <c r="BJ163" s="55">
        <f t="shared" si="134"/>
        <v>0</v>
      </c>
      <c r="BK163" s="55">
        <f t="shared" ca="1" si="135"/>
        <v>7717070.8504092088</v>
      </c>
      <c r="BL163" s="55">
        <f t="shared" ca="1" si="136"/>
        <v>1915958.259421733</v>
      </c>
      <c r="BM163" s="55">
        <f t="shared" ca="1" si="137"/>
        <v>560786.72078653588</v>
      </c>
      <c r="BN163" s="55">
        <f t="shared" ca="1" si="138"/>
        <v>734281.87346791569</v>
      </c>
      <c r="BO163" s="55">
        <f t="shared" ca="1" si="139"/>
        <v>370335.82913009397</v>
      </c>
      <c r="BP163" s="55">
        <f t="shared" ca="1" si="140"/>
        <v>365037.76860626379</v>
      </c>
      <c r="BQ163" s="55">
        <f t="shared" ca="1" si="141"/>
        <v>136090.58936387015</v>
      </c>
      <c r="BR163" s="55">
        <f t="shared" ca="1" si="142"/>
        <v>161686.00403370574</v>
      </c>
      <c r="BS163" s="55">
        <f t="shared" ca="1" si="143"/>
        <v>100855.00993006579</v>
      </c>
      <c r="BT163" s="55">
        <f t="shared" ca="1" si="144"/>
        <v>54223.365962309377</v>
      </c>
      <c r="BU163" s="55">
        <f t="shared" ca="1" si="145"/>
        <v>10734.364175649916</v>
      </c>
      <c r="BV163" s="55">
        <f t="shared" ca="1" si="146"/>
        <v>3684.4946500896185</v>
      </c>
      <c r="BW163" s="55">
        <f t="shared" ca="1" si="147"/>
        <v>681.29316493550664</v>
      </c>
      <c r="BX163" s="55">
        <f t="shared" ca="1" si="148"/>
        <v>351.1846375317586</v>
      </c>
      <c r="BY163" s="55">
        <f t="shared" ca="1" si="149"/>
        <v>117.5454395611178</v>
      </c>
      <c r="BZ163" s="55">
        <f t="shared" ca="1" si="114"/>
        <v>12131895.15317947</v>
      </c>
      <c r="CA163" s="55">
        <f t="shared" ca="1" si="115"/>
        <v>12131895.15317947</v>
      </c>
      <c r="CB163" s="43">
        <f t="array" aca="1" ref="CB163" ca="1">SUM($E$54:$V$54*BH163:BY163)/1000000</f>
        <v>270.96022012355405</v>
      </c>
      <c r="CC163" s="45">
        <f t="array" aca="1" ref="CC163" ca="1">IF(CB163=0,"",SUM(($E$54:$V$54*BH163:BY163))/SUM(BH163:BY163))</f>
        <v>22.334533615924141</v>
      </c>
      <c r="CD163" s="56">
        <f t="array" aca="1" ref="CD163" ca="1">SUM(BI163:BY163*BI$54:BY$54*BI$55:BY$55)/1000000</f>
        <v>1263.6806860479546</v>
      </c>
      <c r="CI163" s="10"/>
      <c r="CJ163" s="73"/>
      <c r="CK163" s="156" t="str">
        <f t="shared" ca="1" si="150"/>
        <v/>
      </c>
      <c r="CL163" s="156" t="str">
        <f t="shared" ca="1" si="151"/>
        <v/>
      </c>
      <c r="CM163" s="156" t="str">
        <f t="shared" ca="1" si="152"/>
        <v/>
      </c>
      <c r="CN163" s="156">
        <f t="shared" ca="1" si="153"/>
        <v>0.43435426236151681</v>
      </c>
      <c r="CO163" s="156">
        <f t="shared" ca="1" si="154"/>
        <v>0.44881523930727568</v>
      </c>
      <c r="CP163" s="156">
        <f t="shared" ca="1" si="155"/>
        <v>0.41498671592849823</v>
      </c>
      <c r="CQ163" s="156">
        <f t="shared" ca="1" si="156"/>
        <v>0.46961585795973992</v>
      </c>
      <c r="CR163" s="156">
        <f t="shared" ca="1" si="157"/>
        <v>0.3261018982524353</v>
      </c>
      <c r="CS163" s="156">
        <f t="shared" ca="1" si="158"/>
        <v>0.39848131352919469</v>
      </c>
      <c r="CT163" s="156">
        <f t="shared" ca="1" si="159"/>
        <v>0.45288481178041168</v>
      </c>
      <c r="CU163" s="156">
        <f t="shared" ca="1" si="160"/>
        <v>0.45455335355653492</v>
      </c>
      <c r="CV163" s="156">
        <f t="shared" ca="1" si="161"/>
        <v>0.45190926514233692</v>
      </c>
      <c r="CW163" s="156">
        <f t="shared" ca="1" si="162"/>
        <v>0.38379732672847955</v>
      </c>
      <c r="CX163" s="156">
        <f t="shared" ca="1" si="163"/>
        <v>0.42456498745079829</v>
      </c>
      <c r="CY163" s="156" t="str">
        <f t="shared" ca="1" si="164"/>
        <v/>
      </c>
      <c r="CZ163" s="156" t="str">
        <f t="shared" ca="1" si="165"/>
        <v/>
      </c>
      <c r="DA163" s="156" t="str">
        <f t="shared" ca="1" si="166"/>
        <v/>
      </c>
      <c r="DB163" s="55"/>
      <c r="DC163" s="55"/>
      <c r="DD163" s="43"/>
      <c r="DE163" s="45"/>
      <c r="DF163" s="56"/>
      <c r="DK163" s="10"/>
      <c r="DL163" s="48"/>
      <c r="DM163" s="74">
        <f t="shared" ca="1" si="167"/>
        <v>7.0209462526956562E-2</v>
      </c>
      <c r="DN163" s="74">
        <f t="shared" ca="1" si="168"/>
        <v>7.0209462526956562E-2</v>
      </c>
      <c r="DO163" s="74">
        <f t="shared" ca="1" si="169"/>
        <v>0.57387472952331364</v>
      </c>
      <c r="DP163" s="74">
        <f t="shared" ca="1" si="170"/>
        <v>0.57387472952331353</v>
      </c>
      <c r="DQ163" s="74">
        <f t="shared" ca="1" si="171"/>
        <v>0.57387472952331364</v>
      </c>
      <c r="DR163" s="74">
        <f t="shared" ca="1" si="172"/>
        <v>0.57387472952331364</v>
      </c>
      <c r="DS163" s="74">
        <f t="shared" ca="1" si="173"/>
        <v>0.57387472952331364</v>
      </c>
      <c r="DT163" s="74">
        <f t="shared" ca="1" si="174"/>
        <v>0.57387472952331364</v>
      </c>
      <c r="DU163" s="74">
        <f t="shared" ca="1" si="175"/>
        <v>0.57387472952331364</v>
      </c>
      <c r="DV163" s="74">
        <f t="shared" ca="1" si="176"/>
        <v>0.57387472952331364</v>
      </c>
      <c r="DW163" s="74">
        <f t="shared" ca="1" si="177"/>
        <v>0.57387472952331364</v>
      </c>
      <c r="DX163" s="74">
        <f t="shared" ca="1" si="178"/>
        <v>0.57387472952331353</v>
      </c>
      <c r="DY163" s="74">
        <f t="shared" ca="1" si="179"/>
        <v>0.57387472952331353</v>
      </c>
      <c r="DZ163" s="74">
        <f t="shared" ca="1" si="180"/>
        <v>0.57387472952331364</v>
      </c>
      <c r="EA163" s="74">
        <f t="shared" ca="1" si="181"/>
        <v>0.57387472952331364</v>
      </c>
      <c r="EB163" s="74">
        <f t="shared" ca="1" si="182"/>
        <v>0.57387472952331364</v>
      </c>
      <c r="EC163" s="74">
        <f t="shared" ca="1" si="183"/>
        <v>0.57387472952331364</v>
      </c>
      <c r="ED163" s="55"/>
      <c r="EE163" s="55"/>
      <c r="EF163" s="43"/>
      <c r="EG163" s="45"/>
      <c r="EH163" s="56"/>
    </row>
    <row r="164" spans="1:138" s="58" customFormat="1" x14ac:dyDescent="0.2">
      <c r="A164" s="61">
        <v>9</v>
      </c>
      <c r="B164" s="58">
        <v>12</v>
      </c>
      <c r="C164" s="62">
        <f t="shared" ca="1" si="107"/>
        <v>0.28475055351790585</v>
      </c>
      <c r="D164" s="62">
        <f t="shared" ca="1" si="108"/>
        <v>5.4970894996630021E-2</v>
      </c>
      <c r="E164" s="63">
        <f t="shared" ca="1" si="109"/>
        <v>111344350.67123395</v>
      </c>
      <c r="F164" s="64">
        <f t="shared" ca="1" si="190"/>
        <v>75853143.93250148</v>
      </c>
      <c r="G164" s="64">
        <f t="shared" ca="1" si="190"/>
        <v>100488246.4729141</v>
      </c>
      <c r="H164" s="64">
        <f t="shared" ca="1" si="190"/>
        <v>13863223.839462064</v>
      </c>
      <c r="I164" s="64">
        <f t="shared" ca="1" si="190"/>
        <v>6152512.0364694493</v>
      </c>
      <c r="J164" s="64">
        <f t="shared" ca="1" si="190"/>
        <v>1527516.9142499447</v>
      </c>
      <c r="K164" s="64">
        <f t="shared" ca="1" si="190"/>
        <v>447092.83048093831</v>
      </c>
      <c r="L164" s="64">
        <f t="shared" ca="1" si="190"/>
        <v>585413.57883647433</v>
      </c>
      <c r="M164" s="64">
        <f t="shared" ca="1" si="190"/>
        <v>295253.94938391366</v>
      </c>
      <c r="N164" s="64">
        <f t="shared" ca="1" si="190"/>
        <v>291030.0175612481</v>
      </c>
      <c r="O164" s="64">
        <f t="shared" ca="1" si="190"/>
        <v>108499.58557359019</v>
      </c>
      <c r="P164" s="64">
        <f t="shared" ca="1" si="191"/>
        <v>128905.7863053406</v>
      </c>
      <c r="Q164" s="64">
        <f t="shared" ca="1" si="191"/>
        <v>80407.666919381998</v>
      </c>
      <c r="R164" s="64">
        <f t="shared" ca="1" si="191"/>
        <v>43230.121662457743</v>
      </c>
      <c r="S164" s="64">
        <f t="shared" ca="1" si="191"/>
        <v>8558.0793638859159</v>
      </c>
      <c r="T164" s="64">
        <f t="shared" ca="1" si="191"/>
        <v>2937.5002669285609</v>
      </c>
      <c r="U164" s="64">
        <f t="shared" ca="1" si="191"/>
        <v>543.1678001774211</v>
      </c>
      <c r="V164" s="64">
        <f t="shared" ca="1" si="191"/>
        <v>279.98547004693279</v>
      </c>
      <c r="W164" s="59">
        <f t="shared" ca="1" si="110"/>
        <v>23535405.05980584</v>
      </c>
      <c r="X164" s="59">
        <f t="shared" ca="1" si="111"/>
        <v>311221146.13645548</v>
      </c>
      <c r="Y164" s="44">
        <f t="array" aca="1" ref="Y164" ca="1">SUM($E$54:$V$54*E164:V164)/1000000</f>
        <v>2434.1205711748971</v>
      </c>
      <c r="Z164" s="46">
        <f t="array" aca="1" ref="Z164" ca="1">SUM(($E$54:$V$54*E164:V164))/SUM(E164:V164)</f>
        <v>7.8211927479620957</v>
      </c>
      <c r="AE164" s="11"/>
      <c r="AG164" s="59">
        <f t="shared" ca="1" si="116"/>
        <v>2094600.2093997647</v>
      </c>
      <c r="AH164" s="59">
        <f t="shared" ca="1" si="117"/>
        <v>2774871.1680517918</v>
      </c>
      <c r="AI164" s="59">
        <f t="shared" ca="1" si="118"/>
        <v>996669.25488865911</v>
      </c>
      <c r="AJ164" s="59">
        <f t="shared" ca="1" si="119"/>
        <v>442322.77124650794</v>
      </c>
      <c r="AK164" s="59">
        <f t="shared" ca="1" si="120"/>
        <v>109817.82898301604</v>
      </c>
      <c r="AL164" s="59">
        <f t="shared" ca="1" si="121"/>
        <v>32142.861096498687</v>
      </c>
      <c r="AM164" s="59">
        <f t="shared" ca="1" si="122"/>
        <v>42087.159680694618</v>
      </c>
      <c r="AN164" s="59">
        <f t="shared" ca="1" si="123"/>
        <v>21226.702904251582</v>
      </c>
      <c r="AO164" s="59">
        <f t="shared" ca="1" si="124"/>
        <v>20923.031620346235</v>
      </c>
      <c r="AP164" s="59">
        <f t="shared" ca="1" si="125"/>
        <v>7800.3646454542522</v>
      </c>
      <c r="AQ164" s="59">
        <f t="shared" ca="1" si="126"/>
        <v>9267.4283756472778</v>
      </c>
      <c r="AR164" s="59">
        <f t="shared" ca="1" si="127"/>
        <v>5780.7513175799395</v>
      </c>
      <c r="AS164" s="59">
        <f t="shared" ca="1" si="128"/>
        <v>3107.9447064413639</v>
      </c>
      <c r="AT164" s="59">
        <f t="shared" ca="1" si="129"/>
        <v>615.26631046687044</v>
      </c>
      <c r="AU164" s="59">
        <f t="shared" ca="1" si="130"/>
        <v>211.18581335613283</v>
      </c>
      <c r="AV164" s="59">
        <f t="shared" ca="1" si="131"/>
        <v>39.049982381540246</v>
      </c>
      <c r="AW164" s="59">
        <f t="shared" ca="1" si="132"/>
        <v>20.129005564852481</v>
      </c>
      <c r="AX164" s="59">
        <f t="shared" ca="1" si="112"/>
        <v>1692031.7305768668</v>
      </c>
      <c r="AY164" s="59">
        <f t="shared" ca="1" si="113"/>
        <v>6561503.108028423</v>
      </c>
      <c r="AZ164" s="44">
        <f t="array" aca="1" ref="AZ164" ca="1">SUM($E$54:$V$54*AF164:AW164)/1000000</f>
        <v>85.670943088221307</v>
      </c>
      <c r="BA164" s="46">
        <f t="array" aca="1" ref="BA164" ca="1">IF(AZ164=0,"",SUM(($E$54:$V$54*AF164:AW164))/SUM(AF164:AW164))</f>
        <v>13.056603293138332</v>
      </c>
      <c r="BB164" s="57">
        <f t="array" aca="1" ref="BB164" ca="1">SUM(AG164:AW164*AG$54:AW$54*AG$55:AW$55)/1000000</f>
        <v>135.05375758766792</v>
      </c>
      <c r="BG164" s="11"/>
      <c r="BI164" s="59">
        <f t="shared" si="133"/>
        <v>0</v>
      </c>
      <c r="BJ164" s="59">
        <f t="shared" si="134"/>
        <v>0</v>
      </c>
      <c r="BK164" s="59">
        <f t="shared" ca="1" si="135"/>
        <v>5162770.6265510675</v>
      </c>
      <c r="BL164" s="59">
        <f t="shared" ca="1" si="136"/>
        <v>2291242.5557877244</v>
      </c>
      <c r="BM164" s="59">
        <f t="shared" ca="1" si="137"/>
        <v>568858.98603189178</v>
      </c>
      <c r="BN164" s="59">
        <f t="shared" ca="1" si="138"/>
        <v>166500.79081736377</v>
      </c>
      <c r="BO164" s="59">
        <f t="shared" ca="1" si="139"/>
        <v>218012.49580908188</v>
      </c>
      <c r="BP164" s="59">
        <f t="shared" ca="1" si="140"/>
        <v>109954.82976430206</v>
      </c>
      <c r="BQ164" s="59">
        <f t="shared" ca="1" si="141"/>
        <v>108381.8052358704</v>
      </c>
      <c r="BR164" s="59">
        <f t="shared" ca="1" si="142"/>
        <v>40406.075807402623</v>
      </c>
      <c r="BS164" s="59">
        <f t="shared" ca="1" si="143"/>
        <v>48005.501089529054</v>
      </c>
      <c r="BT164" s="59">
        <f t="shared" ca="1" si="144"/>
        <v>29944.43036685438</v>
      </c>
      <c r="BU164" s="59">
        <f t="shared" ca="1" si="145"/>
        <v>16099.228064532657</v>
      </c>
      <c r="BV164" s="59">
        <f t="shared" ca="1" si="146"/>
        <v>3187.0942337231645</v>
      </c>
      <c r="BW164" s="59">
        <f t="shared" ca="1" si="147"/>
        <v>1093.9475744750848</v>
      </c>
      <c r="BX164" s="59">
        <f t="shared" ca="1" si="148"/>
        <v>202.27984461031124</v>
      </c>
      <c r="BY164" s="59">
        <f t="shared" ca="1" si="149"/>
        <v>104.26873123874252</v>
      </c>
      <c r="BZ164" s="59">
        <f t="shared" ca="1" si="114"/>
        <v>8764764.9157096688</v>
      </c>
      <c r="CA164" s="59">
        <f t="shared" ca="1" si="115"/>
        <v>8764764.9157096688</v>
      </c>
      <c r="CB164" s="44">
        <f t="array" aca="1" ref="CB164" ca="1">SUM($E$54:$V$54*BH164:BY164)/1000000</f>
        <v>192.86877824032646</v>
      </c>
      <c r="CC164" s="46">
        <f t="array" aca="1" ref="CC164" ca="1">IF(CB164=0,"",SUM(($E$54:$V$54*BH164:BY164))/SUM(BH164:BY164))</f>
        <v>22.005014406562687</v>
      </c>
      <c r="CD164" s="57">
        <f t="array" aca="1" ref="CD164" ca="1">SUM(BI164:BY164*BI$54:BY$54*BI$55:BY$55)/1000000</f>
        <v>892.40200261814107</v>
      </c>
      <c r="CI164" s="11"/>
      <c r="CJ164" s="74"/>
      <c r="CK164" s="156" t="str">
        <f t="shared" ca="1" si="150"/>
        <v/>
      </c>
      <c r="CL164" s="156" t="str">
        <f t="shared" ca="1" si="151"/>
        <v/>
      </c>
      <c r="CM164" s="156" t="str">
        <f t="shared" ca="1" si="152"/>
        <v/>
      </c>
      <c r="CN164" s="156">
        <f t="shared" ca="1" si="153"/>
        <v>1.0343577027143644</v>
      </c>
      <c r="CO164" s="156">
        <f t="shared" ca="1" si="154"/>
        <v>0.91038473188041991</v>
      </c>
      <c r="CP164" s="156">
        <f t="shared" ca="1" si="155"/>
        <v>1.065339476185825</v>
      </c>
      <c r="CQ164" s="156">
        <f t="shared" ca="1" si="156"/>
        <v>0.97729937170043824</v>
      </c>
      <c r="CR164" s="156">
        <f t="shared" ca="1" si="157"/>
        <v>1.1076674259046588</v>
      </c>
      <c r="CS164" s="156">
        <f t="shared" ca="1" si="158"/>
        <v>0.94578355952154247</v>
      </c>
      <c r="CT164" s="156">
        <f t="shared" ca="1" si="159"/>
        <v>0.95586501805264967</v>
      </c>
      <c r="CU164" s="156">
        <f t="shared" ca="1" si="160"/>
        <v>0.99850662182338235</v>
      </c>
      <c r="CV164" s="156">
        <f t="shared" ca="1" si="161"/>
        <v>0.92991930351372087</v>
      </c>
      <c r="CW164" s="156">
        <f t="shared" ca="1" si="162"/>
        <v>1.1279887277556011</v>
      </c>
      <c r="CX164" s="156">
        <f t="shared" ca="1" si="163"/>
        <v>0.86134603080267813</v>
      </c>
      <c r="CY164" s="156">
        <f t="shared" ca="1" si="164"/>
        <v>0.94062041290482179</v>
      </c>
      <c r="CZ164" s="156" t="str">
        <f t="shared" ca="1" si="165"/>
        <v/>
      </c>
      <c r="DA164" s="156" t="str">
        <f t="shared" ca="1" si="166"/>
        <v/>
      </c>
      <c r="DB164" s="59"/>
      <c r="DC164" s="74">
        <f ca="1">AVERAGE(CJ153:DA164)</f>
        <v>0.51720645634897056</v>
      </c>
      <c r="DD164" s="76">
        <f ca="1">STDEV(CJ153:DA164)</f>
        <v>0.37286936888941358</v>
      </c>
      <c r="DE164" s="46"/>
      <c r="DF164" s="57"/>
      <c r="DK164" s="11"/>
      <c r="DM164" s="74">
        <f t="shared" ca="1" si="167"/>
        <v>5.4970894996630021E-2</v>
      </c>
      <c r="DN164" s="74">
        <f t="shared" ca="1" si="168"/>
        <v>5.4970894996630021E-2</v>
      </c>
      <c r="DO164" s="74">
        <f t="shared" ca="1" si="169"/>
        <v>0.3397214485145359</v>
      </c>
      <c r="DP164" s="74">
        <f t="shared" ca="1" si="170"/>
        <v>0.3397214485145359</v>
      </c>
      <c r="DQ164" s="74">
        <f t="shared" ca="1" si="171"/>
        <v>0.3397214485145359</v>
      </c>
      <c r="DR164" s="74">
        <f t="shared" ca="1" si="172"/>
        <v>0.3397214485145359</v>
      </c>
      <c r="DS164" s="74">
        <f t="shared" ca="1" si="173"/>
        <v>0.3397214485145359</v>
      </c>
      <c r="DT164" s="74">
        <f t="shared" ca="1" si="174"/>
        <v>0.3397214485145359</v>
      </c>
      <c r="DU164" s="74">
        <f t="shared" ca="1" si="175"/>
        <v>0.3397214485145359</v>
      </c>
      <c r="DV164" s="74">
        <f t="shared" ca="1" si="176"/>
        <v>0.3397214485145359</v>
      </c>
      <c r="DW164" s="74">
        <f t="shared" ca="1" si="177"/>
        <v>0.3397214485145359</v>
      </c>
      <c r="DX164" s="74">
        <f t="shared" ca="1" si="178"/>
        <v>0.3397214485145359</v>
      </c>
      <c r="DY164" s="74">
        <f t="shared" ca="1" si="179"/>
        <v>0.3397214485145359</v>
      </c>
      <c r="DZ164" s="74">
        <f t="shared" ca="1" si="180"/>
        <v>0.3397214485145359</v>
      </c>
      <c r="EA164" s="74">
        <f t="shared" ca="1" si="181"/>
        <v>0.3397214485145359</v>
      </c>
      <c r="EB164" s="74">
        <f t="shared" ca="1" si="182"/>
        <v>0.3397214485145359</v>
      </c>
      <c r="EC164" s="74">
        <f t="shared" ca="1" si="183"/>
        <v>0.3397214485145359</v>
      </c>
      <c r="ED164" s="59"/>
      <c r="EE164" s="59"/>
      <c r="EF164" s="44"/>
      <c r="EG164" s="46"/>
      <c r="EH164" s="57"/>
    </row>
    <row r="165" spans="1:138" x14ac:dyDescent="0.2">
      <c r="A165" s="7">
        <v>10</v>
      </c>
      <c r="B165">
        <v>1</v>
      </c>
      <c r="C165" s="5">
        <f t="shared" ca="1" si="107"/>
        <v>0.62919346299667878</v>
      </c>
      <c r="D165" s="5">
        <f t="shared" ca="1" si="108"/>
        <v>7.5981535498489808E-2</v>
      </c>
      <c r="E165" s="32">
        <f t="shared" ca="1" si="109"/>
        <v>105422872.3590591</v>
      </c>
      <c r="F165" s="31">
        <f t="shared" ca="1" si="190"/>
        <v>86629995.333837658</v>
      </c>
      <c r="G165" s="31">
        <f t="shared" ca="1" si="190"/>
        <v>59016532.633363247</v>
      </c>
      <c r="H165" s="31">
        <f t="shared" ca="1" si="190"/>
        <v>41673514.021417633</v>
      </c>
      <c r="I165" s="31">
        <f t="shared" ca="1" si="190"/>
        <v>5749222.1561612822</v>
      </c>
      <c r="J165" s="31">
        <f t="shared" ca="1" si="190"/>
        <v>2551510.3071070141</v>
      </c>
      <c r="K165" s="31">
        <f t="shared" ca="1" si="190"/>
        <v>633477.04610514792</v>
      </c>
      <c r="L165" s="31">
        <f t="shared" ca="1" si="190"/>
        <v>185414.01600579015</v>
      </c>
      <c r="M165" s="31">
        <f t="shared" ca="1" si="190"/>
        <v>242777.05942998943</v>
      </c>
      <c r="N165" s="31">
        <f t="shared" ca="1" si="190"/>
        <v>122444.86326911862</v>
      </c>
      <c r="O165" s="31">
        <f t="shared" ca="1" si="190"/>
        <v>120693.15510208625</v>
      </c>
      <c r="P165" s="31">
        <f t="shared" ca="1" si="191"/>
        <v>44995.89911679639</v>
      </c>
      <c r="Q165" s="31">
        <f t="shared" ca="1" si="191"/>
        <v>53458.561389917879</v>
      </c>
      <c r="R165" s="31">
        <f t="shared" ca="1" si="191"/>
        <v>33345.890215106381</v>
      </c>
      <c r="S165" s="31">
        <f t="shared" ca="1" si="191"/>
        <v>17927.97809178229</v>
      </c>
      <c r="T165" s="31">
        <f t="shared" ca="1" si="191"/>
        <v>3549.1239312593225</v>
      </c>
      <c r="U165" s="31">
        <f t="shared" ca="1" si="191"/>
        <v>1218.2117099113855</v>
      </c>
      <c r="V165" s="31">
        <f t="shared" ca="1" si="191"/>
        <v>225.25729855160353</v>
      </c>
      <c r="W165" s="33">
        <f t="shared" ca="1" si="110"/>
        <v>51433773.546351388</v>
      </c>
      <c r="X165" s="33">
        <f t="shared" ca="1" si="111"/>
        <v>302503173.87261146</v>
      </c>
      <c r="Y165" s="40">
        <f t="array" aca="1" ref="Y165" ca="1">SUM($E$54:$V$54*E165:V165)/1000000</f>
        <v>2490.9910322252026</v>
      </c>
      <c r="Z165" s="41">
        <f t="array" aca="1" ref="Z165" ca="1">SUM(($E$54:$V$54*E165:V165))/SUM(E165:V165)</f>
        <v>8.2345946997375812</v>
      </c>
      <c r="AE165" s="10"/>
      <c r="AF165" s="48"/>
      <c r="AG165" s="55">
        <f t="shared" ca="1" si="116"/>
        <v>2133478.7634290829</v>
      </c>
      <c r="AH165" s="55">
        <f t="shared" ca="1" si="117"/>
        <v>1453428.671896965</v>
      </c>
      <c r="AI165" s="55">
        <f t="shared" ca="1" si="118"/>
        <v>5077210.4288782394</v>
      </c>
      <c r="AJ165" s="55">
        <f t="shared" ca="1" si="119"/>
        <v>700445.14782693912</v>
      </c>
      <c r="AK165" s="55">
        <f t="shared" ca="1" si="120"/>
        <v>310858.22841760359</v>
      </c>
      <c r="AL165" s="55">
        <f t="shared" ca="1" si="121"/>
        <v>77178.427124889407</v>
      </c>
      <c r="AM165" s="55">
        <f t="shared" ca="1" si="122"/>
        <v>22589.551129309129</v>
      </c>
      <c r="AN165" s="55">
        <f t="shared" ca="1" si="123"/>
        <v>29578.264443858461</v>
      </c>
      <c r="AO165" s="55">
        <f t="shared" ca="1" si="124"/>
        <v>14917.828538122187</v>
      </c>
      <c r="AP165" s="55">
        <f t="shared" ca="1" si="125"/>
        <v>14704.412626772904</v>
      </c>
      <c r="AQ165" s="55">
        <f t="shared" ca="1" si="126"/>
        <v>5481.9866674823861</v>
      </c>
      <c r="AR165" s="55">
        <f t="shared" ca="1" si="127"/>
        <v>6513.0184428945731</v>
      </c>
      <c r="AS165" s="55">
        <f t="shared" ca="1" si="128"/>
        <v>4062.6307988655581</v>
      </c>
      <c r="AT165" s="55">
        <f t="shared" ca="1" si="129"/>
        <v>2184.2198689920128</v>
      </c>
      <c r="AU165" s="55">
        <f t="shared" ca="1" si="130"/>
        <v>432.40051769836759</v>
      </c>
      <c r="AV165" s="55">
        <f t="shared" ca="1" si="131"/>
        <v>148.41842218932885</v>
      </c>
      <c r="AW165" s="55">
        <f t="shared" ca="1" si="132"/>
        <v>27.443778914332963</v>
      </c>
      <c r="AX165" s="55">
        <f t="shared" ca="1" si="112"/>
        <v>6266332.4074827712</v>
      </c>
      <c r="AY165" s="55">
        <f t="shared" ca="1" si="113"/>
        <v>9853239.8428088166</v>
      </c>
      <c r="AZ165" s="43">
        <f t="array" aca="1" ref="AZ165" ca="1">SUM($E$54:$V$54*AF165:AW165)/1000000</f>
        <v>158.81335141498184</v>
      </c>
      <c r="BA165" s="45">
        <f t="array" aca="1" ref="BA165" ca="1">IF(AZ165=0,"",SUM(($E$54:$V$54*AF165:AW165))/SUM(AF165:AW165))</f>
        <v>16.117881422615373</v>
      </c>
      <c r="BB165" s="56">
        <f t="array" aca="1" ref="BB165" ca="1">SUM(AG165:AW165*AG$54:AW$54*AG$55:AW$55)/1000000</f>
        <v>275.58254126155418</v>
      </c>
      <c r="BG165" s="10"/>
      <c r="BH165" s="48"/>
      <c r="BI165" s="55">
        <f t="shared" si="133"/>
        <v>0</v>
      </c>
      <c r="BJ165" s="55">
        <f t="shared" si="134"/>
        <v>0</v>
      </c>
      <c r="BK165" s="55">
        <f t="shared" ca="1" si="135"/>
        <v>42043735.904392801</v>
      </c>
      <c r="BL165" s="55">
        <f t="shared" ca="1" si="136"/>
        <v>5800297.4710771944</v>
      </c>
      <c r="BM165" s="55">
        <f t="shared" ca="1" si="137"/>
        <v>2574177.5808541286</v>
      </c>
      <c r="BN165" s="55">
        <f t="shared" ca="1" si="138"/>
        <v>639104.77082042058</v>
      </c>
      <c r="BO165" s="55">
        <f t="shared" ca="1" si="139"/>
        <v>187061.20913906835</v>
      </c>
      <c r="BP165" s="55">
        <f t="shared" ca="1" si="140"/>
        <v>244933.85811126095</v>
      </c>
      <c r="BQ165" s="55">
        <f t="shared" ca="1" si="141"/>
        <v>123532.64693470612</v>
      </c>
      <c r="BR165" s="55">
        <f t="shared" ca="1" si="142"/>
        <v>121765.3768283641</v>
      </c>
      <c r="BS165" s="55">
        <f t="shared" ca="1" si="143"/>
        <v>45395.636621260717</v>
      </c>
      <c r="BT165" s="55">
        <f t="shared" ca="1" si="144"/>
        <v>53933.480045655611</v>
      </c>
      <c r="BU165" s="55">
        <f t="shared" ca="1" si="145"/>
        <v>33642.130610350592</v>
      </c>
      <c r="BV165" s="55">
        <f t="shared" ca="1" si="146"/>
        <v>18087.24783331803</v>
      </c>
      <c r="BW165" s="55">
        <f t="shared" ca="1" si="147"/>
        <v>3580.6538700129336</v>
      </c>
      <c r="BX165" s="55">
        <f t="shared" ca="1" si="148"/>
        <v>1229.0341385857228</v>
      </c>
      <c r="BY165" s="55">
        <f t="shared" ca="1" si="149"/>
        <v>227.25845403805502</v>
      </c>
      <c r="BZ165" s="55">
        <f t="shared" ca="1" si="114"/>
        <v>51890704.259731174</v>
      </c>
      <c r="CA165" s="55">
        <f t="shared" ca="1" si="115"/>
        <v>51890704.259731174</v>
      </c>
      <c r="CB165" s="43">
        <f t="array" aca="1" ref="CB165" ca="1">SUM($E$54:$V$54*BH165:BY165)/1000000</f>
        <v>1050.8261565809767</v>
      </c>
      <c r="CC165" s="45">
        <f t="array" aca="1" ref="CC165" ca="1">IF(CB165=0,"",SUM(($E$54:$V$54*BH165:BY165))/SUM(BH165:BY165))</f>
        <v>20.250759198048712</v>
      </c>
      <c r="CD165" s="56">
        <f t="array" aca="1" ref="CD165" ca="1">SUM(BI165:BY165*BI$54:BY$54*BI$55:BY$55)/1000000</f>
        <v>4737.343637281464</v>
      </c>
      <c r="CI165" s="10"/>
      <c r="CJ165" s="73"/>
      <c r="CK165" s="156" t="str">
        <f t="shared" ca="1" si="150"/>
        <v/>
      </c>
      <c r="CL165" s="156" t="str">
        <f t="shared" ca="1" si="151"/>
        <v/>
      </c>
      <c r="CM165" s="156" t="str">
        <f t="shared" ca="1" si="152"/>
        <v/>
      </c>
      <c r="CN165" s="156">
        <f t="shared" ca="1" si="153"/>
        <v>-0.32948552062638736</v>
      </c>
      <c r="CO165" s="156">
        <f t="shared" ca="1" si="154"/>
        <v>-0.31362644282713559</v>
      </c>
      <c r="CP165" s="156">
        <f t="shared" ca="1" si="155"/>
        <v>-0.27766342888001894</v>
      </c>
      <c r="CQ165" s="156">
        <f t="shared" ca="1" si="156"/>
        <v>-0.26756003224822306</v>
      </c>
      <c r="CR165" s="156">
        <f t="shared" ca="1" si="157"/>
        <v>-0.33546681126514055</v>
      </c>
      <c r="CS165" s="156">
        <f t="shared" ca="1" si="158"/>
        <v>-0.29772552210001624</v>
      </c>
      <c r="CT165" s="156">
        <f t="shared" ca="1" si="159"/>
        <v>-0.29937247187584209</v>
      </c>
      <c r="CU165" s="156">
        <f t="shared" ca="1" si="160"/>
        <v>-0.29986070412707178</v>
      </c>
      <c r="CV165" s="156">
        <f t="shared" ca="1" si="161"/>
        <v>-0.30584238267731689</v>
      </c>
      <c r="CW165" s="156">
        <f t="shared" ca="1" si="162"/>
        <v>-0.36686108324728983</v>
      </c>
      <c r="CX165" s="156">
        <f t="shared" ca="1" si="163"/>
        <v>-0.23031060894279498</v>
      </c>
      <c r="CY165" s="156">
        <f t="shared" ca="1" si="164"/>
        <v>-0.30925418157278095</v>
      </c>
      <c r="CZ165" s="156">
        <f t="shared" ca="1" si="165"/>
        <v>-0.28205223697753107</v>
      </c>
      <c r="DA165" s="156" t="str">
        <f t="shared" ca="1" si="166"/>
        <v/>
      </c>
      <c r="DB165" s="55"/>
      <c r="DC165" s="55"/>
      <c r="DD165" s="43"/>
      <c r="DE165" s="45"/>
      <c r="DF165" s="56"/>
      <c r="DK165" s="10"/>
      <c r="DL165" s="48"/>
      <c r="DM165" s="74">
        <f t="shared" ca="1" si="167"/>
        <v>7.5981535498489822E-2</v>
      </c>
      <c r="DN165" s="74">
        <f t="shared" ca="1" si="168"/>
        <v>7.5981535498489822E-2</v>
      </c>
      <c r="DO165" s="74">
        <f t="shared" ca="1" si="169"/>
        <v>0.70517499849516885</v>
      </c>
      <c r="DP165" s="74">
        <f t="shared" ca="1" si="170"/>
        <v>0.70517499849516863</v>
      </c>
      <c r="DQ165" s="74">
        <f t="shared" ca="1" si="171"/>
        <v>0.70517499849516863</v>
      </c>
      <c r="DR165" s="74">
        <f t="shared" ca="1" si="172"/>
        <v>0.70517499849516863</v>
      </c>
      <c r="DS165" s="74">
        <f t="shared" ca="1" si="173"/>
        <v>0.70517499849516863</v>
      </c>
      <c r="DT165" s="74">
        <f t="shared" ca="1" si="174"/>
        <v>0.70517499849516863</v>
      </c>
      <c r="DU165" s="74">
        <f t="shared" ca="1" si="175"/>
        <v>0.70517499849516863</v>
      </c>
      <c r="DV165" s="74">
        <f t="shared" ca="1" si="176"/>
        <v>0.70517499849516863</v>
      </c>
      <c r="DW165" s="74">
        <f t="shared" ca="1" si="177"/>
        <v>0.70517499849516851</v>
      </c>
      <c r="DX165" s="74">
        <f t="shared" ca="1" si="178"/>
        <v>0.70517499849516863</v>
      </c>
      <c r="DY165" s="74">
        <f t="shared" ca="1" si="179"/>
        <v>0.70517499849516863</v>
      </c>
      <c r="DZ165" s="74">
        <f t="shared" ca="1" si="180"/>
        <v>0.70517499849516863</v>
      </c>
      <c r="EA165" s="74">
        <f t="shared" ca="1" si="181"/>
        <v>0.70517499849516863</v>
      </c>
      <c r="EB165" s="74">
        <f t="shared" ca="1" si="182"/>
        <v>0.70517499849516863</v>
      </c>
      <c r="EC165" s="74">
        <f t="shared" ca="1" si="183"/>
        <v>0.70517499849516863</v>
      </c>
      <c r="ED165" s="55"/>
      <c r="EE165" s="55"/>
      <c r="EF165" s="43"/>
      <c r="EG165" s="45"/>
      <c r="EH165" s="56"/>
    </row>
    <row r="166" spans="1:138" x14ac:dyDescent="0.2">
      <c r="A166" s="7">
        <v>10</v>
      </c>
      <c r="B166">
        <v>2</v>
      </c>
      <c r="C166" s="5">
        <f t="shared" ca="1" si="107"/>
        <v>0.49209943023428465</v>
      </c>
      <c r="D166" s="5">
        <f t="shared" ca="1" si="108"/>
        <v>0.1018189133114964</v>
      </c>
      <c r="E166" s="32">
        <f t="shared" ca="1" si="109"/>
        <v>49141279.503214121</v>
      </c>
      <c r="F166" s="31">
        <f t="shared" ca="1" si="190"/>
        <v>79930755.5754475</v>
      </c>
      <c r="G166" s="31">
        <f t="shared" ca="1" si="190"/>
        <v>65682150.63375774</v>
      </c>
      <c r="H166" s="31">
        <f t="shared" ca="1" si="190"/>
        <v>27354998.569779553</v>
      </c>
      <c r="I166" s="31">
        <f t="shared" ca="1" si="190"/>
        <v>19316263.86008849</v>
      </c>
      <c r="J166" s="31">
        <f t="shared" ca="1" si="190"/>
        <v>2664845.8803258948</v>
      </c>
      <c r="K166" s="31">
        <f t="shared" ca="1" si="190"/>
        <v>1182661.1575996375</v>
      </c>
      <c r="L166" s="31">
        <f t="shared" ca="1" si="190"/>
        <v>293625.5811206061</v>
      </c>
      <c r="M166" s="31">
        <f t="shared" ca="1" si="190"/>
        <v>85942.021944341875</v>
      </c>
      <c r="N166" s="31">
        <f t="shared" ca="1" si="190"/>
        <v>112530.60485170319</v>
      </c>
      <c r="O166" s="31">
        <f t="shared" ca="1" si="190"/>
        <v>56754.927986231167</v>
      </c>
      <c r="P166" s="31">
        <f t="shared" ca="1" si="191"/>
        <v>55942.986446027011</v>
      </c>
      <c r="Q166" s="31">
        <f t="shared" ca="1" si="191"/>
        <v>20856.236397901805</v>
      </c>
      <c r="R166" s="31">
        <f t="shared" ca="1" si="191"/>
        <v>24778.800195675587</v>
      </c>
      <c r="S166" s="31">
        <f t="shared" ca="1" si="191"/>
        <v>15456.292303871964</v>
      </c>
      <c r="T166" s="31">
        <f t="shared" ca="1" si="191"/>
        <v>8309.8717118209588</v>
      </c>
      <c r="U166" s="31">
        <f t="shared" ca="1" si="191"/>
        <v>1645.06919894315</v>
      </c>
      <c r="V166" s="31">
        <f t="shared" ca="1" si="191"/>
        <v>564.65837783692177</v>
      </c>
      <c r="W166" s="33">
        <f t="shared" ca="1" si="110"/>
        <v>51195176.51832854</v>
      </c>
      <c r="X166" s="33">
        <f t="shared" ca="1" si="111"/>
        <v>245949362.23074782</v>
      </c>
      <c r="Y166" s="40">
        <f t="array" aca="1" ref="Y166" ca="1">SUM($E$54:$V$54*E166:V166)/1000000</f>
        <v>2521.1506395847337</v>
      </c>
      <c r="Z166" s="41">
        <f t="array" aca="1" ref="Z166" ca="1">SUM(($E$54:$V$54*E166:V166))/SUM(E166:V166)</f>
        <v>10.250689884771521</v>
      </c>
      <c r="AE166" s="10"/>
      <c r="AF166" s="48"/>
      <c r="AG166" s="55">
        <f t="shared" ca="1" si="116"/>
        <v>3375624.538943714</v>
      </c>
      <c r="AH166" s="55">
        <f t="shared" ca="1" si="117"/>
        <v>2773879.4391931882</v>
      </c>
      <c r="AI166" s="55">
        <f t="shared" ca="1" si="118"/>
        <v>4192568.7157664723</v>
      </c>
      <c r="AJ166" s="55">
        <f t="shared" ca="1" si="119"/>
        <v>2960510.6123005054</v>
      </c>
      <c r="AK166" s="55">
        <f t="shared" ca="1" si="120"/>
        <v>408428.07729247666</v>
      </c>
      <c r="AL166" s="55">
        <f t="shared" ca="1" si="121"/>
        <v>181260.77243455543</v>
      </c>
      <c r="AM166" s="55">
        <f t="shared" ca="1" si="122"/>
        <v>45002.576856830899</v>
      </c>
      <c r="AN166" s="55">
        <f t="shared" ca="1" si="123"/>
        <v>13171.919262011028</v>
      </c>
      <c r="AO166" s="55">
        <f t="shared" ca="1" si="124"/>
        <v>17247.023145113319</v>
      </c>
      <c r="AP166" s="55">
        <f t="shared" ca="1" si="125"/>
        <v>8698.5541210565443</v>
      </c>
      <c r="AQ166" s="55">
        <f t="shared" ca="1" si="126"/>
        <v>8574.1117566452431</v>
      </c>
      <c r="AR166" s="55">
        <f t="shared" ca="1" si="127"/>
        <v>3196.5347769044979</v>
      </c>
      <c r="AS166" s="55">
        <f t="shared" ca="1" si="128"/>
        <v>3797.7272142644756</v>
      </c>
      <c r="AT166" s="55">
        <f t="shared" ca="1" si="129"/>
        <v>2368.911385963122</v>
      </c>
      <c r="AU166" s="55">
        <f t="shared" ca="1" si="130"/>
        <v>1273.6139642683993</v>
      </c>
      <c r="AV166" s="55">
        <f t="shared" ca="1" si="131"/>
        <v>252.13182304383662</v>
      </c>
      <c r="AW166" s="55">
        <f t="shared" ca="1" si="132"/>
        <v>86.542466598037961</v>
      </c>
      <c r="AX166" s="55">
        <f t="shared" ca="1" si="112"/>
        <v>7846437.8245667079</v>
      </c>
      <c r="AY166" s="55">
        <f t="shared" ca="1" si="113"/>
        <v>13995941.80270361</v>
      </c>
      <c r="AZ166" s="43">
        <f t="array" aca="1" ref="AZ166" ca="1">SUM($E$54:$V$54*AF166:AW166)/1000000</f>
        <v>226.85385526811763</v>
      </c>
      <c r="BA166" s="45">
        <f t="array" aca="1" ref="BA166" ca="1">IF(AZ166=0,"",SUM(($E$54:$V$54*AF166:AW166))/SUM(AF166:AW166))</f>
        <v>16.20854519588643</v>
      </c>
      <c r="BB166" s="56">
        <f t="array" aca="1" ref="BB166" ca="1">SUM(AG166:AW166*AG$54:AW$54*AG$55:AW$55)/1000000</f>
        <v>403.5263733306557</v>
      </c>
      <c r="BG166" s="10"/>
      <c r="BH166" s="48"/>
      <c r="BI166" s="55">
        <f t="shared" si="133"/>
        <v>0</v>
      </c>
      <c r="BJ166" s="55">
        <f t="shared" si="134"/>
        <v>0</v>
      </c>
      <c r="BK166" s="55">
        <f t="shared" ca="1" si="135"/>
        <v>20263039.637192979</v>
      </c>
      <c r="BL166" s="55">
        <f t="shared" ca="1" si="136"/>
        <v>14308398.490353333</v>
      </c>
      <c r="BM166" s="55">
        <f t="shared" ca="1" si="137"/>
        <v>1973967.4839430703</v>
      </c>
      <c r="BN166" s="55">
        <f t="shared" ca="1" si="138"/>
        <v>876048.66264860891</v>
      </c>
      <c r="BO166" s="55">
        <f t="shared" ca="1" si="139"/>
        <v>217501.26484428515</v>
      </c>
      <c r="BP166" s="55">
        <f t="shared" ca="1" si="140"/>
        <v>63661.001213963587</v>
      </c>
      <c r="BQ166" s="55">
        <f t="shared" ca="1" si="141"/>
        <v>83356.323367767531</v>
      </c>
      <c r="BR166" s="55">
        <f t="shared" ca="1" si="142"/>
        <v>42040.848675515139</v>
      </c>
      <c r="BS166" s="55">
        <f t="shared" ca="1" si="143"/>
        <v>41439.408190322938</v>
      </c>
      <c r="BT166" s="55">
        <f t="shared" ca="1" si="144"/>
        <v>15449.123264814594</v>
      </c>
      <c r="BU166" s="55">
        <f t="shared" ca="1" si="145"/>
        <v>18354.737224579789</v>
      </c>
      <c r="BV166" s="55">
        <f t="shared" ca="1" si="146"/>
        <v>11449.149331829864</v>
      </c>
      <c r="BW166" s="55">
        <f t="shared" ca="1" si="147"/>
        <v>6155.484141119211</v>
      </c>
      <c r="BX166" s="55">
        <f t="shared" ca="1" si="148"/>
        <v>1218.5744517251123</v>
      </c>
      <c r="BY166" s="55">
        <f t="shared" ca="1" si="149"/>
        <v>418.26706963248961</v>
      </c>
      <c r="BZ166" s="55">
        <f t="shared" ca="1" si="114"/>
        <v>37922498.455913529</v>
      </c>
      <c r="CA166" s="55">
        <f t="shared" ca="1" si="115"/>
        <v>37922498.455913529</v>
      </c>
      <c r="CB166" s="43">
        <f t="array" aca="1" ref="CB166" ca="1">SUM($E$54:$V$54*BH166:BY166)/1000000</f>
        <v>823.26359290829339</v>
      </c>
      <c r="CC166" s="45">
        <f t="array" aca="1" ref="CC166" ca="1">IF(CB166=0,"",SUM(($E$54:$V$54*BH166:BY166))/SUM(BH166:BY166))</f>
        <v>21.709107427754827</v>
      </c>
      <c r="CD166" s="56">
        <f t="array" aca="1" ref="CD166" ca="1">SUM(BI166:BY166*BI$54:BY$54*BI$55:BY$55)/1000000</f>
        <v>3778.6203630756813</v>
      </c>
      <c r="CI166" s="10"/>
      <c r="CJ166" s="73"/>
      <c r="CK166" s="156" t="str">
        <f t="shared" ca="1" si="150"/>
        <v/>
      </c>
      <c r="CL166" s="156" t="str">
        <f t="shared" ca="1" si="151"/>
        <v/>
      </c>
      <c r="CM166" s="156" t="str">
        <f t="shared" ca="1" si="152"/>
        <v/>
      </c>
      <c r="CN166" s="156">
        <f t="shared" ca="1" si="153"/>
        <v>1.0755487645719615</v>
      </c>
      <c r="CO166" s="156">
        <f t="shared" ca="1" si="154"/>
        <v>0.77825833053282367</v>
      </c>
      <c r="CP166" s="156">
        <f t="shared" ca="1" si="155"/>
        <v>0.88982846882716904</v>
      </c>
      <c r="CQ166" s="156">
        <f t="shared" ca="1" si="156"/>
        <v>0.80751077959292306</v>
      </c>
      <c r="CR166" s="156">
        <f t="shared" ca="1" si="157"/>
        <v>0.8125501148695049</v>
      </c>
      <c r="CS166" s="156">
        <f t="shared" ca="1" si="158"/>
        <v>0.86257804659536419</v>
      </c>
      <c r="CT166" s="156">
        <f t="shared" ca="1" si="159"/>
        <v>0.83448364763878158</v>
      </c>
      <c r="CU166" s="156">
        <f t="shared" ca="1" si="160"/>
        <v>0.95218653409641529</v>
      </c>
      <c r="CV166" s="156">
        <f t="shared" ca="1" si="161"/>
        <v>0.76780991310092095</v>
      </c>
      <c r="CW166" s="156">
        <f t="shared" ca="1" si="162"/>
        <v>1.0936769832290227</v>
      </c>
      <c r="CX166" s="156">
        <f t="shared" ca="1" si="163"/>
        <v>0.9315979903238305</v>
      </c>
      <c r="CY166" s="156">
        <f t="shared" ca="1" si="164"/>
        <v>1.0013234851286241</v>
      </c>
      <c r="CZ166" s="156">
        <f t="shared" ca="1" si="165"/>
        <v>0.82782798032353333</v>
      </c>
      <c r="DA166" s="156" t="str">
        <f t="shared" ca="1" si="166"/>
        <v/>
      </c>
      <c r="DB166" s="55"/>
      <c r="DC166" s="55"/>
      <c r="DD166" s="43"/>
      <c r="DE166" s="45"/>
      <c r="DF166" s="56"/>
      <c r="DK166" s="10"/>
      <c r="DL166" s="48"/>
      <c r="DM166" s="74">
        <f t="shared" ca="1" si="167"/>
        <v>0.10181891331149631</v>
      </c>
      <c r="DN166" s="74">
        <f t="shared" ca="1" si="168"/>
        <v>0.10181891331149648</v>
      </c>
      <c r="DO166" s="74">
        <f t="shared" ca="1" si="169"/>
        <v>0.59391834354578099</v>
      </c>
      <c r="DP166" s="74">
        <f t="shared" ca="1" si="170"/>
        <v>0.59391834354578099</v>
      </c>
      <c r="DQ166" s="74">
        <f t="shared" ca="1" si="171"/>
        <v>0.59391834354578099</v>
      </c>
      <c r="DR166" s="74">
        <f t="shared" ca="1" si="172"/>
        <v>0.59391834354578088</v>
      </c>
      <c r="DS166" s="74">
        <f t="shared" ca="1" si="173"/>
        <v>0.59391834354578088</v>
      </c>
      <c r="DT166" s="74">
        <f t="shared" ca="1" si="174"/>
        <v>0.59391834354578099</v>
      </c>
      <c r="DU166" s="74">
        <f t="shared" ca="1" si="175"/>
        <v>0.59391834354578099</v>
      </c>
      <c r="DV166" s="74">
        <f t="shared" ca="1" si="176"/>
        <v>0.59391834354578099</v>
      </c>
      <c r="DW166" s="74">
        <f t="shared" ca="1" si="177"/>
        <v>0.59391834354578099</v>
      </c>
      <c r="DX166" s="74">
        <f t="shared" ca="1" si="178"/>
        <v>0.59391834354578099</v>
      </c>
      <c r="DY166" s="74">
        <f t="shared" ca="1" si="179"/>
        <v>0.59391834354578099</v>
      </c>
      <c r="DZ166" s="74">
        <f t="shared" ca="1" si="180"/>
        <v>0.59391834354578099</v>
      </c>
      <c r="EA166" s="74">
        <f t="shared" ca="1" si="181"/>
        <v>0.59391834354578088</v>
      </c>
      <c r="EB166" s="74">
        <f t="shared" ca="1" si="182"/>
        <v>0.59391834354578099</v>
      </c>
      <c r="EC166" s="74">
        <f t="shared" ca="1" si="183"/>
        <v>0.5939183435457811</v>
      </c>
      <c r="ED166" s="55"/>
      <c r="EE166" s="55"/>
      <c r="EF166" s="43"/>
      <c r="EG166" s="45"/>
      <c r="EH166" s="56"/>
    </row>
    <row r="167" spans="1:138" x14ac:dyDescent="0.2">
      <c r="A167" s="7">
        <v>10</v>
      </c>
      <c r="B167">
        <v>3</v>
      </c>
      <c r="C167" s="5">
        <f t="shared" ca="1" si="107"/>
        <v>0.33627781713399962</v>
      </c>
      <c r="D167" s="5">
        <f t="shared" ca="1" si="108"/>
        <v>0.10129631046313022</v>
      </c>
      <c r="E167" s="32">
        <f t="shared" ca="1" si="109"/>
        <v>43401140.971742094</v>
      </c>
      <c r="F167" s="31">
        <f t="shared" ca="1" si="190"/>
        <v>37277990.825801663</v>
      </c>
      <c r="G167" s="31">
        <f t="shared" ca="1" si="190"/>
        <v>60634521.590876363</v>
      </c>
      <c r="H167" s="31">
        <f t="shared" ca="1" si="190"/>
        <v>35596705.132977761</v>
      </c>
      <c r="I167" s="31">
        <f t="shared" ca="1" si="190"/>
        <v>14825151.256557783</v>
      </c>
      <c r="J167" s="31">
        <f t="shared" ca="1" si="190"/>
        <v>10468526.719418518</v>
      </c>
      <c r="K167" s="31">
        <f t="shared" ca="1" si="190"/>
        <v>1444223.919459143</v>
      </c>
      <c r="L167" s="31">
        <f t="shared" ca="1" si="190"/>
        <v>640947.96064219438</v>
      </c>
      <c r="M167" s="31">
        <f t="shared" ca="1" si="190"/>
        <v>159131.56207277926</v>
      </c>
      <c r="N167" s="31">
        <f t="shared" ca="1" si="190"/>
        <v>46576.62369709801</v>
      </c>
      <c r="O167" s="31">
        <f t="shared" ca="1" si="190"/>
        <v>60986.412909612489</v>
      </c>
      <c r="P167" s="31">
        <f t="shared" ca="1" si="191"/>
        <v>30758.560992229734</v>
      </c>
      <c r="Q167" s="31">
        <f t="shared" ca="1" si="191"/>
        <v>30318.526016014923</v>
      </c>
      <c r="R167" s="31">
        <f t="shared" ca="1" si="191"/>
        <v>11303.121016537192</v>
      </c>
      <c r="S167" s="31">
        <f t="shared" ca="1" si="191"/>
        <v>13428.970208857685</v>
      </c>
      <c r="T167" s="31">
        <f t="shared" ca="1" si="191"/>
        <v>8376.5996436065052</v>
      </c>
      <c r="U167" s="31">
        <f t="shared" ca="1" si="191"/>
        <v>4503.5683235763836</v>
      </c>
      <c r="V167" s="31">
        <f t="shared" ca="1" si="191"/>
        <v>891.5518543941597</v>
      </c>
      <c r="W167" s="33">
        <f t="shared" ca="1" si="110"/>
        <v>63341830.485790104</v>
      </c>
      <c r="X167" s="33">
        <f t="shared" ca="1" si="111"/>
        <v>204655483.8742103</v>
      </c>
      <c r="Y167" s="40">
        <f t="array" aca="1" ref="Y167" ca="1">SUM($E$54:$V$54*E167:V167)/1000000</f>
        <v>2463.3875426280697</v>
      </c>
      <c r="Z167" s="41">
        <f t="array" aca="1" ref="Z167" ca="1">SUM(($E$54:$V$54*E167:V167))/SUM(E167:V167)</f>
        <v>12.036753161924405</v>
      </c>
      <c r="AE167" s="10"/>
      <c r="AF167" s="48"/>
      <c r="AG167" s="55">
        <f t="shared" ca="1" si="116"/>
        <v>1961733.8030496023</v>
      </c>
      <c r="AH167" s="55">
        <f t="shared" ca="1" si="117"/>
        <v>3190858.4127402515</v>
      </c>
      <c r="AI167" s="55">
        <f t="shared" ca="1" si="118"/>
        <v>4974980.970585268</v>
      </c>
      <c r="AJ167" s="55">
        <f t="shared" ca="1" si="119"/>
        <v>2071957.0845644008</v>
      </c>
      <c r="AK167" s="55">
        <f t="shared" ca="1" si="120"/>
        <v>1463077.018634557</v>
      </c>
      <c r="AL167" s="55">
        <f t="shared" ca="1" si="121"/>
        <v>201844.14511771587</v>
      </c>
      <c r="AM167" s="55">
        <f t="shared" ca="1" si="122"/>
        <v>89578.625196303634</v>
      </c>
      <c r="AN167" s="55">
        <f t="shared" ca="1" si="123"/>
        <v>22240.162121020421</v>
      </c>
      <c r="AO167" s="55">
        <f t="shared" ca="1" si="124"/>
        <v>6509.5299045670308</v>
      </c>
      <c r="AP167" s="55">
        <f t="shared" ca="1" si="125"/>
        <v>8523.4361595026949</v>
      </c>
      <c r="AQ167" s="55">
        <f t="shared" ca="1" si="126"/>
        <v>4298.8039215226217</v>
      </c>
      <c r="AR167" s="55">
        <f t="shared" ca="1" si="127"/>
        <v>4237.3048129707877</v>
      </c>
      <c r="AS167" s="55">
        <f t="shared" ca="1" si="128"/>
        <v>1579.7195767256371</v>
      </c>
      <c r="AT167" s="55">
        <f t="shared" ca="1" si="129"/>
        <v>1876.8273915815282</v>
      </c>
      <c r="AU167" s="55">
        <f t="shared" ca="1" si="130"/>
        <v>1170.7101449270453</v>
      </c>
      <c r="AV167" s="55">
        <f t="shared" ca="1" si="131"/>
        <v>629.41686950588985</v>
      </c>
      <c r="AW167" s="55">
        <f t="shared" ca="1" si="132"/>
        <v>124.60292303266648</v>
      </c>
      <c r="AX167" s="55">
        <f t="shared" ca="1" si="112"/>
        <v>8852628.3579236027</v>
      </c>
      <c r="AY167" s="55">
        <f t="shared" ca="1" si="113"/>
        <v>14005220.573713457</v>
      </c>
      <c r="AZ167" s="43">
        <f t="array" aca="1" ref="AZ167" ca="1">SUM($E$54:$V$54*AF167:AW167)/1000000</f>
        <v>247.89678671037044</v>
      </c>
      <c r="BA167" s="45">
        <f t="array" aca="1" ref="BA167" ca="1">IF(AZ167=0,"",SUM(($E$54:$V$54*AF167:AW167))/SUM(AF167:AW167))</f>
        <v>17.700312923000332</v>
      </c>
      <c r="BB167" s="56">
        <f t="array" aca="1" ref="BB167" ca="1">SUM(AG167:AW167*AG$54:AW$54*AG$55:AW$55)/1000000</f>
        <v>457.14753622738522</v>
      </c>
      <c r="BG167" s="10"/>
      <c r="BH167" s="48"/>
      <c r="BI167" s="55">
        <f t="shared" si="133"/>
        <v>0</v>
      </c>
      <c r="BJ167" s="55">
        <f t="shared" si="134"/>
        <v>0</v>
      </c>
      <c r="BK167" s="55">
        <f t="shared" ca="1" si="135"/>
        <v>16515663.141359229</v>
      </c>
      <c r="BL167" s="55">
        <f t="shared" ca="1" si="136"/>
        <v>6878367.0639835056</v>
      </c>
      <c r="BM167" s="55">
        <f t="shared" ca="1" si="137"/>
        <v>4857041.1289010085</v>
      </c>
      <c r="BN167" s="55">
        <f t="shared" ca="1" si="138"/>
        <v>670070.88620635518</v>
      </c>
      <c r="BO167" s="55">
        <f t="shared" ca="1" si="139"/>
        <v>297378.10197778087</v>
      </c>
      <c r="BP167" s="55">
        <f t="shared" ca="1" si="140"/>
        <v>73831.644376476761</v>
      </c>
      <c r="BQ167" s="55">
        <f t="shared" ca="1" si="141"/>
        <v>21609.972731169208</v>
      </c>
      <c r="BR167" s="55">
        <f t="shared" ca="1" si="142"/>
        <v>28295.625902799504</v>
      </c>
      <c r="BS167" s="55">
        <f t="shared" ca="1" si="143"/>
        <v>14270.928451464881</v>
      </c>
      <c r="BT167" s="55">
        <f t="shared" ca="1" si="144"/>
        <v>14066.7671559059</v>
      </c>
      <c r="BU167" s="55">
        <f t="shared" ca="1" si="145"/>
        <v>5244.2645592555718</v>
      </c>
      <c r="BV167" s="55">
        <f t="shared" ca="1" si="146"/>
        <v>6230.5864398492095</v>
      </c>
      <c r="BW167" s="55">
        <f t="shared" ca="1" si="147"/>
        <v>3886.4579591572392</v>
      </c>
      <c r="BX167" s="55">
        <f t="shared" ca="1" si="148"/>
        <v>2089.5028651788425</v>
      </c>
      <c r="BY167" s="55">
        <f t="shared" ca="1" si="149"/>
        <v>413.64980396982997</v>
      </c>
      <c r="BZ167" s="55">
        <f t="shared" ca="1" si="114"/>
        <v>29388459.722673096</v>
      </c>
      <c r="CA167" s="55">
        <f t="shared" ca="1" si="115"/>
        <v>29388459.722673096</v>
      </c>
      <c r="CB167" s="43">
        <f t="array" aca="1" ref="CB167" ca="1">SUM($E$54:$V$54*BH167:BY167)/1000000</f>
        <v>647.41500966589899</v>
      </c>
      <c r="CC167" s="45">
        <f t="array" aca="1" ref="CC167" ca="1">IF(CB167=0,"",SUM(($E$54:$V$54*BH167:BY167))/SUM(BH167:BY167))</f>
        <v>22.029565883183071</v>
      </c>
      <c r="CD167" s="56">
        <f t="array" aca="1" ref="CD167" ca="1">SUM(BI167:BY167*BI$54:BY$54*BI$55:BY$55)/1000000</f>
        <v>2988.7909322278542</v>
      </c>
      <c r="CI167" s="10"/>
      <c r="CJ167" s="73"/>
      <c r="CK167" s="156" t="str">
        <f t="shared" ca="1" si="150"/>
        <v/>
      </c>
      <c r="CL167" s="156" t="str">
        <f t="shared" ca="1" si="151"/>
        <v/>
      </c>
      <c r="CM167" s="156" t="str">
        <f t="shared" ca="1" si="152"/>
        <v/>
      </c>
      <c r="CN167" s="156">
        <f t="shared" ca="1" si="153"/>
        <v>0.87964190249635987</v>
      </c>
      <c r="CO167" s="156">
        <f t="shared" ca="1" si="154"/>
        <v>0.94462062772970368</v>
      </c>
      <c r="CP167" s="156">
        <f t="shared" ca="1" si="155"/>
        <v>0.97638675710369538</v>
      </c>
      <c r="CQ167" s="156">
        <f t="shared" ca="1" si="156"/>
        <v>0.9848472647961114</v>
      </c>
      <c r="CR167" s="156">
        <f t="shared" ca="1" si="157"/>
        <v>0.91593318886839303</v>
      </c>
      <c r="CS167" s="156">
        <f t="shared" ca="1" si="158"/>
        <v>1.2334414599664276</v>
      </c>
      <c r="CT167" s="156">
        <f t="shared" ca="1" si="159"/>
        <v>0.74969971385627154</v>
      </c>
      <c r="CU167" s="156">
        <f t="shared" ca="1" si="160"/>
        <v>0.75000977843239625</v>
      </c>
      <c r="CV167" s="156">
        <f t="shared" ca="1" si="161"/>
        <v>0.84839755028465114</v>
      </c>
      <c r="CW167" s="156">
        <f t="shared" ca="1" si="162"/>
        <v>0.80851606673616916</v>
      </c>
      <c r="CX167" s="156">
        <f t="shared" ca="1" si="163"/>
        <v>0.97226936703542377</v>
      </c>
      <c r="CY167" s="156">
        <f t="shared" ca="1" si="164"/>
        <v>0.83082248330796593</v>
      </c>
      <c r="CZ167" s="156">
        <f t="shared" ca="1" si="165"/>
        <v>0.82919212109476503</v>
      </c>
      <c r="DA167" s="156" t="str">
        <f t="shared" ca="1" si="166"/>
        <v/>
      </c>
      <c r="DB167" s="55"/>
      <c r="DC167" s="55"/>
      <c r="DD167" s="43"/>
      <c r="DE167" s="45"/>
      <c r="DF167" s="56"/>
      <c r="DK167" s="10"/>
      <c r="DL167" s="48"/>
      <c r="DM167" s="74">
        <f t="shared" ca="1" si="167"/>
        <v>0.10129631046313017</v>
      </c>
      <c r="DN167" s="74">
        <f t="shared" ca="1" si="168"/>
        <v>0.10129631046313028</v>
      </c>
      <c r="DO167" s="74">
        <f t="shared" ca="1" si="169"/>
        <v>0.43757412759712988</v>
      </c>
      <c r="DP167" s="74">
        <f t="shared" ca="1" si="170"/>
        <v>0.43757412759712988</v>
      </c>
      <c r="DQ167" s="74">
        <f t="shared" ca="1" si="171"/>
        <v>0.43757412759712988</v>
      </c>
      <c r="DR167" s="74">
        <f t="shared" ca="1" si="172"/>
        <v>0.43757412759712988</v>
      </c>
      <c r="DS167" s="74">
        <f t="shared" ca="1" si="173"/>
        <v>0.43757412759712988</v>
      </c>
      <c r="DT167" s="74">
        <f t="shared" ca="1" si="174"/>
        <v>0.43757412759712988</v>
      </c>
      <c r="DU167" s="74">
        <f t="shared" ca="1" si="175"/>
        <v>0.43757412759712988</v>
      </c>
      <c r="DV167" s="74">
        <f t="shared" ca="1" si="176"/>
        <v>0.43757412759712988</v>
      </c>
      <c r="DW167" s="74">
        <f t="shared" ca="1" si="177"/>
        <v>0.43757412759712988</v>
      </c>
      <c r="DX167" s="74">
        <f t="shared" ca="1" si="178"/>
        <v>0.43757412759712988</v>
      </c>
      <c r="DY167" s="74">
        <f t="shared" ca="1" si="179"/>
        <v>0.43757412759712988</v>
      </c>
      <c r="DZ167" s="74">
        <f t="shared" ca="1" si="180"/>
        <v>0.43757412759712988</v>
      </c>
      <c r="EA167" s="74">
        <f t="shared" ca="1" si="181"/>
        <v>0.43757412759712988</v>
      </c>
      <c r="EB167" s="74">
        <f t="shared" ca="1" si="182"/>
        <v>0.43757412759712988</v>
      </c>
      <c r="EC167" s="74">
        <f t="shared" ca="1" si="183"/>
        <v>0.43757412759712988</v>
      </c>
      <c r="ED167" s="55"/>
      <c r="EE167" s="55"/>
      <c r="EF167" s="43"/>
      <c r="EG167" s="45"/>
      <c r="EH167" s="56"/>
    </row>
    <row r="168" spans="1:138" x14ac:dyDescent="0.2">
      <c r="A168" s="7">
        <v>10</v>
      </c>
      <c r="B168">
        <v>4</v>
      </c>
      <c r="C168" s="5">
        <f t="shared" ca="1" si="107"/>
        <v>0.34825147955679547</v>
      </c>
      <c r="D168" s="5">
        <f t="shared" ca="1" si="108"/>
        <v>8.4534991398603584E-2</v>
      </c>
      <c r="E168" s="32">
        <f t="shared" ca="1" si="109"/>
        <v>26867889.829226725</v>
      </c>
      <c r="F168" s="31">
        <f t="shared" ref="F168:O177" ca="1" si="192">E167*EXP(-M-(F$52*$C168)-(F$51*$D168))</f>
        <v>33480083.479550906</v>
      </c>
      <c r="G168" s="31">
        <f t="shared" ca="1" si="192"/>
        <v>28756622.910221979</v>
      </c>
      <c r="H168" s="31">
        <f t="shared" ca="1" si="192"/>
        <v>33018827.303874195</v>
      </c>
      <c r="I168" s="31">
        <f t="shared" ca="1" si="192"/>
        <v>19384361.062553197</v>
      </c>
      <c r="J168" s="31">
        <f t="shared" ca="1" si="192"/>
        <v>8073109.117558389</v>
      </c>
      <c r="K168" s="31">
        <f t="shared" ca="1" si="192"/>
        <v>5700687.773324227</v>
      </c>
      <c r="L168" s="31">
        <f t="shared" ca="1" si="192"/>
        <v>786459.24687102879</v>
      </c>
      <c r="M168" s="31">
        <f t="shared" ca="1" si="192"/>
        <v>349031.36807134317</v>
      </c>
      <c r="N168" s="31">
        <f t="shared" ca="1" si="192"/>
        <v>86655.875709382221</v>
      </c>
      <c r="O168" s="31">
        <f t="shared" ca="1" si="192"/>
        <v>25363.529783063736</v>
      </c>
      <c r="P168" s="31">
        <f t="shared" ref="P168:V177" ca="1" si="193">O167*EXP(-M-(P$52*$C168)-(P$51*$D168))</f>
        <v>33210.451454246468</v>
      </c>
      <c r="Q168" s="31">
        <f t="shared" ca="1" si="193"/>
        <v>16749.72584711435</v>
      </c>
      <c r="R168" s="31">
        <f t="shared" ca="1" si="193"/>
        <v>16510.102634032257</v>
      </c>
      <c r="S168" s="31">
        <f t="shared" ca="1" si="193"/>
        <v>6155.1702074613222</v>
      </c>
      <c r="T168" s="31">
        <f t="shared" ca="1" si="193"/>
        <v>7312.811853072536</v>
      </c>
      <c r="U168" s="31">
        <f t="shared" ca="1" si="193"/>
        <v>4561.5185832942234</v>
      </c>
      <c r="V168" s="31">
        <f t="shared" ca="1" si="193"/>
        <v>2452.4403067070957</v>
      </c>
      <c r="W168" s="33">
        <f t="shared" ca="1" si="110"/>
        <v>67511447.498630762</v>
      </c>
      <c r="X168" s="33">
        <f t="shared" ca="1" si="111"/>
        <v>156616043.71763039</v>
      </c>
      <c r="Y168" s="40">
        <f t="array" aca="1" ref="Y168" ca="1">SUM($E$54:$V$54*E168:V168)/1000000</f>
        <v>2146.6499597336847</v>
      </c>
      <c r="Z168" s="41">
        <f t="array" aca="1" ref="Z168" ca="1">SUM(($E$54:$V$54*E168:V168))/SUM(E168:V168)</f>
        <v>13.706449919038752</v>
      </c>
      <c r="AE168" s="10"/>
      <c r="AF168" s="48"/>
      <c r="AG168" s="55">
        <f t="shared" ca="1" si="116"/>
        <v>1379886.7691955881</v>
      </c>
      <c r="AH168" s="55">
        <f t="shared" ca="1" si="117"/>
        <v>1185208.6182759514</v>
      </c>
      <c r="AI168" s="55">
        <f t="shared" ca="1" si="118"/>
        <v>3840974.7346770172</v>
      </c>
      <c r="AJ168" s="55">
        <f t="shared" ca="1" si="119"/>
        <v>2254920.8184746085</v>
      </c>
      <c r="AK168" s="55">
        <f t="shared" ca="1" si="120"/>
        <v>939119.00218194944</v>
      </c>
      <c r="AL168" s="55">
        <f t="shared" ca="1" si="121"/>
        <v>663142.80353171087</v>
      </c>
      <c r="AM168" s="55">
        <f t="shared" ca="1" si="122"/>
        <v>91486.292631910052</v>
      </c>
      <c r="AN168" s="55">
        <f t="shared" ca="1" si="123"/>
        <v>40601.704416512832</v>
      </c>
      <c r="AO168" s="55">
        <f t="shared" ca="1" si="124"/>
        <v>10080.40128584444</v>
      </c>
      <c r="AP168" s="55">
        <f t="shared" ca="1" si="125"/>
        <v>2950.4584212639552</v>
      </c>
      <c r="AQ168" s="55">
        <f t="shared" ca="1" si="126"/>
        <v>3863.2657601383439</v>
      </c>
      <c r="AR168" s="55">
        <f t="shared" ca="1" si="127"/>
        <v>1948.4421175667908</v>
      </c>
      <c r="AS168" s="55">
        <f t="shared" ca="1" si="128"/>
        <v>1920.5675144253753</v>
      </c>
      <c r="AT168" s="55">
        <f t="shared" ca="1" si="129"/>
        <v>716.01129370580838</v>
      </c>
      <c r="AU168" s="55">
        <f t="shared" ca="1" si="130"/>
        <v>850.67604941264972</v>
      </c>
      <c r="AV168" s="55">
        <f t="shared" ca="1" si="131"/>
        <v>530.62688959086859</v>
      </c>
      <c r="AW168" s="55">
        <f t="shared" ca="1" si="132"/>
        <v>285.28454901426068</v>
      </c>
      <c r="AX168" s="55">
        <f t="shared" ca="1" si="112"/>
        <v>7853391.0897946721</v>
      </c>
      <c r="AY168" s="55">
        <f t="shared" ca="1" si="113"/>
        <v>10418486.477266207</v>
      </c>
      <c r="AZ168" s="43">
        <f t="array" aca="1" ref="AZ168" ca="1">SUM($E$54:$V$54*AF168:AW168)/1000000</f>
        <v>201.87411597398074</v>
      </c>
      <c r="BA168" s="45">
        <f t="array" aca="1" ref="BA168" ca="1">IF(AZ168=0,"",SUM(($E$54:$V$54*AF168:AW168))/SUM(AF168:AW168))</f>
        <v>19.376530018489994</v>
      </c>
      <c r="BB168" s="56">
        <f t="array" aca="1" ref="BB168" ca="1">SUM(AG168:AW168*AG$54:AW$54*AG$55:AW$55)/1000000</f>
        <v>394.08935536604298</v>
      </c>
      <c r="BG168" s="10"/>
      <c r="BH168" s="48"/>
      <c r="BI168" s="55">
        <f t="shared" si="133"/>
        <v>0</v>
      </c>
      <c r="BJ168" s="55">
        <f t="shared" si="134"/>
        <v>0</v>
      </c>
      <c r="BK168" s="55">
        <f t="shared" ca="1" si="135"/>
        <v>15823330.814387912</v>
      </c>
      <c r="BL168" s="55">
        <f t="shared" ca="1" si="136"/>
        <v>9289401.9189570136</v>
      </c>
      <c r="BM168" s="55">
        <f t="shared" ca="1" si="137"/>
        <v>3868807.1836151839</v>
      </c>
      <c r="BN168" s="55">
        <f t="shared" ca="1" si="138"/>
        <v>2731891.9499076749</v>
      </c>
      <c r="BO168" s="55">
        <f t="shared" ca="1" si="139"/>
        <v>376888.15295431524</v>
      </c>
      <c r="BP168" s="55">
        <f t="shared" ca="1" si="140"/>
        <v>167263.32376265954</v>
      </c>
      <c r="BQ168" s="55">
        <f t="shared" ca="1" si="141"/>
        <v>41527.355764059845</v>
      </c>
      <c r="BR168" s="55">
        <f t="shared" ca="1" si="142"/>
        <v>12154.747916529066</v>
      </c>
      <c r="BS168" s="55">
        <f t="shared" ca="1" si="143"/>
        <v>15915.161220581975</v>
      </c>
      <c r="BT168" s="55">
        <f t="shared" ca="1" si="144"/>
        <v>8026.8281695787728</v>
      </c>
      <c r="BU168" s="55">
        <f t="shared" ca="1" si="145"/>
        <v>7911.9955822034017</v>
      </c>
      <c r="BV168" s="55">
        <f t="shared" ca="1" si="146"/>
        <v>2949.6896881040202</v>
      </c>
      <c r="BW168" s="55">
        <f t="shared" ca="1" si="147"/>
        <v>3504.4564142036288</v>
      </c>
      <c r="BX168" s="55">
        <f t="shared" ca="1" si="148"/>
        <v>2185.9776210457258</v>
      </c>
      <c r="BY168" s="55">
        <f t="shared" ca="1" si="149"/>
        <v>1175.2620381830498</v>
      </c>
      <c r="BZ168" s="55">
        <f t="shared" ca="1" si="114"/>
        <v>32352934.817999255</v>
      </c>
      <c r="CA168" s="55">
        <f t="shared" ca="1" si="115"/>
        <v>32352934.817999255</v>
      </c>
      <c r="CB168" s="43">
        <f t="array" aca="1" ref="CB168" ca="1">SUM($E$54:$V$54*BH168:BY168)/1000000</f>
        <v>733.78992937332998</v>
      </c>
      <c r="CC168" s="45">
        <f t="array" aca="1" ref="CC168" ca="1">IF(CB168=0,"",SUM(($E$54:$V$54*BH168:BY168))/SUM(BH168:BY168))</f>
        <v>22.68078409273377</v>
      </c>
      <c r="CD168" s="56">
        <f t="array" aca="1" ref="CD168" ca="1">SUM(BI168:BY168*BI$54:BY$54*BI$55:BY$55)/1000000</f>
        <v>3417.5692150978407</v>
      </c>
      <c r="CI168" s="10"/>
      <c r="CJ168" s="73"/>
      <c r="CK168" s="156" t="str">
        <f t="shared" ca="1" si="150"/>
        <v/>
      </c>
      <c r="CL168" s="156" t="str">
        <f t="shared" ca="1" si="151"/>
        <v/>
      </c>
      <c r="CM168" s="156" t="str">
        <f t="shared" ca="1" si="152"/>
        <v/>
      </c>
      <c r="CN168" s="156">
        <f t="shared" ca="1" si="153"/>
        <v>0.40984088752501507</v>
      </c>
      <c r="CO168" s="156">
        <f t="shared" ca="1" si="154"/>
        <v>0.41807561364081958</v>
      </c>
      <c r="CP168" s="156">
        <f t="shared" ca="1" si="155"/>
        <v>0.39660257479483685</v>
      </c>
      <c r="CQ168" s="156">
        <f t="shared" ca="1" si="156"/>
        <v>0.37882898936169956</v>
      </c>
      <c r="CR168" s="156">
        <f t="shared" ca="1" si="157"/>
        <v>0.41605868159013926</v>
      </c>
      <c r="CS168" s="156">
        <f t="shared" ca="1" si="158"/>
        <v>0.39910599347326181</v>
      </c>
      <c r="CT168" s="156">
        <f t="shared" ca="1" si="159"/>
        <v>0.36522143520345757</v>
      </c>
      <c r="CU168" s="156">
        <f t="shared" ca="1" si="160"/>
        <v>0.41683481812817663</v>
      </c>
      <c r="CV168" s="156">
        <f t="shared" ca="1" si="161"/>
        <v>0.42167460383755623</v>
      </c>
      <c r="CW168" s="156">
        <f t="shared" ca="1" si="162"/>
        <v>0.38550983895769675</v>
      </c>
      <c r="CX168" s="156">
        <f t="shared" ca="1" si="163"/>
        <v>0.3831925982743063</v>
      </c>
      <c r="CY168" s="156">
        <f t="shared" ca="1" si="164"/>
        <v>0.32955656036707043</v>
      </c>
      <c r="CZ168" s="156">
        <f t="shared" ca="1" si="165"/>
        <v>0.36734768338684243</v>
      </c>
      <c r="DA168" s="156">
        <f t="shared" ca="1" si="166"/>
        <v>0.43622484721100852</v>
      </c>
      <c r="DB168" s="55"/>
      <c r="DC168" s="55"/>
      <c r="DD168" s="43"/>
      <c r="DE168" s="45"/>
      <c r="DF168" s="56"/>
      <c r="DK168" s="10"/>
      <c r="DL168" s="48"/>
      <c r="DM168" s="74">
        <f t="shared" ca="1" si="167"/>
        <v>8.4534991398603626E-2</v>
      </c>
      <c r="DN168" s="74">
        <f t="shared" ca="1" si="168"/>
        <v>8.4534991398603626E-2</v>
      </c>
      <c r="DO168" s="74">
        <f t="shared" ca="1" si="169"/>
        <v>0.43278647095539913</v>
      </c>
      <c r="DP168" s="74">
        <f t="shared" ca="1" si="170"/>
        <v>0.43278647095539913</v>
      </c>
      <c r="DQ168" s="74">
        <f t="shared" ca="1" si="171"/>
        <v>0.43278647095539913</v>
      </c>
      <c r="DR168" s="74">
        <f t="shared" ca="1" si="172"/>
        <v>0.43278647095539913</v>
      </c>
      <c r="DS168" s="74">
        <f t="shared" ca="1" si="173"/>
        <v>0.43278647095539913</v>
      </c>
      <c r="DT168" s="74">
        <f t="shared" ca="1" si="174"/>
        <v>0.43278647095539913</v>
      </c>
      <c r="DU168" s="74">
        <f t="shared" ca="1" si="175"/>
        <v>0.43278647095539913</v>
      </c>
      <c r="DV168" s="74">
        <f t="shared" ca="1" si="176"/>
        <v>0.43278647095539913</v>
      </c>
      <c r="DW168" s="74">
        <f t="shared" ca="1" si="177"/>
        <v>0.43278647095539913</v>
      </c>
      <c r="DX168" s="74">
        <f t="shared" ca="1" si="178"/>
        <v>0.43278647095539913</v>
      </c>
      <c r="DY168" s="74">
        <f t="shared" ca="1" si="179"/>
        <v>0.43278647095539913</v>
      </c>
      <c r="DZ168" s="74">
        <f t="shared" ca="1" si="180"/>
        <v>0.43278647095539913</v>
      </c>
      <c r="EA168" s="74">
        <f t="shared" ca="1" si="181"/>
        <v>0.43278647095539913</v>
      </c>
      <c r="EB168" s="74">
        <f t="shared" ca="1" si="182"/>
        <v>0.43278647095539913</v>
      </c>
      <c r="EC168" s="74">
        <f t="shared" ca="1" si="183"/>
        <v>0.43278647095539913</v>
      </c>
      <c r="ED168" s="55"/>
      <c r="EE168" s="55"/>
      <c r="EF168" s="43"/>
      <c r="EG168" s="45"/>
      <c r="EH168" s="56"/>
    </row>
    <row r="169" spans="1:138" x14ac:dyDescent="0.2">
      <c r="A169" s="7">
        <v>10</v>
      </c>
      <c r="B169">
        <v>5</v>
      </c>
      <c r="C169" s="5">
        <f t="shared" ca="1" si="107"/>
        <v>0.37395955747921911</v>
      </c>
      <c r="D169" s="5">
        <f t="shared" ca="1" si="108"/>
        <v>0.11097215996895013</v>
      </c>
      <c r="E169" s="32">
        <f t="shared" ca="1" si="109"/>
        <v>18520756.825270697</v>
      </c>
      <c r="F169" s="31">
        <f t="shared" ca="1" si="192"/>
        <v>20185403.152505673</v>
      </c>
      <c r="G169" s="31">
        <f t="shared" ca="1" si="192"/>
        <v>25153035.34850508</v>
      </c>
      <c r="H169" s="31">
        <f t="shared" ca="1" si="192"/>
        <v>14863913.837939085</v>
      </c>
      <c r="I169" s="31">
        <f t="shared" ca="1" si="192"/>
        <v>17066990.293221049</v>
      </c>
      <c r="J169" s="31">
        <f t="shared" ca="1" si="192"/>
        <v>10019517.018282169</v>
      </c>
      <c r="K169" s="31">
        <f t="shared" ca="1" si="192"/>
        <v>4172882.146220766</v>
      </c>
      <c r="L169" s="31">
        <f t="shared" ca="1" si="192"/>
        <v>2946609.2782947733</v>
      </c>
      <c r="M169" s="31">
        <f t="shared" ca="1" si="192"/>
        <v>406510.26787940727</v>
      </c>
      <c r="N169" s="31">
        <f t="shared" ca="1" si="192"/>
        <v>180409.64677762298</v>
      </c>
      <c r="O169" s="31">
        <f t="shared" ca="1" si="192"/>
        <v>44791.263359285505</v>
      </c>
      <c r="P169" s="31">
        <f t="shared" ca="1" si="193"/>
        <v>13110.069374225801</v>
      </c>
      <c r="Q169" s="31">
        <f t="shared" ca="1" si="193"/>
        <v>17166.038254078416</v>
      </c>
      <c r="R169" s="31">
        <f t="shared" ca="1" si="193"/>
        <v>8657.7093067527767</v>
      </c>
      <c r="S169" s="31">
        <f t="shared" ca="1" si="193"/>
        <v>8533.8512722421856</v>
      </c>
      <c r="T169" s="31">
        <f t="shared" ca="1" si="193"/>
        <v>3181.5251709905497</v>
      </c>
      <c r="U169" s="31">
        <f t="shared" ca="1" si="193"/>
        <v>3779.8946571884085</v>
      </c>
      <c r="V169" s="31">
        <f t="shared" ca="1" si="193"/>
        <v>2357.7879573662331</v>
      </c>
      <c r="W169" s="33">
        <f t="shared" ca="1" si="110"/>
        <v>49758410.627966985</v>
      </c>
      <c r="X169" s="33">
        <f t="shared" ca="1" si="111"/>
        <v>113617605.95424849</v>
      </c>
      <c r="Y169" s="40">
        <f t="array" aca="1" ref="Y169" ca="1">SUM($E$54:$V$54*E169:V169)/1000000</f>
        <v>1690.6661742177612</v>
      </c>
      <c r="Z169" s="41">
        <f t="array" aca="1" ref="Z169" ca="1">SUM(($E$54:$V$54*E169:V169))/SUM(E169:V169)</f>
        <v>14.880318591632342</v>
      </c>
      <c r="AE169" s="10"/>
      <c r="AF169" s="48"/>
      <c r="AG169" s="55">
        <f t="shared" ca="1" si="116"/>
        <v>1123707.1364700834</v>
      </c>
      <c r="AH169" s="55">
        <f t="shared" ca="1" si="117"/>
        <v>1400251.7121631461</v>
      </c>
      <c r="AI169" s="55">
        <f t="shared" ca="1" si="118"/>
        <v>2336156.7459326531</v>
      </c>
      <c r="AJ169" s="55">
        <f t="shared" ca="1" si="119"/>
        <v>2682413.5918029305</v>
      </c>
      <c r="AK169" s="55">
        <f t="shared" ca="1" si="120"/>
        <v>1574764.3943886296</v>
      </c>
      <c r="AL169" s="55">
        <f t="shared" ca="1" si="121"/>
        <v>655850.59777413378</v>
      </c>
      <c r="AM169" s="55">
        <f t="shared" ca="1" si="122"/>
        <v>463117.66996023752</v>
      </c>
      <c r="AN169" s="55">
        <f t="shared" ca="1" si="123"/>
        <v>63891.093217547954</v>
      </c>
      <c r="AO169" s="55">
        <f t="shared" ca="1" si="124"/>
        <v>28354.928449269599</v>
      </c>
      <c r="AP169" s="55">
        <f t="shared" ca="1" si="125"/>
        <v>7039.8290246110164</v>
      </c>
      <c r="AQ169" s="55">
        <f t="shared" ca="1" si="126"/>
        <v>2060.5055533939508</v>
      </c>
      <c r="AR169" s="55">
        <f t="shared" ca="1" si="127"/>
        <v>2697.9809292115478</v>
      </c>
      <c r="AS169" s="55">
        <f t="shared" ca="1" si="128"/>
        <v>1360.7294970769799</v>
      </c>
      <c r="AT169" s="55">
        <f t="shared" ca="1" si="129"/>
        <v>1341.2627680569738</v>
      </c>
      <c r="AU169" s="55">
        <f t="shared" ca="1" si="130"/>
        <v>500.03932824160182</v>
      </c>
      <c r="AV169" s="55">
        <f t="shared" ca="1" si="131"/>
        <v>594.0848755303233</v>
      </c>
      <c r="AW169" s="55">
        <f t="shared" ca="1" si="132"/>
        <v>370.57280485713676</v>
      </c>
      <c r="AX169" s="55">
        <f t="shared" ca="1" si="112"/>
        <v>7820514.0263063814</v>
      </c>
      <c r="AY169" s="55">
        <f t="shared" ca="1" si="113"/>
        <v>10344472.874939609</v>
      </c>
      <c r="AZ169" s="43">
        <f t="array" aca="1" ref="AZ169" ca="1">SUM($E$54:$V$54*AF169:AW169)/1000000</f>
        <v>216.14936407228004</v>
      </c>
      <c r="BA169" s="45">
        <f t="array" aca="1" ref="BA169" ca="1">IF(AZ169=0,"",SUM(($E$54:$V$54*AF169:AW169))/SUM(AF169:AW169))</f>
        <v>20.895154995854917</v>
      </c>
      <c r="BB169" s="56">
        <f t="array" aca="1" ref="BB169" ca="1">SUM(AG169:AW169*AG$54:AW$54*AG$55:AW$55)/1000000</f>
        <v>445.60773680008651</v>
      </c>
      <c r="BG169" s="10"/>
      <c r="BH169" s="48"/>
      <c r="BI169" s="55">
        <f t="shared" si="133"/>
        <v>0</v>
      </c>
      <c r="BJ169" s="55">
        <f t="shared" si="134"/>
        <v>0</v>
      </c>
      <c r="BK169" s="55">
        <f t="shared" ca="1" si="135"/>
        <v>7872498.3198985001</v>
      </c>
      <c r="BL169" s="55">
        <f t="shared" ca="1" si="136"/>
        <v>9039332.0274881255</v>
      </c>
      <c r="BM169" s="55">
        <f t="shared" ca="1" si="137"/>
        <v>5306720.1379550993</v>
      </c>
      <c r="BN169" s="55">
        <f t="shared" ca="1" si="138"/>
        <v>2210118.279978693</v>
      </c>
      <c r="BO169" s="55">
        <f t="shared" ca="1" si="139"/>
        <v>1560637.181141604</v>
      </c>
      <c r="BP169" s="55">
        <f t="shared" ca="1" si="140"/>
        <v>215303.41441657901</v>
      </c>
      <c r="BQ169" s="55">
        <f t="shared" ca="1" si="141"/>
        <v>95551.861820213759</v>
      </c>
      <c r="BR169" s="55">
        <f t="shared" ca="1" si="142"/>
        <v>23723.169374278194</v>
      </c>
      <c r="BS169" s="55">
        <f t="shared" ca="1" si="143"/>
        <v>6943.5950885904458</v>
      </c>
      <c r="BT169" s="55">
        <f t="shared" ca="1" si="144"/>
        <v>9091.7916228504673</v>
      </c>
      <c r="BU169" s="55">
        <f t="shared" ca="1" si="145"/>
        <v>4585.454592559121</v>
      </c>
      <c r="BV169" s="55">
        <f t="shared" ca="1" si="146"/>
        <v>4519.854631524513</v>
      </c>
      <c r="BW169" s="55">
        <f t="shared" ca="1" si="147"/>
        <v>1685.0576393552783</v>
      </c>
      <c r="BX169" s="55">
        <f t="shared" ca="1" si="148"/>
        <v>2001.9770474015988</v>
      </c>
      <c r="BY169" s="55">
        <f t="shared" ca="1" si="149"/>
        <v>1248.7748472858616</v>
      </c>
      <c r="BZ169" s="55">
        <f t="shared" ca="1" si="114"/>
        <v>26353960.897542663</v>
      </c>
      <c r="CA169" s="55">
        <f t="shared" ca="1" si="115"/>
        <v>26353960.897542663</v>
      </c>
      <c r="CB169" s="43">
        <f t="array" aca="1" ref="CB169" ca="1">SUM($E$54:$V$54*BH169:BY169)/1000000</f>
        <v>644.6030032604084</v>
      </c>
      <c r="CC169" s="45">
        <f t="array" aca="1" ref="CC169" ca="1">IF(CB169=0,"",SUM(($E$54:$V$54*BH169:BY169))/SUM(BH169:BY169))</f>
        <v>24.459435367854457</v>
      </c>
      <c r="CD169" s="56">
        <f t="array" aca="1" ref="CD169" ca="1">SUM(BI169:BY169*BI$54:BY$54*BI$55:BY$55)/1000000</f>
        <v>3065.7059298889244</v>
      </c>
      <c r="CI169" s="10"/>
      <c r="CJ169" s="73"/>
      <c r="CK169" s="156" t="str">
        <f t="shared" ca="1" si="150"/>
        <v/>
      </c>
      <c r="CL169" s="156" t="str">
        <f t="shared" ca="1" si="151"/>
        <v/>
      </c>
      <c r="CM169" s="156" t="str">
        <f t="shared" ca="1" si="152"/>
        <v/>
      </c>
      <c r="CN169" s="156">
        <f t="shared" ca="1" si="153"/>
        <v>0.35510101446126502</v>
      </c>
      <c r="CO169" s="156">
        <f t="shared" ca="1" si="154"/>
        <v>0.35804708431401994</v>
      </c>
      <c r="CP169" s="156">
        <f t="shared" ca="1" si="155"/>
        <v>0.35079670814672143</v>
      </c>
      <c r="CQ169" s="156">
        <f t="shared" ca="1" si="156"/>
        <v>0.35260469915423437</v>
      </c>
      <c r="CR169" s="156">
        <f t="shared" ca="1" si="157"/>
        <v>0.37907520141777251</v>
      </c>
      <c r="CS169" s="156">
        <f t="shared" ca="1" si="158"/>
        <v>0.4485577349720597</v>
      </c>
      <c r="CT169" s="156">
        <f t="shared" ca="1" si="159"/>
        <v>0.33631555179414924</v>
      </c>
      <c r="CU169" s="156">
        <f t="shared" ca="1" si="160"/>
        <v>0.44196048606926891</v>
      </c>
      <c r="CV169" s="156">
        <f t="shared" ca="1" si="161"/>
        <v>0.4424204583846687</v>
      </c>
      <c r="CW169" s="156">
        <f t="shared" ca="1" si="162"/>
        <v>0.33412514522647146</v>
      </c>
      <c r="CX169" s="156">
        <f t="shared" ca="1" si="163"/>
        <v>0.43863655702894166</v>
      </c>
      <c r="CY169" s="156">
        <f t="shared" ca="1" si="164"/>
        <v>0.40135812543695276</v>
      </c>
      <c r="CZ169" s="156">
        <f t="shared" ca="1" si="165"/>
        <v>0.43068361564106311</v>
      </c>
      <c r="DA169" s="156">
        <f t="shared" ca="1" si="166"/>
        <v>0.40203625199649501</v>
      </c>
      <c r="DB169" s="55"/>
      <c r="DC169" s="55"/>
      <c r="DD169" s="43"/>
      <c r="DE169" s="45"/>
      <c r="DF169" s="56"/>
      <c r="DK169" s="10"/>
      <c r="DL169" s="48"/>
      <c r="DM169" s="74">
        <f t="shared" ca="1" si="167"/>
        <v>0.11097215996894996</v>
      </c>
      <c r="DN169" s="74">
        <f t="shared" ca="1" si="168"/>
        <v>0.11097215996895007</v>
      </c>
      <c r="DO169" s="74">
        <f t="shared" ca="1" si="169"/>
        <v>0.48493171744816932</v>
      </c>
      <c r="DP169" s="74">
        <f t="shared" ca="1" si="170"/>
        <v>0.48493171744816932</v>
      </c>
      <c r="DQ169" s="74">
        <f t="shared" ca="1" si="171"/>
        <v>0.48493171744816932</v>
      </c>
      <c r="DR169" s="74">
        <f t="shared" ca="1" si="172"/>
        <v>0.48493171744816932</v>
      </c>
      <c r="DS169" s="74">
        <f t="shared" ca="1" si="173"/>
        <v>0.48493171744816932</v>
      </c>
      <c r="DT169" s="74">
        <f t="shared" ca="1" si="174"/>
        <v>0.48493171744816932</v>
      </c>
      <c r="DU169" s="74">
        <f t="shared" ca="1" si="175"/>
        <v>0.48493171744816932</v>
      </c>
      <c r="DV169" s="74">
        <f t="shared" ca="1" si="176"/>
        <v>0.48493171744816932</v>
      </c>
      <c r="DW169" s="74">
        <f t="shared" ca="1" si="177"/>
        <v>0.48493171744816932</v>
      </c>
      <c r="DX169" s="74">
        <f t="shared" ca="1" si="178"/>
        <v>0.48493171744816932</v>
      </c>
      <c r="DY169" s="74">
        <f t="shared" ca="1" si="179"/>
        <v>0.48493171744816932</v>
      </c>
      <c r="DZ169" s="74">
        <f t="shared" ca="1" si="180"/>
        <v>0.48493171744816932</v>
      </c>
      <c r="EA169" s="74">
        <f t="shared" ca="1" si="181"/>
        <v>0.48493171744816932</v>
      </c>
      <c r="EB169" s="74">
        <f t="shared" ca="1" si="182"/>
        <v>0.48493171744816932</v>
      </c>
      <c r="EC169" s="74">
        <f t="shared" ca="1" si="183"/>
        <v>0.48493171744816932</v>
      </c>
      <c r="ED169" s="55"/>
      <c r="EE169" s="55"/>
      <c r="EF169" s="43"/>
      <c r="EG169" s="45"/>
      <c r="EH169" s="56"/>
    </row>
    <row r="170" spans="1:138" x14ac:dyDescent="0.2">
      <c r="A170" s="7">
        <v>10</v>
      </c>
      <c r="B170">
        <v>6</v>
      </c>
      <c r="C170" s="5">
        <f t="shared" ca="1" si="107"/>
        <v>0.4300091916560172</v>
      </c>
      <c r="D170" s="5">
        <f t="shared" ca="1" si="108"/>
        <v>7.1939967711377811E-2</v>
      </c>
      <c r="E170" s="32">
        <f t="shared" ca="1" si="109"/>
        <v>11988571.720109349</v>
      </c>
      <c r="F170" s="31">
        <f t="shared" ca="1" si="192"/>
        <v>14468185.363427255</v>
      </c>
      <c r="G170" s="31">
        <f t="shared" ca="1" si="192"/>
        <v>15768586.41367602</v>
      </c>
      <c r="H170" s="31">
        <f t="shared" ca="1" si="192"/>
        <v>12781891.206076698</v>
      </c>
      <c r="I170" s="31">
        <f t="shared" ca="1" si="192"/>
        <v>7553320.1834555902</v>
      </c>
      <c r="J170" s="31">
        <f t="shared" ca="1" si="192"/>
        <v>8672846.4426097069</v>
      </c>
      <c r="K170" s="31">
        <f t="shared" ca="1" si="192"/>
        <v>5091567.4665375194</v>
      </c>
      <c r="L170" s="31">
        <f t="shared" ca="1" si="192"/>
        <v>2120512.4896365106</v>
      </c>
      <c r="M170" s="31">
        <f t="shared" ca="1" si="192"/>
        <v>1497363.5865469575</v>
      </c>
      <c r="N170" s="31">
        <f t="shared" ca="1" si="192"/>
        <v>206574.27408642715</v>
      </c>
      <c r="O170" s="31">
        <f t="shared" ca="1" si="192"/>
        <v>91677.860969386093</v>
      </c>
      <c r="P170" s="31">
        <f t="shared" ca="1" si="193"/>
        <v>22761.350561022577</v>
      </c>
      <c r="Q170" s="31">
        <f t="shared" ca="1" si="193"/>
        <v>6662.0778814049363</v>
      </c>
      <c r="R170" s="31">
        <f t="shared" ca="1" si="193"/>
        <v>8723.1791456939045</v>
      </c>
      <c r="S170" s="31">
        <f t="shared" ca="1" si="193"/>
        <v>4399.5445050463331</v>
      </c>
      <c r="T170" s="31">
        <f t="shared" ca="1" si="193"/>
        <v>4336.6041918722831</v>
      </c>
      <c r="U170" s="31">
        <f t="shared" ca="1" si="193"/>
        <v>1616.7396118024644</v>
      </c>
      <c r="V170" s="31">
        <f t="shared" ca="1" si="193"/>
        <v>1920.8100179243088</v>
      </c>
      <c r="W170" s="33">
        <f t="shared" ca="1" si="110"/>
        <v>38066173.815833561</v>
      </c>
      <c r="X170" s="33">
        <f t="shared" ca="1" si="111"/>
        <v>80291517.313046187</v>
      </c>
      <c r="Y170" s="40">
        <f t="array" aca="1" ref="Y170" ca="1">SUM($E$54:$V$54*E170:V170)/1000000</f>
        <v>1262.4156715022382</v>
      </c>
      <c r="Z170" s="41">
        <f t="array" aca="1" ref="Z170" ca="1">SUM(($E$54:$V$54*E170:V170))/SUM(E170:V170)</f>
        <v>15.722902166367634</v>
      </c>
      <c r="AE170" s="10"/>
      <c r="AF170" s="48"/>
      <c r="AG170" s="55">
        <f t="shared" ca="1" si="116"/>
        <v>430670.24469830573</v>
      </c>
      <c r="AH170" s="55">
        <f t="shared" ca="1" si="117"/>
        <v>469378.90265704703</v>
      </c>
      <c r="AI170" s="55">
        <f t="shared" ca="1" si="118"/>
        <v>1314692.0973958801</v>
      </c>
      <c r="AJ170" s="55">
        <f t="shared" ca="1" si="119"/>
        <v>776903.05716018449</v>
      </c>
      <c r="AK170" s="55">
        <f t="shared" ca="1" si="120"/>
        <v>892052.86574542406</v>
      </c>
      <c r="AL170" s="55">
        <f t="shared" ca="1" si="121"/>
        <v>523697.425028347</v>
      </c>
      <c r="AM170" s="55">
        <f t="shared" ca="1" si="122"/>
        <v>218107.08349864636</v>
      </c>
      <c r="AN170" s="55">
        <f t="shared" ca="1" si="123"/>
        <v>154012.5825218845</v>
      </c>
      <c r="AO170" s="55">
        <f t="shared" ca="1" si="124"/>
        <v>21247.369523658785</v>
      </c>
      <c r="AP170" s="55">
        <f t="shared" ca="1" si="125"/>
        <v>9429.6029734089152</v>
      </c>
      <c r="AQ170" s="55">
        <f t="shared" ca="1" si="126"/>
        <v>2341.1377257230356</v>
      </c>
      <c r="AR170" s="55">
        <f t="shared" ca="1" si="127"/>
        <v>685.23358568057597</v>
      </c>
      <c r="AS170" s="55">
        <f t="shared" ca="1" si="128"/>
        <v>897.22987796673806</v>
      </c>
      <c r="AT170" s="55">
        <f t="shared" ca="1" si="129"/>
        <v>452.51882524051393</v>
      </c>
      <c r="AU170" s="55">
        <f t="shared" ca="1" si="130"/>
        <v>446.04504675159927</v>
      </c>
      <c r="AV170" s="55">
        <f t="shared" ca="1" si="131"/>
        <v>166.29110332069502</v>
      </c>
      <c r="AW170" s="55">
        <f t="shared" ca="1" si="132"/>
        <v>197.5665189485712</v>
      </c>
      <c r="AX170" s="55">
        <f t="shared" ca="1" si="112"/>
        <v>3915328.1065310659</v>
      </c>
      <c r="AY170" s="55">
        <f t="shared" ca="1" si="113"/>
        <v>4815377.2538864193</v>
      </c>
      <c r="AZ170" s="43">
        <f t="array" aca="1" ref="AZ170" ca="1">SUM($E$54:$V$54*AF170:AW170)/1000000</f>
        <v>106.74934138386737</v>
      </c>
      <c r="BA170" s="45">
        <f t="array" aca="1" ref="BA170" ca="1">IF(AZ170=0,"",SUM(($E$54:$V$54*AF170:AW170))/SUM(AF170:AW170))</f>
        <v>22.168427468006076</v>
      </c>
      <c r="BB170" s="56">
        <f t="array" aca="1" ref="BB170" ca="1">SUM(AG170:AW170*AG$54:AW$54*AG$55:AW$55)/1000000</f>
        <v>228.56316421920974</v>
      </c>
      <c r="BG170" s="10"/>
      <c r="BH170" s="48"/>
      <c r="BI170" s="55">
        <f t="shared" si="133"/>
        <v>0</v>
      </c>
      <c r="BJ170" s="55">
        <f t="shared" si="134"/>
        <v>0</v>
      </c>
      <c r="BK170" s="55">
        <f t="shared" ca="1" si="135"/>
        <v>7858353.3474167157</v>
      </c>
      <c r="BL170" s="55">
        <f t="shared" ca="1" si="136"/>
        <v>4643808.8065989371</v>
      </c>
      <c r="BM170" s="55">
        <f t="shared" ca="1" si="137"/>
        <v>5332097.6352475602</v>
      </c>
      <c r="BN170" s="55">
        <f t="shared" ca="1" si="138"/>
        <v>3130314.2546887887</v>
      </c>
      <c r="BO170" s="55">
        <f t="shared" ca="1" si="139"/>
        <v>1303698.8151840821</v>
      </c>
      <c r="BP170" s="55">
        <f t="shared" ca="1" si="140"/>
        <v>920584.59604530735</v>
      </c>
      <c r="BQ170" s="55">
        <f t="shared" ca="1" si="141"/>
        <v>127002.61738149486</v>
      </c>
      <c r="BR170" s="55">
        <f t="shared" ca="1" si="142"/>
        <v>56363.883404849599</v>
      </c>
      <c r="BS170" s="55">
        <f t="shared" ca="1" si="143"/>
        <v>13993.761368263036</v>
      </c>
      <c r="BT170" s="55">
        <f t="shared" ca="1" si="144"/>
        <v>4095.8697876570868</v>
      </c>
      <c r="BU170" s="55">
        <f t="shared" ca="1" si="145"/>
        <v>5363.0423647394036</v>
      </c>
      <c r="BV170" s="55">
        <f t="shared" ca="1" si="146"/>
        <v>2704.8560131620488</v>
      </c>
      <c r="BW170" s="55">
        <f t="shared" ca="1" si="147"/>
        <v>2666.1600789888948</v>
      </c>
      <c r="BX170" s="55">
        <f t="shared" ca="1" si="148"/>
        <v>993.97741190826275</v>
      </c>
      <c r="BY170" s="55">
        <f t="shared" ca="1" si="149"/>
        <v>1180.9210069735966</v>
      </c>
      <c r="BZ170" s="55">
        <f t="shared" ca="1" si="114"/>
        <v>23403222.543999422</v>
      </c>
      <c r="CA170" s="55">
        <f t="shared" ca="1" si="115"/>
        <v>23403222.543999422</v>
      </c>
      <c r="CB170" s="43">
        <f t="array" aca="1" ref="CB170" ca="1">SUM($E$54:$V$54*BH170:BY170)/1000000</f>
        <v>586.21932268490275</v>
      </c>
      <c r="CC170" s="45">
        <f t="array" aca="1" ref="CC170" ca="1">IF(CB170=0,"",SUM(($E$54:$V$54*BH170:BY170))/SUM(BH170:BY170))</f>
        <v>25.048658217165446</v>
      </c>
      <c r="CD170" s="56">
        <f t="array" aca="1" ref="CD170" ca="1">SUM(BI170:BY170*BI$54:BY$54*BI$55:BY$55)/1000000</f>
        <v>2814.3651260289889</v>
      </c>
      <c r="CI170" s="10"/>
      <c r="CJ170" s="73"/>
      <c r="CK170" s="156" t="str">
        <f t="shared" ca="1" si="150"/>
        <v/>
      </c>
      <c r="CL170" s="156" t="str">
        <f t="shared" ca="1" si="151"/>
        <v/>
      </c>
      <c r="CM170" s="156" t="str">
        <f t="shared" ca="1" si="152"/>
        <v/>
      </c>
      <c r="CN170" s="156">
        <f t="shared" ca="1" si="153"/>
        <v>0.39495314119482361</v>
      </c>
      <c r="CO170" s="156">
        <f t="shared" ca="1" si="154"/>
        <v>0.37702291569212226</v>
      </c>
      <c r="CP170" s="156">
        <f t="shared" ca="1" si="155"/>
        <v>0.30767426433108219</v>
      </c>
      <c r="CQ170" s="156">
        <f t="shared" ca="1" si="156"/>
        <v>0.39508908856250691</v>
      </c>
      <c r="CR170" s="156">
        <f t="shared" ca="1" si="157"/>
        <v>0.32659854509853931</v>
      </c>
      <c r="CS170" s="156">
        <f t="shared" ca="1" si="158"/>
        <v>0.30586601568658262</v>
      </c>
      <c r="CT170" s="156">
        <f t="shared" ca="1" si="159"/>
        <v>0.29408035513768949</v>
      </c>
      <c r="CU170" s="156">
        <f t="shared" ca="1" si="160"/>
        <v>0.33820125976894239</v>
      </c>
      <c r="CV170" s="156">
        <f t="shared" ca="1" si="161"/>
        <v>0.29340720690722377</v>
      </c>
      <c r="CW170" s="156">
        <f t="shared" ca="1" si="162"/>
        <v>0.41151260495606534</v>
      </c>
      <c r="CX170" s="156">
        <f t="shared" ca="1" si="163"/>
        <v>0.3567505203093066</v>
      </c>
      <c r="CY170" s="156">
        <f t="shared" ca="1" si="164"/>
        <v>0.30138711347113362</v>
      </c>
      <c r="CZ170" s="156" t="str">
        <f t="shared" ca="1" si="165"/>
        <v/>
      </c>
      <c r="DA170" s="156">
        <f t="shared" ca="1" si="166"/>
        <v>0.3306483510539881</v>
      </c>
      <c r="DB170" s="55"/>
      <c r="DC170" s="55"/>
      <c r="DD170" s="43"/>
      <c r="DE170" s="45"/>
      <c r="DF170" s="56"/>
      <c r="DK170" s="10"/>
      <c r="DL170" s="48"/>
      <c r="DM170" s="74">
        <f t="shared" ca="1" si="167"/>
        <v>7.1939967711377784E-2</v>
      </c>
      <c r="DN170" s="74">
        <f t="shared" ca="1" si="168"/>
        <v>7.1939967711377784E-2</v>
      </c>
      <c r="DO170" s="74">
        <f t="shared" ca="1" si="169"/>
        <v>0.50194915936739493</v>
      </c>
      <c r="DP170" s="74">
        <f t="shared" ca="1" si="170"/>
        <v>0.50194915936739493</v>
      </c>
      <c r="DQ170" s="74">
        <f t="shared" ca="1" si="171"/>
        <v>0.50194915936739493</v>
      </c>
      <c r="DR170" s="74">
        <f t="shared" ca="1" si="172"/>
        <v>0.50194915936739493</v>
      </c>
      <c r="DS170" s="74">
        <f t="shared" ca="1" si="173"/>
        <v>0.50194915936739493</v>
      </c>
      <c r="DT170" s="74">
        <f t="shared" ca="1" si="174"/>
        <v>0.50194915936739493</v>
      </c>
      <c r="DU170" s="74">
        <f t="shared" ca="1" si="175"/>
        <v>0.50194915936739493</v>
      </c>
      <c r="DV170" s="74">
        <f t="shared" ca="1" si="176"/>
        <v>0.50194915936739493</v>
      </c>
      <c r="DW170" s="74">
        <f t="shared" ca="1" si="177"/>
        <v>0.50194915936739493</v>
      </c>
      <c r="DX170" s="74">
        <f t="shared" ca="1" si="178"/>
        <v>0.50194915936739493</v>
      </c>
      <c r="DY170" s="74">
        <f t="shared" ca="1" si="179"/>
        <v>0.50194915936739493</v>
      </c>
      <c r="DZ170" s="74">
        <f t="shared" ca="1" si="180"/>
        <v>0.50194915936739493</v>
      </c>
      <c r="EA170" s="74">
        <f t="shared" ca="1" si="181"/>
        <v>0.50194915936739493</v>
      </c>
      <c r="EB170" s="74">
        <f t="shared" ca="1" si="182"/>
        <v>0.50194915936739493</v>
      </c>
      <c r="EC170" s="74">
        <f t="shared" ca="1" si="183"/>
        <v>0.50194915936739493</v>
      </c>
      <c r="ED170" s="55"/>
      <c r="EE170" s="55"/>
      <c r="EF170" s="43"/>
      <c r="EG170" s="45"/>
      <c r="EH170" s="56"/>
    </row>
    <row r="171" spans="1:138" x14ac:dyDescent="0.2">
      <c r="A171" s="7">
        <v>10</v>
      </c>
      <c r="B171">
        <v>7</v>
      </c>
      <c r="C171" s="5">
        <f t="shared" ca="1" si="107"/>
        <v>0.3968364438187888</v>
      </c>
      <c r="D171" s="5">
        <f t="shared" ca="1" si="108"/>
        <v>0.11896651242435743</v>
      </c>
      <c r="E171" s="32">
        <f t="shared" ca="1" si="109"/>
        <v>13527569.716881353</v>
      </c>
      <c r="F171" s="31">
        <f t="shared" ca="1" si="192"/>
        <v>8935099.8788024597</v>
      </c>
      <c r="G171" s="31">
        <f t="shared" ca="1" si="192"/>
        <v>10783159.521030188</v>
      </c>
      <c r="H171" s="31">
        <f t="shared" ca="1" si="192"/>
        <v>7902797.439256059</v>
      </c>
      <c r="I171" s="31">
        <f t="shared" ca="1" si="192"/>
        <v>6405944.9872199474</v>
      </c>
      <c r="J171" s="31">
        <f t="shared" ca="1" si="192"/>
        <v>3785523.8153702253</v>
      </c>
      <c r="K171" s="31">
        <f t="shared" ca="1" si="192"/>
        <v>4346600.6945475349</v>
      </c>
      <c r="L171" s="31">
        <f t="shared" ca="1" si="192"/>
        <v>2551758.6219050214</v>
      </c>
      <c r="M171" s="31">
        <f t="shared" ca="1" si="192"/>
        <v>1062744.6388267111</v>
      </c>
      <c r="N171" s="31">
        <f t="shared" ca="1" si="192"/>
        <v>750438.93009556935</v>
      </c>
      <c r="O171" s="31">
        <f t="shared" ca="1" si="192"/>
        <v>103529.54928480613</v>
      </c>
      <c r="P171" s="31">
        <f t="shared" ca="1" si="193"/>
        <v>45946.513270014613</v>
      </c>
      <c r="Q171" s="31">
        <f t="shared" ca="1" si="193"/>
        <v>11407.385431306071</v>
      </c>
      <c r="R171" s="31">
        <f t="shared" ca="1" si="193"/>
        <v>3338.8568030187594</v>
      </c>
      <c r="S171" s="31">
        <f t="shared" ca="1" si="193"/>
        <v>4371.8261108663783</v>
      </c>
      <c r="T171" s="31">
        <f t="shared" ca="1" si="193"/>
        <v>2204.9350611554178</v>
      </c>
      <c r="U171" s="31">
        <f t="shared" ca="1" si="193"/>
        <v>2173.3910449241048</v>
      </c>
      <c r="V171" s="31">
        <f t="shared" ca="1" si="193"/>
        <v>810.26702894655932</v>
      </c>
      <c r="W171" s="33">
        <f t="shared" ca="1" si="110"/>
        <v>26979591.851256099</v>
      </c>
      <c r="X171" s="33">
        <f t="shared" ca="1" si="111"/>
        <v>60225420.96797011</v>
      </c>
      <c r="Y171" s="40">
        <f t="array" aca="1" ref="Y171" ca="1">SUM($E$54:$V$54*E171:V171)/1000000</f>
        <v>907.55144927768629</v>
      </c>
      <c r="Z171" s="41">
        <f t="array" aca="1" ref="Z171" ca="1">SUM(($E$54:$V$54*E171:V171))/SUM(E171:V171)</f>
        <v>15.069242102273597</v>
      </c>
      <c r="AE171" s="10"/>
      <c r="AF171" s="48"/>
      <c r="AG171" s="55">
        <f t="shared" ca="1" si="116"/>
        <v>525853.12854162487</v>
      </c>
      <c r="AH171" s="55">
        <f t="shared" ca="1" si="117"/>
        <v>634616.09233372251</v>
      </c>
      <c r="AI171" s="55">
        <f t="shared" ca="1" si="118"/>
        <v>1354605.4968290243</v>
      </c>
      <c r="AJ171" s="55">
        <f t="shared" ca="1" si="119"/>
        <v>1098032.4826457081</v>
      </c>
      <c r="AK171" s="55">
        <f t="shared" ca="1" si="120"/>
        <v>648870.40419454419</v>
      </c>
      <c r="AL171" s="55">
        <f t="shared" ca="1" si="121"/>
        <v>745043.66822151712</v>
      </c>
      <c r="AM171" s="55">
        <f t="shared" ca="1" si="122"/>
        <v>437392.74382044561</v>
      </c>
      <c r="AN171" s="55">
        <f t="shared" ca="1" si="123"/>
        <v>182163.30869487123</v>
      </c>
      <c r="AO171" s="55">
        <f t="shared" ca="1" si="124"/>
        <v>128631.50138359673</v>
      </c>
      <c r="AP171" s="55">
        <f t="shared" ca="1" si="125"/>
        <v>17745.829577865483</v>
      </c>
      <c r="AQ171" s="55">
        <f t="shared" ca="1" si="126"/>
        <v>7875.6161870635651</v>
      </c>
      <c r="AR171" s="55">
        <f t="shared" ca="1" si="127"/>
        <v>1955.3211541189621</v>
      </c>
      <c r="AS171" s="55">
        <f t="shared" ca="1" si="128"/>
        <v>572.30794706032077</v>
      </c>
      <c r="AT171" s="55">
        <f t="shared" ca="1" si="129"/>
        <v>749.36751529819514</v>
      </c>
      <c r="AU171" s="55">
        <f t="shared" ca="1" si="130"/>
        <v>377.94428832954355</v>
      </c>
      <c r="AV171" s="55">
        <f t="shared" ca="1" si="131"/>
        <v>372.53738044566609</v>
      </c>
      <c r="AW171" s="55">
        <f t="shared" ca="1" si="132"/>
        <v>138.88653729857651</v>
      </c>
      <c r="AX171" s="55">
        <f t="shared" ca="1" si="112"/>
        <v>4624527.4163771877</v>
      </c>
      <c r="AY171" s="55">
        <f t="shared" ca="1" si="113"/>
        <v>5784996.6372525347</v>
      </c>
      <c r="AZ171" s="43">
        <f t="array" aca="1" ref="AZ171" ca="1">SUM($E$54:$V$54*AF171:AW171)/1000000</f>
        <v>130.43415325436524</v>
      </c>
      <c r="BA171" s="45">
        <f t="array" aca="1" ref="BA171" ca="1">IF(AZ171=0,"",SUM(($E$54:$V$54*AF171:AW171))/SUM(AF171:AW171))</f>
        <v>22.546971317914586</v>
      </c>
      <c r="BB171" s="56">
        <f t="array" aca="1" ref="BB171" ca="1">SUM(AG171:AW171*AG$54:AW$54*AG$55:AW$55)/1000000</f>
        <v>284.70363865149397</v>
      </c>
      <c r="BG171" s="10"/>
      <c r="BH171" s="48"/>
      <c r="BI171" s="55">
        <f t="shared" si="133"/>
        <v>0</v>
      </c>
      <c r="BJ171" s="55">
        <f t="shared" si="134"/>
        <v>0</v>
      </c>
      <c r="BK171" s="55">
        <f t="shared" ca="1" si="135"/>
        <v>4518555.8287321301</v>
      </c>
      <c r="BL171" s="55">
        <f t="shared" ca="1" si="136"/>
        <v>3662705.5524359872</v>
      </c>
      <c r="BM171" s="55">
        <f t="shared" ca="1" si="137"/>
        <v>2164436.1800010446</v>
      </c>
      <c r="BN171" s="55">
        <f t="shared" ca="1" si="138"/>
        <v>2485241.2142006974</v>
      </c>
      <c r="BO171" s="55">
        <f t="shared" ca="1" si="139"/>
        <v>1459010.4179124478</v>
      </c>
      <c r="BP171" s="55">
        <f t="shared" ca="1" si="140"/>
        <v>607641.91656623152</v>
      </c>
      <c r="BQ171" s="55">
        <f t="shared" ca="1" si="141"/>
        <v>429075.93516784435</v>
      </c>
      <c r="BR171" s="55">
        <f t="shared" ca="1" si="142"/>
        <v>59194.741098021666</v>
      </c>
      <c r="BS171" s="55">
        <f t="shared" ca="1" si="143"/>
        <v>26270.682874251495</v>
      </c>
      <c r="BT171" s="55">
        <f t="shared" ca="1" si="144"/>
        <v>6522.3622808778819</v>
      </c>
      <c r="BU171" s="55">
        <f t="shared" ca="1" si="145"/>
        <v>1909.0468893509385</v>
      </c>
      <c r="BV171" s="55">
        <f t="shared" ca="1" si="146"/>
        <v>2499.6642653817275</v>
      </c>
      <c r="BW171" s="55">
        <f t="shared" ca="1" si="147"/>
        <v>1260.7082807246472</v>
      </c>
      <c r="BX171" s="55">
        <f t="shared" ca="1" si="148"/>
        <v>1242.672464989879</v>
      </c>
      <c r="BY171" s="55">
        <f t="shared" ca="1" si="149"/>
        <v>463.28364539488911</v>
      </c>
      <c r="BZ171" s="55">
        <f t="shared" ca="1" si="114"/>
        <v>15426030.206815377</v>
      </c>
      <c r="CA171" s="55">
        <f t="shared" ca="1" si="115"/>
        <v>15426030.206815377</v>
      </c>
      <c r="CB171" s="43">
        <f t="array" aca="1" ref="CB171" ca="1">SUM($E$54:$V$54*BH171:BY171)/1000000</f>
        <v>397.1507857458821</v>
      </c>
      <c r="CC171" s="45">
        <f t="array" aca="1" ref="CC171" ca="1">IF(CB171=0,"",SUM(($E$54:$V$54*BH171:BY171))/SUM(BH171:BY171))</f>
        <v>25.745495141738854</v>
      </c>
      <c r="CD171" s="56">
        <f t="array" aca="1" ref="CD171" ca="1">SUM(BI171:BY171*BI$54:BY$54*BI$55:BY$55)/1000000</f>
        <v>1923.8501766567272</v>
      </c>
      <c r="CI171" s="10"/>
      <c r="CJ171" s="73"/>
      <c r="CK171" s="156" t="str">
        <f t="shared" ca="1" si="150"/>
        <v/>
      </c>
      <c r="CL171" s="156" t="str">
        <f t="shared" ca="1" si="151"/>
        <v/>
      </c>
      <c r="CM171" s="156" t="str">
        <f t="shared" ca="1" si="152"/>
        <v/>
      </c>
      <c r="CN171" s="156">
        <f t="shared" ca="1" si="153"/>
        <v>0.5746299231845301</v>
      </c>
      <c r="CO171" s="156">
        <f t="shared" ca="1" si="154"/>
        <v>0.59209068574273638</v>
      </c>
      <c r="CP171" s="156">
        <f t="shared" ca="1" si="155"/>
        <v>0.51726753132311465</v>
      </c>
      <c r="CQ171" s="156">
        <f t="shared" ca="1" si="156"/>
        <v>0.47158250774016003</v>
      </c>
      <c r="CR171" s="156">
        <f t="shared" ca="1" si="157"/>
        <v>0.62544381154569573</v>
      </c>
      <c r="CS171" s="156">
        <f t="shared" ca="1" si="158"/>
        <v>0.60855378884508049</v>
      </c>
      <c r="CT171" s="156">
        <f t="shared" ca="1" si="159"/>
        <v>0.66491576123643104</v>
      </c>
      <c r="CU171" s="156">
        <f t="shared" ca="1" si="160"/>
        <v>0.5970360718107085</v>
      </c>
      <c r="CV171" s="156">
        <f t="shared" ca="1" si="161"/>
        <v>0.6104397019215666</v>
      </c>
      <c r="CW171" s="156">
        <f t="shared" ca="1" si="162"/>
        <v>0.66668119017199556</v>
      </c>
      <c r="CX171" s="156">
        <f t="shared" ca="1" si="163"/>
        <v>0.50785491893450674</v>
      </c>
      <c r="CY171" s="156">
        <f t="shared" ca="1" si="164"/>
        <v>0.60504181486444941</v>
      </c>
      <c r="CZ171" s="156">
        <f t="shared" ca="1" si="165"/>
        <v>0.48464189565020305</v>
      </c>
      <c r="DA171" s="156" t="str">
        <f t="shared" ca="1" si="166"/>
        <v/>
      </c>
      <c r="DB171" s="55"/>
      <c r="DC171" s="55"/>
      <c r="DD171" s="43"/>
      <c r="DE171" s="45"/>
      <c r="DF171" s="56"/>
      <c r="DK171" s="10"/>
      <c r="DL171" s="48"/>
      <c r="DM171" s="74">
        <f t="shared" ca="1" si="167"/>
        <v>0.11896651242435738</v>
      </c>
      <c r="DN171" s="74">
        <f t="shared" ca="1" si="168"/>
        <v>0.11896651242435738</v>
      </c>
      <c r="DO171" s="74">
        <f t="shared" ca="1" si="169"/>
        <v>0.5158029562431462</v>
      </c>
      <c r="DP171" s="74">
        <f t="shared" ca="1" si="170"/>
        <v>0.5158029562431462</v>
      </c>
      <c r="DQ171" s="74">
        <f t="shared" ca="1" si="171"/>
        <v>0.5158029562431462</v>
      </c>
      <c r="DR171" s="74">
        <f t="shared" ca="1" si="172"/>
        <v>0.5158029562431462</v>
      </c>
      <c r="DS171" s="74">
        <f t="shared" ca="1" si="173"/>
        <v>0.5158029562431462</v>
      </c>
      <c r="DT171" s="74">
        <f t="shared" ca="1" si="174"/>
        <v>0.5158029562431462</v>
      </c>
      <c r="DU171" s="74">
        <f t="shared" ca="1" si="175"/>
        <v>0.5158029562431462</v>
      </c>
      <c r="DV171" s="74">
        <f t="shared" ca="1" si="176"/>
        <v>0.5158029562431462</v>
      </c>
      <c r="DW171" s="74">
        <f t="shared" ca="1" si="177"/>
        <v>0.5158029562431462</v>
      </c>
      <c r="DX171" s="74">
        <f t="shared" ca="1" si="178"/>
        <v>0.5158029562431462</v>
      </c>
      <c r="DY171" s="74">
        <f t="shared" ca="1" si="179"/>
        <v>0.5158029562431462</v>
      </c>
      <c r="DZ171" s="74">
        <f t="shared" ca="1" si="180"/>
        <v>0.5158029562431462</v>
      </c>
      <c r="EA171" s="74">
        <f t="shared" ca="1" si="181"/>
        <v>0.5158029562431462</v>
      </c>
      <c r="EB171" s="74">
        <f t="shared" ca="1" si="182"/>
        <v>0.5158029562431462</v>
      </c>
      <c r="EC171" s="74">
        <f t="shared" ca="1" si="183"/>
        <v>0.5158029562431462</v>
      </c>
      <c r="ED171" s="55"/>
      <c r="EE171" s="55"/>
      <c r="EF171" s="43"/>
      <c r="EG171" s="45"/>
      <c r="EH171" s="56"/>
    </row>
    <row r="172" spans="1:138" x14ac:dyDescent="0.2">
      <c r="A172" s="7">
        <v>10</v>
      </c>
      <c r="B172">
        <v>8</v>
      </c>
      <c r="C172" s="5">
        <f t="shared" ca="1" si="107"/>
        <v>0.35900702852576044</v>
      </c>
      <c r="D172" s="5">
        <f t="shared" ca="1" si="108"/>
        <v>9.271682009794209E-2</v>
      </c>
      <c r="E172" s="32">
        <f t="shared" ca="1" si="109"/>
        <v>19014189.853874367</v>
      </c>
      <c r="F172" s="31">
        <f t="shared" ca="1" si="192"/>
        <v>10350273.91044675</v>
      </c>
      <c r="G172" s="31">
        <f t="shared" ca="1" si="192"/>
        <v>6836463.0970924711</v>
      </c>
      <c r="H172" s="31">
        <f t="shared" ca="1" si="192"/>
        <v>5761868.2145221327</v>
      </c>
      <c r="I172" s="31">
        <f t="shared" ca="1" si="192"/>
        <v>4222776.9404923115</v>
      </c>
      <c r="J172" s="31">
        <f t="shared" ca="1" si="192"/>
        <v>3422949.5292038233</v>
      </c>
      <c r="K172" s="31">
        <f t="shared" ca="1" si="192"/>
        <v>2022754.9545714625</v>
      </c>
      <c r="L172" s="31">
        <f t="shared" ca="1" si="192"/>
        <v>2322560.5013344544</v>
      </c>
      <c r="M172" s="31">
        <f t="shared" ca="1" si="192"/>
        <v>1363505.46108611</v>
      </c>
      <c r="N172" s="31">
        <f t="shared" ca="1" si="192"/>
        <v>567866.45348861732</v>
      </c>
      <c r="O172" s="31">
        <f t="shared" ca="1" si="192"/>
        <v>400989.1729622269</v>
      </c>
      <c r="P172" s="31">
        <f t="shared" ca="1" si="193"/>
        <v>55319.929017514623</v>
      </c>
      <c r="Q172" s="31">
        <f t="shared" ca="1" si="193"/>
        <v>24551.03755650685</v>
      </c>
      <c r="R172" s="31">
        <f t="shared" ca="1" si="193"/>
        <v>6095.4167838524081</v>
      </c>
      <c r="S172" s="31">
        <f t="shared" ca="1" si="193"/>
        <v>1784.0831204096696</v>
      </c>
      <c r="T172" s="31">
        <f t="shared" ca="1" si="193"/>
        <v>2336.0394380229236</v>
      </c>
      <c r="U172" s="31">
        <f t="shared" ca="1" si="193"/>
        <v>1178.183928298509</v>
      </c>
      <c r="V172" s="31">
        <f t="shared" ca="1" si="193"/>
        <v>1161.3287140056013</v>
      </c>
      <c r="W172" s="33">
        <f t="shared" ca="1" si="110"/>
        <v>20177697.246219747</v>
      </c>
      <c r="X172" s="33">
        <f t="shared" ca="1" si="111"/>
        <v>56378624.107633337</v>
      </c>
      <c r="Y172" s="40">
        <f t="array" aca="1" ref="Y172" ca="1">SUM($E$54:$V$54*E172:V172)/1000000</f>
        <v>708.05105938396355</v>
      </c>
      <c r="Z172" s="41">
        <f t="array" aca="1" ref="Z172" ca="1">SUM(($E$54:$V$54*E172:V172))/SUM(E172:V172)</f>
        <v>12.558856669368375</v>
      </c>
      <c r="AE172" s="10"/>
      <c r="AF172" s="48"/>
      <c r="AG172" s="55">
        <f t="shared" ca="1" si="116"/>
        <v>470045.56206065149</v>
      </c>
      <c r="AH172" s="55">
        <f t="shared" ca="1" si="117"/>
        <v>310469.96116076992</v>
      </c>
      <c r="AI172" s="55">
        <f t="shared" ca="1" si="118"/>
        <v>742844.17889512645</v>
      </c>
      <c r="AJ172" s="55">
        <f t="shared" ca="1" si="119"/>
        <v>544418.08667389746</v>
      </c>
      <c r="AK172" s="55">
        <f t="shared" ca="1" si="120"/>
        <v>441300.98741450597</v>
      </c>
      <c r="AL172" s="55">
        <f t="shared" ca="1" si="121"/>
        <v>260782.03933015611</v>
      </c>
      <c r="AM172" s="55">
        <f t="shared" ca="1" si="122"/>
        <v>299434.22589909681</v>
      </c>
      <c r="AN172" s="55">
        <f t="shared" ca="1" si="123"/>
        <v>175788.83392485505</v>
      </c>
      <c r="AO172" s="55">
        <f t="shared" ca="1" si="124"/>
        <v>73211.721208869247</v>
      </c>
      <c r="AP172" s="55">
        <f t="shared" ca="1" si="125"/>
        <v>51697.203380009225</v>
      </c>
      <c r="AQ172" s="55">
        <f t="shared" ca="1" si="126"/>
        <v>7132.0769093571716</v>
      </c>
      <c r="AR172" s="55">
        <f t="shared" ca="1" si="127"/>
        <v>3165.2225729010888</v>
      </c>
      <c r="AS172" s="55">
        <f t="shared" ca="1" si="128"/>
        <v>785.8466572373602</v>
      </c>
      <c r="AT172" s="55">
        <f t="shared" ca="1" si="129"/>
        <v>230.01146699626329</v>
      </c>
      <c r="AU172" s="55">
        <f t="shared" ca="1" si="130"/>
        <v>301.17198686202369</v>
      </c>
      <c r="AV172" s="55">
        <f t="shared" ca="1" si="131"/>
        <v>151.896405856434</v>
      </c>
      <c r="AW172" s="55">
        <f t="shared" ca="1" si="132"/>
        <v>149.72336104607905</v>
      </c>
      <c r="AX172" s="55">
        <f t="shared" ca="1" si="112"/>
        <v>2601393.226086773</v>
      </c>
      <c r="AY172" s="55">
        <f t="shared" ca="1" si="113"/>
        <v>3381908.749308195</v>
      </c>
      <c r="AZ172" s="43">
        <f t="array" aca="1" ref="AZ172" ca="1">SUM($E$54:$V$54*AF172:AW172)/1000000</f>
        <v>75.013036507142331</v>
      </c>
      <c r="BA172" s="45">
        <f t="array" aca="1" ref="BA172" ca="1">IF(AZ172=0,"",SUM(($E$54:$V$54*AF172:AW172))/SUM(AF172:AW172))</f>
        <v>22.180680221631363</v>
      </c>
      <c r="BB172" s="56">
        <f t="array" aca="1" ref="BB172" ca="1">SUM(AG172:AW172*AG$54:AW$54*AG$55:AW$55)/1000000</f>
        <v>165.29925064580755</v>
      </c>
      <c r="BG172" s="10"/>
      <c r="BH172" s="48"/>
      <c r="BI172" s="55">
        <f t="shared" si="133"/>
        <v>0</v>
      </c>
      <c r="BJ172" s="55">
        <f t="shared" si="134"/>
        <v>0</v>
      </c>
      <c r="BK172" s="55">
        <f t="shared" ca="1" si="135"/>
        <v>2876352.7593060439</v>
      </c>
      <c r="BL172" s="55">
        <f t="shared" ca="1" si="136"/>
        <v>2108030.8768787677</v>
      </c>
      <c r="BM172" s="55">
        <f t="shared" ca="1" si="137"/>
        <v>1708753.1260218692</v>
      </c>
      <c r="BN172" s="55">
        <f t="shared" ca="1" si="138"/>
        <v>1009769.1544415398</v>
      </c>
      <c r="BO172" s="55">
        <f t="shared" ca="1" si="139"/>
        <v>1159433.5479300166</v>
      </c>
      <c r="BP172" s="55">
        <f t="shared" ca="1" si="140"/>
        <v>680668.58687241981</v>
      </c>
      <c r="BQ172" s="55">
        <f t="shared" ca="1" si="141"/>
        <v>283481.70759833814</v>
      </c>
      <c r="BR172" s="55">
        <f t="shared" ca="1" si="142"/>
        <v>200175.75396722386</v>
      </c>
      <c r="BS172" s="55">
        <f t="shared" ca="1" si="143"/>
        <v>27615.978802343969</v>
      </c>
      <c r="BT172" s="55">
        <f t="shared" ca="1" si="144"/>
        <v>12255.997879559545</v>
      </c>
      <c r="BU172" s="55">
        <f t="shared" ca="1" si="145"/>
        <v>3042.8618344941319</v>
      </c>
      <c r="BV172" s="55">
        <f t="shared" ca="1" si="146"/>
        <v>890.62300892060398</v>
      </c>
      <c r="BW172" s="55">
        <f t="shared" ca="1" si="147"/>
        <v>1166.1622989692498</v>
      </c>
      <c r="BX172" s="55">
        <f t="shared" ca="1" si="148"/>
        <v>588.15517241268788</v>
      </c>
      <c r="BY172" s="55">
        <f t="shared" ca="1" si="149"/>
        <v>579.7409671002672</v>
      </c>
      <c r="BZ172" s="55">
        <f t="shared" ca="1" si="114"/>
        <v>10072805.032980019</v>
      </c>
      <c r="CA172" s="55">
        <f t="shared" ca="1" si="115"/>
        <v>10072805.032980019</v>
      </c>
      <c r="CB172" s="43">
        <f t="array" aca="1" ref="CB172" ca="1">SUM($E$54:$V$54*BH172:BY172)/1000000</f>
        <v>263.70873231496148</v>
      </c>
      <c r="CC172" s="45">
        <f t="array" aca="1" ref="CC172" ca="1">IF(CB172=0,"",SUM(($E$54:$V$54*BH172:BY172))/SUM(BH172:BY172))</f>
        <v>26.180267706119174</v>
      </c>
      <c r="CD172" s="56">
        <f t="array" aca="1" ref="CD172" ca="1">SUM(BI172:BY172*BI$54:BY$54*BI$55:BY$55)/1000000</f>
        <v>1285.0921118214155</v>
      </c>
      <c r="CI172" s="10"/>
      <c r="CJ172" s="73"/>
      <c r="CK172" s="156" t="str">
        <f t="shared" ca="1" si="150"/>
        <v/>
      </c>
      <c r="CL172" s="156" t="str">
        <f t="shared" ca="1" si="151"/>
        <v/>
      </c>
      <c r="CM172" s="156" t="str">
        <f t="shared" ca="1" si="152"/>
        <v/>
      </c>
      <c r="CN172" s="156">
        <f t="shared" ca="1" si="153"/>
        <v>0.52790568915325353</v>
      </c>
      <c r="CO172" s="156">
        <f t="shared" ca="1" si="154"/>
        <v>0.51880612038145113</v>
      </c>
      <c r="CP172" s="156">
        <f t="shared" ca="1" si="155"/>
        <v>0.54653870995314002</v>
      </c>
      <c r="CQ172" s="156">
        <f t="shared" ca="1" si="156"/>
        <v>0.54169731372028873</v>
      </c>
      <c r="CR172" s="156">
        <f t="shared" ca="1" si="157"/>
        <v>0.51803627075555758</v>
      </c>
      <c r="CS172" s="156">
        <f t="shared" ca="1" si="158"/>
        <v>0.59873819595972888</v>
      </c>
      <c r="CT172" s="156">
        <f t="shared" ca="1" si="159"/>
        <v>0.57749170026810293</v>
      </c>
      <c r="CU172" s="156">
        <f t="shared" ca="1" si="160"/>
        <v>0.59695547445990271</v>
      </c>
      <c r="CV172" s="156">
        <f t="shared" ca="1" si="161"/>
        <v>0.67096408022370491</v>
      </c>
      <c r="CW172" s="156">
        <f t="shared" ca="1" si="162"/>
        <v>0.54368733240373424</v>
      </c>
      <c r="CX172" s="156" t="str">
        <f t="shared" ca="1" si="163"/>
        <v/>
      </c>
      <c r="CY172" s="156">
        <f t="shared" ca="1" si="164"/>
        <v>0.57422792538431344</v>
      </c>
      <c r="CZ172" s="156" t="str">
        <f t="shared" ca="1" si="165"/>
        <v/>
      </c>
      <c r="DA172" s="156" t="str">
        <f t="shared" ca="1" si="166"/>
        <v/>
      </c>
      <c r="DB172" s="55"/>
      <c r="DC172" s="55"/>
      <c r="DD172" s="43"/>
      <c r="DE172" s="45"/>
      <c r="DF172" s="56"/>
      <c r="DK172" s="10"/>
      <c r="DL172" s="48"/>
      <c r="DM172" s="74">
        <f t="shared" ca="1" si="167"/>
        <v>9.271682009794216E-2</v>
      </c>
      <c r="DN172" s="74">
        <f t="shared" ca="1" si="168"/>
        <v>9.271682009794216E-2</v>
      </c>
      <c r="DO172" s="74">
        <f t="shared" ca="1" si="169"/>
        <v>0.45172384862370252</v>
      </c>
      <c r="DP172" s="74">
        <f t="shared" ca="1" si="170"/>
        <v>0.45172384862370252</v>
      </c>
      <c r="DQ172" s="74">
        <f t="shared" ca="1" si="171"/>
        <v>0.45172384862370252</v>
      </c>
      <c r="DR172" s="74">
        <f t="shared" ca="1" si="172"/>
        <v>0.45172384862370252</v>
      </c>
      <c r="DS172" s="74">
        <f t="shared" ca="1" si="173"/>
        <v>0.45172384862370252</v>
      </c>
      <c r="DT172" s="74">
        <f t="shared" ca="1" si="174"/>
        <v>0.45172384862370252</v>
      </c>
      <c r="DU172" s="74">
        <f t="shared" ca="1" si="175"/>
        <v>0.45172384862370252</v>
      </c>
      <c r="DV172" s="74">
        <f t="shared" ca="1" si="176"/>
        <v>0.45172384862370252</v>
      </c>
      <c r="DW172" s="74">
        <f t="shared" ca="1" si="177"/>
        <v>0.45172384862370252</v>
      </c>
      <c r="DX172" s="74">
        <f t="shared" ca="1" si="178"/>
        <v>0.45172384862370252</v>
      </c>
      <c r="DY172" s="74">
        <f t="shared" ca="1" si="179"/>
        <v>0.45172384862370252</v>
      </c>
      <c r="DZ172" s="74">
        <f t="shared" ca="1" si="180"/>
        <v>0.45172384862370252</v>
      </c>
      <c r="EA172" s="74">
        <f t="shared" ca="1" si="181"/>
        <v>0.45172384862370252</v>
      </c>
      <c r="EB172" s="74">
        <f t="shared" ca="1" si="182"/>
        <v>0.45172384862370252</v>
      </c>
      <c r="EC172" s="74">
        <f t="shared" ca="1" si="183"/>
        <v>0.45172384862370252</v>
      </c>
      <c r="ED172" s="55"/>
      <c r="EE172" s="55"/>
      <c r="EF172" s="43"/>
      <c r="EG172" s="45"/>
      <c r="EH172" s="56"/>
    </row>
    <row r="173" spans="1:138" x14ac:dyDescent="0.2">
      <c r="A173" s="7">
        <v>10</v>
      </c>
      <c r="B173">
        <v>9</v>
      </c>
      <c r="C173" s="5">
        <f t="shared" ca="1" si="107"/>
        <v>0.46907483144555756</v>
      </c>
      <c r="D173" s="5">
        <f t="shared" ca="1" si="108"/>
        <v>8.3134548065461666E-2</v>
      </c>
      <c r="E173" s="32">
        <f t="shared" ca="1" si="109"/>
        <v>31334289.293123707</v>
      </c>
      <c r="F173" s="31">
        <f t="shared" ca="1" si="192"/>
        <v>14688296.008707952</v>
      </c>
      <c r="G173" s="31">
        <f t="shared" ca="1" si="192"/>
        <v>7995496.4232605239</v>
      </c>
      <c r="H173" s="31">
        <f t="shared" ca="1" si="192"/>
        <v>3303759.7142981235</v>
      </c>
      <c r="I173" s="31">
        <f t="shared" ca="1" si="192"/>
        <v>2784455.6192117771</v>
      </c>
      <c r="J173" s="31">
        <f t="shared" ca="1" si="192"/>
        <v>2040680.9983950506</v>
      </c>
      <c r="K173" s="31">
        <f t="shared" ca="1" si="192"/>
        <v>1654159.8481631295</v>
      </c>
      <c r="L173" s="31">
        <f t="shared" ca="1" si="192"/>
        <v>977507.84812284901</v>
      </c>
      <c r="M173" s="31">
        <f t="shared" ca="1" si="192"/>
        <v>1122390.5855049824</v>
      </c>
      <c r="N173" s="31">
        <f t="shared" ca="1" si="192"/>
        <v>658921.7770337431</v>
      </c>
      <c r="O173" s="31">
        <f t="shared" ca="1" si="192"/>
        <v>274424.69673169754</v>
      </c>
      <c r="P173" s="31">
        <f t="shared" ca="1" si="193"/>
        <v>193780.30082042707</v>
      </c>
      <c r="Q173" s="31">
        <f t="shared" ca="1" si="193"/>
        <v>26733.670655462985</v>
      </c>
      <c r="R173" s="31">
        <f t="shared" ca="1" si="193"/>
        <v>11864.428677733044</v>
      </c>
      <c r="S173" s="31">
        <f t="shared" ca="1" si="193"/>
        <v>2945.6448643616268</v>
      </c>
      <c r="T173" s="31">
        <f t="shared" ca="1" si="193"/>
        <v>862.16832541311226</v>
      </c>
      <c r="U173" s="31">
        <f t="shared" ca="1" si="193"/>
        <v>1128.9043584004842</v>
      </c>
      <c r="V173" s="31">
        <f t="shared" ca="1" si="193"/>
        <v>569.36409120698181</v>
      </c>
      <c r="W173" s="33">
        <f t="shared" ca="1" si="110"/>
        <v>13054185.569254356</v>
      </c>
      <c r="X173" s="33">
        <f t="shared" ca="1" si="111"/>
        <v>67072267.294346541</v>
      </c>
      <c r="Y173" s="40">
        <f t="array" aca="1" ref="Y173" ca="1">SUM($E$54:$V$54*E173:V173)/1000000</f>
        <v>588.99627838022593</v>
      </c>
      <c r="Z173" s="41">
        <f t="array" aca="1" ref="Z173" ca="1">SUM(($E$54:$V$54*E173:V173))/SUM(E173:V173)</f>
        <v>8.7815173415178673</v>
      </c>
      <c r="AE173" s="10"/>
      <c r="AF173" s="48"/>
      <c r="AG173" s="55">
        <f t="shared" ca="1" si="116"/>
        <v>494536.01662686293</v>
      </c>
      <c r="AH173" s="55">
        <f t="shared" ca="1" si="117"/>
        <v>269198.07101990766</v>
      </c>
      <c r="AI173" s="55">
        <f t="shared" ca="1" si="118"/>
        <v>403858.51372738724</v>
      </c>
      <c r="AJ173" s="55">
        <f t="shared" ca="1" si="119"/>
        <v>340377.69243567495</v>
      </c>
      <c r="AK173" s="55">
        <f t="shared" ca="1" si="120"/>
        <v>249457.12348170383</v>
      </c>
      <c r="AL173" s="55">
        <f t="shared" ca="1" si="121"/>
        <v>202207.96774519872</v>
      </c>
      <c r="AM173" s="55">
        <f t="shared" ca="1" si="122"/>
        <v>119492.60867587622</v>
      </c>
      <c r="AN173" s="55">
        <f t="shared" ca="1" si="123"/>
        <v>137203.37823659004</v>
      </c>
      <c r="AO173" s="55">
        <f t="shared" ca="1" si="124"/>
        <v>80547.9794380237</v>
      </c>
      <c r="AP173" s="55">
        <f t="shared" ca="1" si="125"/>
        <v>33546.250253159727</v>
      </c>
      <c r="AQ173" s="55">
        <f t="shared" ca="1" si="126"/>
        <v>23688.110227958816</v>
      </c>
      <c r="AR173" s="55">
        <f t="shared" ca="1" si="127"/>
        <v>3267.9799474116612</v>
      </c>
      <c r="AS173" s="55">
        <f t="shared" ca="1" si="128"/>
        <v>1450.3326350511575</v>
      </c>
      <c r="AT173" s="55">
        <f t="shared" ca="1" si="129"/>
        <v>360.08180369210982</v>
      </c>
      <c r="AU173" s="55">
        <f t="shared" ca="1" si="130"/>
        <v>105.3932636133445</v>
      </c>
      <c r="AV173" s="55">
        <f t="shared" ca="1" si="131"/>
        <v>137.99963549130203</v>
      </c>
      <c r="AW173" s="55">
        <f t="shared" ca="1" si="132"/>
        <v>69.600260167058494</v>
      </c>
      <c r="AX173" s="55">
        <f t="shared" ca="1" si="112"/>
        <v>1595771.0117669997</v>
      </c>
      <c r="AY173" s="55">
        <f t="shared" ca="1" si="113"/>
        <v>2359505.0994137698</v>
      </c>
      <c r="AZ173" s="43">
        <f t="array" aca="1" ref="AZ173" ca="1">SUM($E$54:$V$54*AF173:AW173)/1000000</f>
        <v>49.221326139829443</v>
      </c>
      <c r="BA173" s="45">
        <f t="array" aca="1" ref="BA173" ca="1">IF(AZ173=0,"",SUM(($E$54:$V$54*AF173:AW173))/SUM(AF173:AW173))</f>
        <v>20.860868727115154</v>
      </c>
      <c r="BB173" s="56">
        <f t="array" aca="1" ref="BB173" ca="1">SUM(AG173:AW173*AG$54:AW$54*AG$55:AW$55)/1000000</f>
        <v>107.68980158301866</v>
      </c>
      <c r="BG173" s="10"/>
      <c r="BH173" s="48"/>
      <c r="BI173" s="55">
        <f t="shared" si="133"/>
        <v>0</v>
      </c>
      <c r="BJ173" s="55">
        <f t="shared" si="134"/>
        <v>0</v>
      </c>
      <c r="BK173" s="55">
        <f t="shared" ca="1" si="135"/>
        <v>2278714.0684924293</v>
      </c>
      <c r="BL173" s="55">
        <f t="shared" ca="1" si="136"/>
        <v>1920532.5875034623</v>
      </c>
      <c r="BM173" s="55">
        <f t="shared" ca="1" si="137"/>
        <v>1407526.2435772775</v>
      </c>
      <c r="BN173" s="55">
        <f t="shared" ca="1" si="138"/>
        <v>1140929.6206474917</v>
      </c>
      <c r="BO173" s="55">
        <f t="shared" ca="1" si="139"/>
        <v>674220.00333111861</v>
      </c>
      <c r="BP173" s="55">
        <f t="shared" ca="1" si="140"/>
        <v>774150.4948028631</v>
      </c>
      <c r="BQ173" s="55">
        <f t="shared" ca="1" si="141"/>
        <v>454480.48684188613</v>
      </c>
      <c r="BR173" s="55">
        <f t="shared" ca="1" si="142"/>
        <v>189279.93294365192</v>
      </c>
      <c r="BS173" s="55">
        <f t="shared" ca="1" si="143"/>
        <v>133656.78374403593</v>
      </c>
      <c r="BT173" s="55">
        <f t="shared" ca="1" si="144"/>
        <v>18439.110798948856</v>
      </c>
      <c r="BU173" s="55">
        <f t="shared" ca="1" si="145"/>
        <v>8183.2950579212975</v>
      </c>
      <c r="BV173" s="55">
        <f t="shared" ca="1" si="146"/>
        <v>2031.7102252181562</v>
      </c>
      <c r="BW173" s="55">
        <f t="shared" ca="1" si="147"/>
        <v>594.66645955660852</v>
      </c>
      <c r="BX173" s="55">
        <f t="shared" ca="1" si="148"/>
        <v>778.64326280645207</v>
      </c>
      <c r="BY173" s="55">
        <f t="shared" ca="1" si="149"/>
        <v>392.70954213550897</v>
      </c>
      <c r="BZ173" s="55">
        <f t="shared" ca="1" si="114"/>
        <v>9003910.357230803</v>
      </c>
      <c r="CA173" s="55">
        <f t="shared" ca="1" si="115"/>
        <v>9003910.357230803</v>
      </c>
      <c r="CB173" s="43">
        <f t="array" aca="1" ref="CB173" ca="1">SUM($E$54:$V$54*BH173:BY173)/1000000</f>
        <v>240.8299720393309</v>
      </c>
      <c r="CC173" s="45">
        <f t="array" aca="1" ref="CC173" ca="1">IF(CB173=0,"",SUM(($E$54:$V$54*BH173:BY173))/SUM(BH173:BY173))</f>
        <v>26.747264520012319</v>
      </c>
      <c r="CD173" s="56">
        <f t="array" aca="1" ref="CD173" ca="1">SUM(BI173:BY173*BI$54:BY$54*BI$55:BY$55)/1000000</f>
        <v>1181.3682086321344</v>
      </c>
      <c r="CI173" s="10"/>
      <c r="CJ173" s="73"/>
      <c r="CK173" s="156" t="str">
        <f t="shared" ca="1" si="150"/>
        <v/>
      </c>
      <c r="CL173" s="156" t="str">
        <f t="shared" ca="1" si="151"/>
        <v/>
      </c>
      <c r="CM173" s="156" t="str">
        <f t="shared" ca="1" si="152"/>
        <v/>
      </c>
      <c r="CN173" s="156">
        <f t="shared" ca="1" si="153"/>
        <v>0.19645215860629495</v>
      </c>
      <c r="CO173" s="156">
        <f t="shared" ca="1" si="154"/>
        <v>0.27564610438587828</v>
      </c>
      <c r="CP173" s="156">
        <f t="shared" ca="1" si="155"/>
        <v>0.21311156545379495</v>
      </c>
      <c r="CQ173" s="156">
        <f t="shared" ca="1" si="156"/>
        <v>0.19707393002761547</v>
      </c>
      <c r="CR173" s="156">
        <f t="shared" ca="1" si="157"/>
        <v>0.18101636975037566</v>
      </c>
      <c r="CS173" s="156">
        <f t="shared" ca="1" si="158"/>
        <v>0.23072250101692232</v>
      </c>
      <c r="CT173" s="156">
        <f t="shared" ca="1" si="159"/>
        <v>0.26427180206114609</v>
      </c>
      <c r="CU173" s="156">
        <f t="shared" ca="1" si="160"/>
        <v>0.23212184369911273</v>
      </c>
      <c r="CV173" s="156">
        <f t="shared" ca="1" si="161"/>
        <v>0.24047163401011479</v>
      </c>
      <c r="CW173" s="156">
        <f t="shared" ca="1" si="162"/>
        <v>0.23255364419499286</v>
      </c>
      <c r="CX173" s="156">
        <f t="shared" ca="1" si="163"/>
        <v>0.25644684020178921</v>
      </c>
      <c r="CY173" s="156" t="str">
        <f t="shared" ca="1" si="164"/>
        <v/>
      </c>
      <c r="CZ173" s="156" t="str">
        <f t="shared" ca="1" si="165"/>
        <v/>
      </c>
      <c r="DA173" s="156" t="str">
        <f t="shared" ca="1" si="166"/>
        <v/>
      </c>
      <c r="DB173" s="55"/>
      <c r="DC173" s="55"/>
      <c r="DD173" s="43"/>
      <c r="DE173" s="45"/>
      <c r="DF173" s="56"/>
      <c r="DK173" s="10"/>
      <c r="DL173" s="48"/>
      <c r="DM173" s="74">
        <f t="shared" ca="1" si="167"/>
        <v>8.3134548065461639E-2</v>
      </c>
      <c r="DN173" s="74">
        <f t="shared" ca="1" si="168"/>
        <v>8.3134548065461639E-2</v>
      </c>
      <c r="DO173" s="74">
        <f t="shared" ca="1" si="169"/>
        <v>0.55220937951101923</v>
      </c>
      <c r="DP173" s="74">
        <f t="shared" ca="1" si="170"/>
        <v>0.55220937951101923</v>
      </c>
      <c r="DQ173" s="74">
        <f t="shared" ca="1" si="171"/>
        <v>0.55220937951101923</v>
      </c>
      <c r="DR173" s="74">
        <f t="shared" ca="1" si="172"/>
        <v>0.55220937951101923</v>
      </c>
      <c r="DS173" s="74">
        <f t="shared" ca="1" si="173"/>
        <v>0.55220937951101923</v>
      </c>
      <c r="DT173" s="74">
        <f t="shared" ca="1" si="174"/>
        <v>0.55220937951101923</v>
      </c>
      <c r="DU173" s="74">
        <f t="shared" ca="1" si="175"/>
        <v>0.55220937951101923</v>
      </c>
      <c r="DV173" s="74">
        <f t="shared" ca="1" si="176"/>
        <v>0.55220937951101923</v>
      </c>
      <c r="DW173" s="74">
        <f t="shared" ca="1" si="177"/>
        <v>0.55220937951101923</v>
      </c>
      <c r="DX173" s="74">
        <f t="shared" ca="1" si="178"/>
        <v>0.55220937951101923</v>
      </c>
      <c r="DY173" s="74">
        <f t="shared" ca="1" si="179"/>
        <v>0.55220937951101923</v>
      </c>
      <c r="DZ173" s="74">
        <f t="shared" ca="1" si="180"/>
        <v>0.55220937951101923</v>
      </c>
      <c r="EA173" s="74">
        <f t="shared" ca="1" si="181"/>
        <v>0.55220937951101923</v>
      </c>
      <c r="EB173" s="74">
        <f t="shared" ca="1" si="182"/>
        <v>0.55220937951101923</v>
      </c>
      <c r="EC173" s="74">
        <f t="shared" ca="1" si="183"/>
        <v>0.55220937951101923</v>
      </c>
      <c r="ED173" s="55"/>
      <c r="EE173" s="55"/>
      <c r="EF173" s="43"/>
      <c r="EG173" s="45"/>
      <c r="EH173" s="56"/>
    </row>
    <row r="174" spans="1:138" x14ac:dyDescent="0.2">
      <c r="A174" s="7">
        <v>10</v>
      </c>
      <c r="B174">
        <v>10</v>
      </c>
      <c r="C174" s="5">
        <f t="shared" ca="1" si="107"/>
        <v>0.39145590909949529</v>
      </c>
      <c r="D174" s="5">
        <f t="shared" ca="1" si="108"/>
        <v>5.9233438925168677E-2</v>
      </c>
      <c r="E174" s="32">
        <f t="shared" ca="1" si="109"/>
        <v>49659476.956653431</v>
      </c>
      <c r="F174" s="31">
        <f t="shared" ca="1" si="192"/>
        <v>24790972.221365824</v>
      </c>
      <c r="G174" s="31">
        <f t="shared" ca="1" si="192"/>
        <v>11621043.481301714</v>
      </c>
      <c r="H174" s="31">
        <f t="shared" ca="1" si="192"/>
        <v>4276731.6643216144</v>
      </c>
      <c r="I174" s="31">
        <f t="shared" ca="1" si="192"/>
        <v>1767156.5383162361</v>
      </c>
      <c r="J174" s="31">
        <f t="shared" ca="1" si="192"/>
        <v>1489384.6340719243</v>
      </c>
      <c r="K174" s="31">
        <f t="shared" ca="1" si="192"/>
        <v>1091545.1124742734</v>
      </c>
      <c r="L174" s="31">
        <f t="shared" ca="1" si="192"/>
        <v>884797.81942092162</v>
      </c>
      <c r="M174" s="31">
        <f t="shared" ca="1" si="192"/>
        <v>522861.68924143788</v>
      </c>
      <c r="N174" s="31">
        <f t="shared" ca="1" si="192"/>
        <v>600358.38960555149</v>
      </c>
      <c r="O174" s="31">
        <f t="shared" ca="1" si="192"/>
        <v>352452.3655533194</v>
      </c>
      <c r="P174" s="31">
        <f t="shared" ca="1" si="193"/>
        <v>146787.73247524039</v>
      </c>
      <c r="Q174" s="31">
        <f t="shared" ca="1" si="193"/>
        <v>103651.64394664684</v>
      </c>
      <c r="R174" s="31">
        <f t="shared" ca="1" si="193"/>
        <v>14299.641916310156</v>
      </c>
      <c r="S174" s="31">
        <f t="shared" ca="1" si="193"/>
        <v>6346.1947975525964</v>
      </c>
      <c r="T174" s="31">
        <f t="shared" ca="1" si="193"/>
        <v>1575.6035643530965</v>
      </c>
      <c r="U174" s="31">
        <f t="shared" ca="1" si="193"/>
        <v>461.16743502534786</v>
      </c>
      <c r="V174" s="31">
        <f t="shared" ca="1" si="193"/>
        <v>603.84255835776912</v>
      </c>
      <c r="W174" s="33">
        <f t="shared" ca="1" si="110"/>
        <v>11259014.039698768</v>
      </c>
      <c r="X174" s="33">
        <f t="shared" ca="1" si="111"/>
        <v>97330506.699019715</v>
      </c>
      <c r="Y174" s="40">
        <f t="array" aca="1" ref="Y174" ca="1">SUM($E$54:$V$54*E174:V174)/1000000</f>
        <v>665.21145966699328</v>
      </c>
      <c r="Z174" s="41">
        <f t="array" aca="1" ref="Z174" ca="1">SUM(($E$54:$V$54*E174:V174))/SUM(E174:V174)</f>
        <v>6.8345627925688488</v>
      </c>
      <c r="AE174" s="10"/>
      <c r="AF174" s="48"/>
      <c r="AG174" s="55">
        <f t="shared" ca="1" si="116"/>
        <v>619449.84897314559</v>
      </c>
      <c r="AH174" s="55">
        <f t="shared" ca="1" si="117"/>
        <v>290373.99441715423</v>
      </c>
      <c r="AI174" s="55">
        <f t="shared" ca="1" si="118"/>
        <v>352052.06213130942</v>
      </c>
      <c r="AJ174" s="55">
        <f t="shared" ca="1" si="119"/>
        <v>145468.81877419382</v>
      </c>
      <c r="AK174" s="55">
        <f t="shared" ca="1" si="120"/>
        <v>122603.18693968818</v>
      </c>
      <c r="AL174" s="55">
        <f t="shared" ca="1" si="121"/>
        <v>89853.82715538585</v>
      </c>
      <c r="AM174" s="55">
        <f t="shared" ca="1" si="122"/>
        <v>72834.800344162228</v>
      </c>
      <c r="AN174" s="55">
        <f t="shared" ca="1" si="123"/>
        <v>43040.936480195662</v>
      </c>
      <c r="AO174" s="55">
        <f t="shared" ca="1" si="124"/>
        <v>49420.31103838086</v>
      </c>
      <c r="AP174" s="55">
        <f t="shared" ca="1" si="125"/>
        <v>29013.179183358068</v>
      </c>
      <c r="AQ174" s="55">
        <f t="shared" ca="1" si="126"/>
        <v>12083.274792430651</v>
      </c>
      <c r="AR174" s="55">
        <f t="shared" ca="1" si="127"/>
        <v>8532.3976014533364</v>
      </c>
      <c r="AS174" s="55">
        <f t="shared" ca="1" si="128"/>
        <v>1177.1181405590569</v>
      </c>
      <c r="AT174" s="55">
        <f t="shared" ca="1" si="129"/>
        <v>522.4061597794381</v>
      </c>
      <c r="AU174" s="55">
        <f t="shared" ca="1" si="130"/>
        <v>129.7005581527257</v>
      </c>
      <c r="AV174" s="55">
        <f t="shared" ca="1" si="131"/>
        <v>37.96238792415177</v>
      </c>
      <c r="AW174" s="55">
        <f t="shared" ca="1" si="132"/>
        <v>49.707120894670098</v>
      </c>
      <c r="AX174" s="55">
        <f t="shared" ca="1" si="112"/>
        <v>926819.68880786828</v>
      </c>
      <c r="AY174" s="55">
        <f t="shared" ca="1" si="113"/>
        <v>1836643.5321981681</v>
      </c>
      <c r="AZ174" s="43">
        <f t="array" aca="1" ref="AZ174" ca="1">SUM($E$54:$V$54*AF174:AW174)/1000000</f>
        <v>31.377659909302377</v>
      </c>
      <c r="BA174" s="45">
        <f t="array" aca="1" ref="BA174" ca="1">IF(AZ174=0,"",SUM(($E$54:$V$54*AF174:AW174))/SUM(AF174:AW174))</f>
        <v>17.084240550341494</v>
      </c>
      <c r="BB174" s="56">
        <f t="array" aca="1" ref="BB174" ca="1">SUM(AG174:AW174*AG$54:AW$54*AG$55:AW$55)/1000000</f>
        <v>63.178026220451507</v>
      </c>
      <c r="BG174" s="10"/>
      <c r="BH174" s="48"/>
      <c r="BI174" s="55">
        <f t="shared" si="133"/>
        <v>0</v>
      </c>
      <c r="BJ174" s="55">
        <f t="shared" si="134"/>
        <v>0</v>
      </c>
      <c r="BK174" s="55">
        <f t="shared" ca="1" si="135"/>
        <v>2326605.7573673334</v>
      </c>
      <c r="BL174" s="55">
        <f t="shared" ca="1" si="136"/>
        <v>961359.49106081075</v>
      </c>
      <c r="BM174" s="55">
        <f t="shared" ca="1" si="137"/>
        <v>810247.43578712188</v>
      </c>
      <c r="BN174" s="55">
        <f t="shared" ca="1" si="138"/>
        <v>593816.80742218229</v>
      </c>
      <c r="BO174" s="55">
        <f t="shared" ca="1" si="139"/>
        <v>481343.19904714311</v>
      </c>
      <c r="BP174" s="55">
        <f t="shared" ca="1" si="140"/>
        <v>284444.55064704223</v>
      </c>
      <c r="BQ174" s="55">
        <f t="shared" ca="1" si="141"/>
        <v>326603.91050314344</v>
      </c>
      <c r="BR174" s="55">
        <f t="shared" ca="1" si="142"/>
        <v>191739.33911613835</v>
      </c>
      <c r="BS174" s="55">
        <f t="shared" ca="1" si="143"/>
        <v>79854.713901477007</v>
      </c>
      <c r="BT174" s="55">
        <f t="shared" ca="1" si="144"/>
        <v>56388.038926709298</v>
      </c>
      <c r="BU174" s="55">
        <f t="shared" ca="1" si="145"/>
        <v>7779.2182961415147</v>
      </c>
      <c r="BV174" s="55">
        <f t="shared" ca="1" si="146"/>
        <v>3452.4245410432045</v>
      </c>
      <c r="BW174" s="55">
        <f t="shared" ca="1" si="147"/>
        <v>857.15181869702019</v>
      </c>
      <c r="BX174" s="55">
        <f t="shared" ca="1" si="148"/>
        <v>250.88195698396584</v>
      </c>
      <c r="BY174" s="55">
        <f t="shared" ca="1" si="149"/>
        <v>328.49935022553132</v>
      </c>
      <c r="BZ174" s="55">
        <f t="shared" ca="1" si="114"/>
        <v>6125071.4197421931</v>
      </c>
      <c r="CA174" s="55">
        <f t="shared" ca="1" si="115"/>
        <v>6125071.4197421931</v>
      </c>
      <c r="CB174" s="43">
        <f t="array" aca="1" ref="CB174" ca="1">SUM($E$54:$V$54*BH174:BY174)/1000000</f>
        <v>157.16358634095448</v>
      </c>
      <c r="CC174" s="45">
        <f t="array" aca="1" ref="CC174" ca="1">IF(CB174=0,"",SUM(($E$54:$V$54*BH174:BY174))/SUM(BH174:BY174))</f>
        <v>25.659061841203734</v>
      </c>
      <c r="CD174" s="56">
        <f t="array" aca="1" ref="CD174" ca="1">SUM(BI174:BY174*BI$54:BY$54*BI$55:BY$55)/1000000</f>
        <v>763.88429992770057</v>
      </c>
      <c r="CI174" s="10"/>
      <c r="CJ174" s="73"/>
      <c r="CK174" s="156" t="str">
        <f t="shared" ca="1" si="150"/>
        <v/>
      </c>
      <c r="CL174" s="156" t="str">
        <f t="shared" ca="1" si="151"/>
        <v/>
      </c>
      <c r="CM174" s="156" t="str">
        <f t="shared" ca="1" si="152"/>
        <v/>
      </c>
      <c r="CN174" s="156">
        <f t="shared" ca="1" si="153"/>
        <v>0.66043952646717385</v>
      </c>
      <c r="CO174" s="156">
        <f t="shared" ca="1" si="154"/>
        <v>0.68125895019259741</v>
      </c>
      <c r="CP174" s="156">
        <f t="shared" ca="1" si="155"/>
        <v>0.76827631180661216</v>
      </c>
      <c r="CQ174" s="156">
        <f t="shared" ca="1" si="156"/>
        <v>0.67111522769819087</v>
      </c>
      <c r="CR174" s="156">
        <f t="shared" ca="1" si="157"/>
        <v>0.57054797031497539</v>
      </c>
      <c r="CS174" s="156">
        <f t="shared" ca="1" si="158"/>
        <v>0.76297301046107258</v>
      </c>
      <c r="CT174" s="156">
        <f t="shared" ca="1" si="159"/>
        <v>0.68575861084022316</v>
      </c>
      <c r="CU174" s="156">
        <f t="shared" ca="1" si="160"/>
        <v>0.59253989542810614</v>
      </c>
      <c r="CV174" s="156">
        <f t="shared" ca="1" si="161"/>
        <v>0.68813428426637502</v>
      </c>
      <c r="CW174" s="156">
        <f t="shared" ca="1" si="162"/>
        <v>0.78710508247786071</v>
      </c>
      <c r="CX174" s="156">
        <f t="shared" ca="1" si="163"/>
        <v>0.7865433214238009</v>
      </c>
      <c r="CY174" s="156" t="str">
        <f t="shared" ca="1" si="164"/>
        <v/>
      </c>
      <c r="CZ174" s="156" t="str">
        <f t="shared" ca="1" si="165"/>
        <v/>
      </c>
      <c r="DA174" s="156" t="str">
        <f t="shared" ca="1" si="166"/>
        <v/>
      </c>
      <c r="DB174" s="55"/>
      <c r="DC174" s="55"/>
      <c r="DD174" s="43"/>
      <c r="DE174" s="45"/>
      <c r="DF174" s="56"/>
      <c r="DK174" s="10"/>
      <c r="DL174" s="48"/>
      <c r="DM174" s="74">
        <f t="shared" ca="1" si="167"/>
        <v>5.9233438925168691E-2</v>
      </c>
      <c r="DN174" s="74">
        <f t="shared" ca="1" si="168"/>
        <v>5.9233438925168691E-2</v>
      </c>
      <c r="DO174" s="74">
        <f t="shared" ca="1" si="169"/>
        <v>0.45068934802466387</v>
      </c>
      <c r="DP174" s="74">
        <f t="shared" ca="1" si="170"/>
        <v>0.45068934802466387</v>
      </c>
      <c r="DQ174" s="74">
        <f t="shared" ca="1" si="171"/>
        <v>0.45068934802466387</v>
      </c>
      <c r="DR174" s="74">
        <f t="shared" ca="1" si="172"/>
        <v>0.45068934802466387</v>
      </c>
      <c r="DS174" s="74">
        <f t="shared" ca="1" si="173"/>
        <v>0.45068934802466387</v>
      </c>
      <c r="DT174" s="74">
        <f t="shared" ca="1" si="174"/>
        <v>0.45068934802466387</v>
      </c>
      <c r="DU174" s="74">
        <f t="shared" ca="1" si="175"/>
        <v>0.45068934802466387</v>
      </c>
      <c r="DV174" s="74">
        <f t="shared" ca="1" si="176"/>
        <v>0.45068934802466387</v>
      </c>
      <c r="DW174" s="74">
        <f t="shared" ca="1" si="177"/>
        <v>0.45068934802466387</v>
      </c>
      <c r="DX174" s="74">
        <f t="shared" ca="1" si="178"/>
        <v>0.45068934802466387</v>
      </c>
      <c r="DY174" s="74">
        <f t="shared" ca="1" si="179"/>
        <v>0.45068934802466387</v>
      </c>
      <c r="DZ174" s="74">
        <f t="shared" ca="1" si="180"/>
        <v>0.45068934802466387</v>
      </c>
      <c r="EA174" s="74">
        <f t="shared" ca="1" si="181"/>
        <v>0.45068934802466387</v>
      </c>
      <c r="EB174" s="74">
        <f t="shared" ca="1" si="182"/>
        <v>0.45068934802466387</v>
      </c>
      <c r="EC174" s="74">
        <f t="shared" ca="1" si="183"/>
        <v>0.45068934802466387</v>
      </c>
      <c r="ED174" s="55"/>
      <c r="EE174" s="55"/>
      <c r="EF174" s="43"/>
      <c r="EG174" s="45"/>
      <c r="EH174" s="56"/>
    </row>
    <row r="175" spans="1:138" x14ac:dyDescent="0.2">
      <c r="A175" s="7">
        <v>10</v>
      </c>
      <c r="B175">
        <v>11</v>
      </c>
      <c r="C175" s="5">
        <f t="shared" ca="1" si="107"/>
        <v>0.510551773638238</v>
      </c>
      <c r="D175" s="5">
        <f t="shared" ca="1" si="108"/>
        <v>8.3605909036653131E-2</v>
      </c>
      <c r="E175" s="32">
        <f t="shared" ca="1" si="109"/>
        <v>69318565.417749614</v>
      </c>
      <c r="F175" s="31">
        <f t="shared" ca="1" si="192"/>
        <v>38343435.451744542</v>
      </c>
      <c r="G175" s="31">
        <f t="shared" ca="1" si="192"/>
        <v>19141785.242435463</v>
      </c>
      <c r="H175" s="31">
        <f t="shared" ca="1" si="192"/>
        <v>5385229.1612082031</v>
      </c>
      <c r="I175" s="31">
        <f t="shared" ca="1" si="192"/>
        <v>1981851.2950600756</v>
      </c>
      <c r="J175" s="31">
        <f t="shared" ca="1" si="192"/>
        <v>818906.05932870624</v>
      </c>
      <c r="K175" s="31">
        <f t="shared" ca="1" si="192"/>
        <v>690185.65988199122</v>
      </c>
      <c r="L175" s="31">
        <f t="shared" ca="1" si="192"/>
        <v>505825.53795008309</v>
      </c>
      <c r="M175" s="31">
        <f t="shared" ca="1" si="192"/>
        <v>410018.17320325965</v>
      </c>
      <c r="N175" s="31">
        <f t="shared" ca="1" si="192"/>
        <v>242295.79905729543</v>
      </c>
      <c r="O175" s="31">
        <f t="shared" ca="1" si="192"/>
        <v>278208.02082720242</v>
      </c>
      <c r="P175" s="31">
        <f t="shared" ca="1" si="193"/>
        <v>163327.56692361532</v>
      </c>
      <c r="Q175" s="31">
        <f t="shared" ca="1" si="193"/>
        <v>68021.910313405693</v>
      </c>
      <c r="R175" s="31">
        <f t="shared" ca="1" si="193"/>
        <v>48032.507277576056</v>
      </c>
      <c r="S175" s="31">
        <f t="shared" ca="1" si="193"/>
        <v>6626.5003453823065</v>
      </c>
      <c r="T175" s="31">
        <f t="shared" ca="1" si="193"/>
        <v>2940.8472088996859</v>
      </c>
      <c r="U175" s="31">
        <f t="shared" ca="1" si="193"/>
        <v>730.13979122530986</v>
      </c>
      <c r="V175" s="31">
        <f t="shared" ca="1" si="193"/>
        <v>213.70648197763288</v>
      </c>
      <c r="W175" s="33">
        <f t="shared" ca="1" si="110"/>
        <v>10602412.884858901</v>
      </c>
      <c r="X175" s="33">
        <f t="shared" ca="1" si="111"/>
        <v>137406198.99678847</v>
      </c>
      <c r="Y175" s="40">
        <f t="array" aca="1" ref="Y175" ca="1">SUM($E$54:$V$54*E175:V175)/1000000</f>
        <v>838.75751015339426</v>
      </c>
      <c r="Z175" s="41">
        <f t="array" aca="1" ref="Z175" ca="1">SUM(($E$54:$V$54*E175:V175))/SUM(E175:V175)</f>
        <v>6.1042188509486248</v>
      </c>
      <c r="AE175" s="10"/>
      <c r="AF175" s="48"/>
      <c r="AG175" s="55">
        <f t="shared" ca="1" si="116"/>
        <v>1230031.1860946438</v>
      </c>
      <c r="AH175" s="55">
        <f t="shared" ca="1" si="117"/>
        <v>614055.37944958941</v>
      </c>
      <c r="AI175" s="55">
        <f t="shared" ca="1" si="118"/>
        <v>677820.60370521259</v>
      </c>
      <c r="AJ175" s="55">
        <f t="shared" ca="1" si="119"/>
        <v>249448.92799514454</v>
      </c>
      <c r="AK175" s="55">
        <f t="shared" ca="1" si="120"/>
        <v>103072.93949725015</v>
      </c>
      <c r="AL175" s="55">
        <f t="shared" ca="1" si="121"/>
        <v>86871.337624736014</v>
      </c>
      <c r="AM175" s="55">
        <f t="shared" ca="1" si="122"/>
        <v>63666.551828950775</v>
      </c>
      <c r="AN175" s="55">
        <f t="shared" ca="1" si="123"/>
        <v>51607.602456863569</v>
      </c>
      <c r="AO175" s="55">
        <f t="shared" ca="1" si="124"/>
        <v>30496.953774090893</v>
      </c>
      <c r="AP175" s="55">
        <f t="shared" ca="1" si="125"/>
        <v>35017.10382003853</v>
      </c>
      <c r="AQ175" s="55">
        <f t="shared" ca="1" si="126"/>
        <v>20557.489142956143</v>
      </c>
      <c r="AR175" s="55">
        <f t="shared" ca="1" si="127"/>
        <v>8561.6880792998982</v>
      </c>
      <c r="AS175" s="55">
        <f t="shared" ca="1" si="128"/>
        <v>6045.6894415719153</v>
      </c>
      <c r="AT175" s="55">
        <f t="shared" ca="1" si="129"/>
        <v>834.05521475563842</v>
      </c>
      <c r="AU175" s="55">
        <f t="shared" ca="1" si="130"/>
        <v>370.15450426884939</v>
      </c>
      <c r="AV175" s="55">
        <f t="shared" ca="1" si="131"/>
        <v>91.900229175484753</v>
      </c>
      <c r="AW175" s="55">
        <f t="shared" ca="1" si="132"/>
        <v>26.898513005395923</v>
      </c>
      <c r="AX175" s="55">
        <f t="shared" ca="1" si="112"/>
        <v>1334489.8958273204</v>
      </c>
      <c r="AY175" s="55">
        <f t="shared" ca="1" si="113"/>
        <v>3178576.4613715536</v>
      </c>
      <c r="AZ175" s="43">
        <f t="array" aca="1" ref="AZ175" ca="1">SUM($E$54:$V$54*AF175:AW175)/1000000</f>
        <v>47.379015938795881</v>
      </c>
      <c r="BA175" s="45">
        <f t="array" aca="1" ref="BA175" ca="1">IF(AZ175=0,"",SUM(($E$54:$V$54*AF175:AW175))/SUM(AF175:AW175))</f>
        <v>14.905734222404663</v>
      </c>
      <c r="BB175" s="56">
        <f t="array" aca="1" ref="BB175" ca="1">SUM(AG175:AW175*AG$54:AW$54*AG$55:AW$55)/1000000</f>
        <v>86.974383366176454</v>
      </c>
      <c r="BG175" s="10"/>
      <c r="BH175" s="48"/>
      <c r="BI175" s="55">
        <f t="shared" si="133"/>
        <v>0</v>
      </c>
      <c r="BJ175" s="55">
        <f t="shared" si="134"/>
        <v>0</v>
      </c>
      <c r="BK175" s="55">
        <f t="shared" ca="1" si="135"/>
        <v>4139211.156456925</v>
      </c>
      <c r="BL175" s="55">
        <f t="shared" ca="1" si="136"/>
        <v>1523296.5479060167</v>
      </c>
      <c r="BM175" s="55">
        <f t="shared" ca="1" si="137"/>
        <v>629430.05680803338</v>
      </c>
      <c r="BN175" s="55">
        <f t="shared" ca="1" si="138"/>
        <v>530492.59333082486</v>
      </c>
      <c r="BO175" s="55">
        <f t="shared" ca="1" si="139"/>
        <v>388789.15775500127</v>
      </c>
      <c r="BP175" s="55">
        <f t="shared" ca="1" si="140"/>
        <v>315149.41074341489</v>
      </c>
      <c r="BQ175" s="55">
        <f t="shared" ca="1" si="141"/>
        <v>186234.13128729208</v>
      </c>
      <c r="BR175" s="55">
        <f t="shared" ca="1" si="142"/>
        <v>213837.09200694403</v>
      </c>
      <c r="BS175" s="55">
        <f t="shared" ca="1" si="143"/>
        <v>125537.32941153408</v>
      </c>
      <c r="BT175" s="55">
        <f t="shared" ca="1" si="144"/>
        <v>52283.206828210896</v>
      </c>
      <c r="BU175" s="55">
        <f t="shared" ca="1" si="145"/>
        <v>36918.891294003115</v>
      </c>
      <c r="BV175" s="55">
        <f t="shared" ca="1" si="146"/>
        <v>5093.2807753938541</v>
      </c>
      <c r="BW175" s="55">
        <f t="shared" ca="1" si="147"/>
        <v>2260.402893194941</v>
      </c>
      <c r="BX175" s="55">
        <f t="shared" ca="1" si="148"/>
        <v>561.20225883477281</v>
      </c>
      <c r="BY175" s="55">
        <f t="shared" ca="1" si="149"/>
        <v>164.25972376085841</v>
      </c>
      <c r="BZ175" s="55">
        <f t="shared" ca="1" si="114"/>
        <v>8149258.7194793848</v>
      </c>
      <c r="CA175" s="55">
        <f t="shared" ca="1" si="115"/>
        <v>8149258.7194793848</v>
      </c>
      <c r="CB175" s="43">
        <f t="array" aca="1" ref="CB175" ca="1">SUM($E$54:$V$54*BH175:BY175)/1000000</f>
        <v>194.31171498974038</v>
      </c>
      <c r="CC175" s="45">
        <f t="array" aca="1" ref="CC175" ca="1">IF(CB175=0,"",SUM(($E$54:$V$54*BH175:BY175))/SUM(BH175:BY175))</f>
        <v>23.844096951453025</v>
      </c>
      <c r="CD175" s="56">
        <f t="array" aca="1" ref="CD175" ca="1">SUM(BI175:BY175*BI$54:BY$54*BI$55:BY$55)/1000000</f>
        <v>924.84728476239059</v>
      </c>
      <c r="CI175" s="10"/>
      <c r="CJ175" s="73"/>
      <c r="CK175" s="156" t="str">
        <f t="shared" ca="1" si="150"/>
        <v/>
      </c>
      <c r="CL175" s="156" t="str">
        <f t="shared" ca="1" si="151"/>
        <v/>
      </c>
      <c r="CM175" s="156" t="str">
        <f t="shared" ca="1" si="152"/>
        <v/>
      </c>
      <c r="CN175" s="156">
        <f t="shared" ca="1" si="153"/>
        <v>0.2797081055626256</v>
      </c>
      <c r="CO175" s="156">
        <f t="shared" ca="1" si="154"/>
        <v>0.32599185703186745</v>
      </c>
      <c r="CP175" s="156">
        <f t="shared" ca="1" si="155"/>
        <v>0.25589908833633879</v>
      </c>
      <c r="CQ175" s="156">
        <f t="shared" ca="1" si="156"/>
        <v>0.2588590621297539</v>
      </c>
      <c r="CR175" s="156">
        <f t="shared" ca="1" si="157"/>
        <v>0.23730276792348895</v>
      </c>
      <c r="CS175" s="156">
        <f t="shared" ca="1" si="158"/>
        <v>0.21113185207911717</v>
      </c>
      <c r="CT175" s="156">
        <f t="shared" ca="1" si="159"/>
        <v>0.22027878616054367</v>
      </c>
      <c r="CU175" s="156">
        <f t="shared" ca="1" si="160"/>
        <v>0.22792898896583894</v>
      </c>
      <c r="CV175" s="156">
        <f t="shared" ca="1" si="161"/>
        <v>0.21298183274831586</v>
      </c>
      <c r="CW175" s="156">
        <f t="shared" ca="1" si="162"/>
        <v>0.24495881681167064</v>
      </c>
      <c r="CX175" s="156">
        <f t="shared" ca="1" si="163"/>
        <v>0.2332206602845559</v>
      </c>
      <c r="CY175" s="156">
        <f t="shared" ca="1" si="164"/>
        <v>0.22701102664742495</v>
      </c>
      <c r="CZ175" s="156" t="str">
        <f t="shared" ca="1" si="165"/>
        <v/>
      </c>
      <c r="DA175" s="156" t="str">
        <f t="shared" ca="1" si="166"/>
        <v/>
      </c>
      <c r="DB175" s="55"/>
      <c r="DC175" s="55"/>
      <c r="DD175" s="43"/>
      <c r="DE175" s="45"/>
      <c r="DF175" s="56"/>
      <c r="DK175" s="10"/>
      <c r="DL175" s="48"/>
      <c r="DM175" s="74">
        <f t="shared" ca="1" si="167"/>
        <v>8.3605909036653131E-2</v>
      </c>
      <c r="DN175" s="74">
        <f t="shared" ca="1" si="168"/>
        <v>8.3605909036653131E-2</v>
      </c>
      <c r="DO175" s="74">
        <f t="shared" ca="1" si="169"/>
        <v>0.59415768267489122</v>
      </c>
      <c r="DP175" s="74">
        <f t="shared" ca="1" si="170"/>
        <v>0.59415768267489111</v>
      </c>
      <c r="DQ175" s="74">
        <f t="shared" ca="1" si="171"/>
        <v>0.59415768267489122</v>
      </c>
      <c r="DR175" s="74">
        <f t="shared" ca="1" si="172"/>
        <v>0.59415768267489111</v>
      </c>
      <c r="DS175" s="74">
        <f t="shared" ca="1" si="173"/>
        <v>0.59415768267489111</v>
      </c>
      <c r="DT175" s="74">
        <f t="shared" ca="1" si="174"/>
        <v>0.594157682674891</v>
      </c>
      <c r="DU175" s="74">
        <f t="shared" ca="1" si="175"/>
        <v>0.59415768267489111</v>
      </c>
      <c r="DV175" s="74">
        <f t="shared" ca="1" si="176"/>
        <v>0.59415768267489111</v>
      </c>
      <c r="DW175" s="74">
        <f t="shared" ca="1" si="177"/>
        <v>0.59415768267489122</v>
      </c>
      <c r="DX175" s="74">
        <f t="shared" ca="1" si="178"/>
        <v>0.59415768267489111</v>
      </c>
      <c r="DY175" s="74">
        <f t="shared" ca="1" si="179"/>
        <v>0.59415768267489111</v>
      </c>
      <c r="DZ175" s="74">
        <f t="shared" ca="1" si="180"/>
        <v>0.59415768267489111</v>
      </c>
      <c r="EA175" s="74">
        <f t="shared" ca="1" si="181"/>
        <v>0.59415768267489111</v>
      </c>
      <c r="EB175" s="74">
        <f t="shared" ca="1" si="182"/>
        <v>0.59415768267489111</v>
      </c>
      <c r="EC175" s="74">
        <f t="shared" ca="1" si="183"/>
        <v>0.59415768267489111</v>
      </c>
      <c r="ED175" s="55"/>
      <c r="EE175" s="55"/>
      <c r="EF175" s="43"/>
      <c r="EG175" s="45"/>
      <c r="EH175" s="56"/>
    </row>
    <row r="176" spans="1:138" s="58" customFormat="1" x14ac:dyDescent="0.2">
      <c r="A176" s="65">
        <v>10</v>
      </c>
      <c r="B176" s="58">
        <v>12</v>
      </c>
      <c r="C176" s="62">
        <f t="shared" ca="1" si="107"/>
        <v>0.56961501511342483</v>
      </c>
      <c r="D176" s="62">
        <f t="shared" ca="1" si="108"/>
        <v>9.329264951480884E-2</v>
      </c>
      <c r="E176" s="63">
        <f t="shared" ca="1" si="109"/>
        <v>204054218.77069321</v>
      </c>
      <c r="F176" s="64">
        <f t="shared" ca="1" si="192"/>
        <v>53006795.379903577</v>
      </c>
      <c r="G176" s="64">
        <f t="shared" ca="1" si="192"/>
        <v>29320610.213216186</v>
      </c>
      <c r="H176" s="64">
        <f t="shared" ca="1" si="192"/>
        <v>8281018.6807139814</v>
      </c>
      <c r="I176" s="64">
        <f t="shared" ca="1" si="192"/>
        <v>2329729.5795079586</v>
      </c>
      <c r="J176" s="64">
        <f t="shared" ca="1" si="192"/>
        <v>857378.10705380014</v>
      </c>
      <c r="K176" s="64">
        <f t="shared" ca="1" si="192"/>
        <v>354270.84199112427</v>
      </c>
      <c r="L176" s="64">
        <f t="shared" ca="1" si="192"/>
        <v>298584.49827203708</v>
      </c>
      <c r="M176" s="64">
        <f t="shared" ca="1" si="192"/>
        <v>218827.58979349464</v>
      </c>
      <c r="N176" s="64">
        <f t="shared" ca="1" si="192"/>
        <v>177379.91042764473</v>
      </c>
      <c r="O176" s="64">
        <f t="shared" ca="1" si="192"/>
        <v>104820.73708589458</v>
      </c>
      <c r="P176" s="64">
        <f t="shared" ca="1" si="193"/>
        <v>120356.89401044617</v>
      </c>
      <c r="Q176" s="64">
        <f t="shared" ca="1" si="193"/>
        <v>70657.914903967277</v>
      </c>
      <c r="R176" s="64">
        <f t="shared" ca="1" si="193"/>
        <v>29427.281879351736</v>
      </c>
      <c r="S176" s="64">
        <f t="shared" ca="1" si="193"/>
        <v>20779.571236926578</v>
      </c>
      <c r="T176" s="64">
        <f t="shared" ca="1" si="193"/>
        <v>2866.721805352714</v>
      </c>
      <c r="U176" s="64">
        <f t="shared" ca="1" si="193"/>
        <v>1272.2538867500816</v>
      </c>
      <c r="V176" s="64">
        <f t="shared" ca="1" si="193"/>
        <v>315.86924490539889</v>
      </c>
      <c r="W176" s="59">
        <f t="shared" ca="1" si="110"/>
        <v>12867686.451813634</v>
      </c>
      <c r="X176" s="59">
        <f t="shared" ca="1" si="111"/>
        <v>299249310.81562656</v>
      </c>
      <c r="Y176" s="44">
        <f t="array" aca="1" ref="Y176" ca="1">SUM($E$54:$V$54*E176:V176)/1000000</f>
        <v>1286.7398693256248</v>
      </c>
      <c r="Z176" s="46">
        <f t="array" aca="1" ref="Z176" ca="1">SUM(($E$54:$V$54*E176:V176))/SUM(E176:V176)</f>
        <v>4.2998925070821992</v>
      </c>
      <c r="AE176" s="11"/>
      <c r="AG176" s="59">
        <f t="shared" ca="1" si="116"/>
        <v>1816152.6733164741</v>
      </c>
      <c r="AH176" s="59">
        <f t="shared" ca="1" si="117"/>
        <v>1004601.4711953665</v>
      </c>
      <c r="AI176" s="59">
        <f t="shared" ca="1" si="118"/>
        <v>1209237.8803509232</v>
      </c>
      <c r="AJ176" s="59">
        <f t="shared" ca="1" si="119"/>
        <v>340199.36038499011</v>
      </c>
      <c r="AK176" s="59">
        <f t="shared" ca="1" si="120"/>
        <v>125198.85835393796</v>
      </c>
      <c r="AL176" s="59">
        <f t="shared" ca="1" si="121"/>
        <v>51732.490718466528</v>
      </c>
      <c r="AM176" s="59">
        <f t="shared" ca="1" si="122"/>
        <v>43600.878070352534</v>
      </c>
      <c r="AN176" s="59">
        <f t="shared" ca="1" si="123"/>
        <v>31954.355019203023</v>
      </c>
      <c r="AO176" s="59">
        <f t="shared" ca="1" si="124"/>
        <v>25901.946991365585</v>
      </c>
      <c r="AP176" s="59">
        <f t="shared" ca="1" si="125"/>
        <v>15306.475062756415</v>
      </c>
      <c r="AQ176" s="59">
        <f t="shared" ca="1" si="126"/>
        <v>17575.146369101578</v>
      </c>
      <c r="AR176" s="59">
        <f t="shared" ca="1" si="127"/>
        <v>10317.840176774307</v>
      </c>
      <c r="AS176" s="59">
        <f t="shared" ca="1" si="128"/>
        <v>4297.1263966776078</v>
      </c>
      <c r="AT176" s="59">
        <f t="shared" ca="1" si="129"/>
        <v>3034.3422284099524</v>
      </c>
      <c r="AU176" s="59">
        <f t="shared" ca="1" si="130"/>
        <v>418.61378812414483</v>
      </c>
      <c r="AV176" s="59">
        <f t="shared" ca="1" si="131"/>
        <v>185.78120067098411</v>
      </c>
      <c r="AW176" s="59">
        <f t="shared" ca="1" si="132"/>
        <v>46.124887638161788</v>
      </c>
      <c r="AX176" s="59">
        <f t="shared" ca="1" si="112"/>
        <v>1879007.2199993921</v>
      </c>
      <c r="AY176" s="59">
        <f t="shared" ca="1" si="113"/>
        <v>4699761.3645112319</v>
      </c>
      <c r="AZ176" s="44">
        <f t="array" aca="1" ref="AZ176" ca="1">SUM($E$54:$V$54*AF176:AW176)/1000000</f>
        <v>65.52063613474715</v>
      </c>
      <c r="BA176" s="46">
        <f t="array" aca="1" ref="BA176" ca="1">IF(AZ176=0,"",SUM(($E$54:$V$54*AF176:AW176))/SUM(AF176:AW176))</f>
        <v>13.941268726856133</v>
      </c>
      <c r="BB176" s="57">
        <f t="array" aca="1" ref="BB176" ca="1">SUM(AG176:AW176*AG$54:AW$54*AG$55:AW$55)/1000000</f>
        <v>111.70720399405897</v>
      </c>
      <c r="BG176" s="11"/>
      <c r="BI176" s="59">
        <f t="shared" si="133"/>
        <v>0</v>
      </c>
      <c r="BJ176" s="59">
        <f t="shared" si="134"/>
        <v>0</v>
      </c>
      <c r="BK176" s="59">
        <f t="shared" ca="1" si="135"/>
        <v>7383218.9038910307</v>
      </c>
      <c r="BL176" s="59">
        <f t="shared" ca="1" si="136"/>
        <v>2077148.2513905177</v>
      </c>
      <c r="BM176" s="59">
        <f t="shared" ca="1" si="137"/>
        <v>764424.09948000975</v>
      </c>
      <c r="BN176" s="59">
        <f t="shared" ca="1" si="138"/>
        <v>315862.00666084496</v>
      </c>
      <c r="BO176" s="59">
        <f t="shared" ca="1" si="139"/>
        <v>266212.98623382061</v>
      </c>
      <c r="BP176" s="59">
        <f t="shared" ca="1" si="140"/>
        <v>195103.04950995979</v>
      </c>
      <c r="BQ176" s="59">
        <f t="shared" ca="1" si="141"/>
        <v>158148.9860528812</v>
      </c>
      <c r="BR176" s="59">
        <f t="shared" ca="1" si="142"/>
        <v>93456.430592865465</v>
      </c>
      <c r="BS176" s="59">
        <f t="shared" ca="1" si="143"/>
        <v>107308.2104187355</v>
      </c>
      <c r="BT176" s="59">
        <f t="shared" ca="1" si="144"/>
        <v>62997.424971817105</v>
      </c>
      <c r="BU176" s="59">
        <f t="shared" ca="1" si="145"/>
        <v>26236.876432577625</v>
      </c>
      <c r="BV176" s="59">
        <f t="shared" ca="1" si="146"/>
        <v>18526.721057704326</v>
      </c>
      <c r="BW176" s="59">
        <f t="shared" ca="1" si="147"/>
        <v>2555.9216132153324</v>
      </c>
      <c r="BX176" s="59">
        <f t="shared" ca="1" si="148"/>
        <v>1134.320463384362</v>
      </c>
      <c r="BY176" s="59">
        <f t="shared" ca="1" si="149"/>
        <v>281.62377964135356</v>
      </c>
      <c r="BZ176" s="59">
        <f t="shared" ca="1" si="114"/>
        <v>11472615.812549002</v>
      </c>
      <c r="CA176" s="59">
        <f t="shared" ca="1" si="115"/>
        <v>11472615.812549002</v>
      </c>
      <c r="CB176" s="44">
        <f t="array" aca="1" ref="CB176" ca="1">SUM($E$54:$V$54*BH176:BY176)/1000000</f>
        <v>252.19119351946517</v>
      </c>
      <c r="CC176" s="46">
        <f t="array" aca="1" ref="CC176" ca="1">IF(CB176=0,"",SUM(($E$54:$V$54*BH176:BY176))/SUM(BH176:BY176))</f>
        <v>21.98201331239671</v>
      </c>
      <c r="CD176" s="57">
        <f t="array" aca="1" ref="CD176" ca="1">SUM(BI176:BY176*BI$54:BY$54*BI$55:BY$55)/1000000</f>
        <v>1169.1529650262951</v>
      </c>
      <c r="CI176" s="11"/>
      <c r="CJ176" s="74"/>
      <c r="CK176" s="156" t="str">
        <f t="shared" ca="1" si="150"/>
        <v/>
      </c>
      <c r="CL176" s="156" t="str">
        <f t="shared" ca="1" si="151"/>
        <v/>
      </c>
      <c r="CM176" s="156" t="str">
        <f t="shared" ca="1" si="152"/>
        <v/>
      </c>
      <c r="CN176" s="156">
        <f t="shared" ca="1" si="153"/>
        <v>0.43325320024833819</v>
      </c>
      <c r="CO176" s="156">
        <f t="shared" ca="1" si="154"/>
        <v>0.60553359240074578</v>
      </c>
      <c r="CP176" s="156">
        <f t="shared" ca="1" si="155"/>
        <v>0.42379041770497611</v>
      </c>
      <c r="CQ176" s="156">
        <f t="shared" ca="1" si="156"/>
        <v>0.49132473328438592</v>
      </c>
      <c r="CR176" s="156">
        <f t="shared" ca="1" si="157"/>
        <v>0.47860118405782021</v>
      </c>
      <c r="CS176" s="156">
        <f t="shared" ca="1" si="158"/>
        <v>0.63408114154433681</v>
      </c>
      <c r="CT176" s="156">
        <f t="shared" ca="1" si="159"/>
        <v>0.66559551339344813</v>
      </c>
      <c r="CU176" s="156">
        <f t="shared" ca="1" si="160"/>
        <v>0.58539672799948939</v>
      </c>
      <c r="CV176" s="156">
        <f t="shared" ca="1" si="161"/>
        <v>0.53288103412472554</v>
      </c>
      <c r="CW176" s="156">
        <f t="shared" ca="1" si="162"/>
        <v>0.52302045870866598</v>
      </c>
      <c r="CX176" s="156">
        <f t="shared" ca="1" si="163"/>
        <v>0.46831919180630449</v>
      </c>
      <c r="CY176" s="156">
        <f t="shared" ca="1" si="164"/>
        <v>0.47223880668835072</v>
      </c>
      <c r="CZ176" s="156">
        <f t="shared" ca="1" si="165"/>
        <v>0.50868013515969501</v>
      </c>
      <c r="DA176" s="156" t="str">
        <f t="shared" ca="1" si="166"/>
        <v/>
      </c>
      <c r="DB176" s="59"/>
      <c r="DC176" s="74">
        <f ca="1">AVERAGE(CJ165:DA176)</f>
        <v>0.45395139746595908</v>
      </c>
      <c r="DD176" s="76">
        <f ca="1">STDEV(CJ165:DA176)</f>
        <v>0.32223378650007123</v>
      </c>
      <c r="DE176" s="46"/>
      <c r="DF176" s="57"/>
      <c r="DK176" s="11"/>
      <c r="DM176" s="74">
        <f t="shared" ca="1" si="167"/>
        <v>9.329264951480884E-2</v>
      </c>
      <c r="DN176" s="74">
        <f t="shared" ca="1" si="168"/>
        <v>9.329264951480884E-2</v>
      </c>
      <c r="DO176" s="74">
        <f t="shared" ca="1" si="169"/>
        <v>0.66290766462823369</v>
      </c>
      <c r="DP176" s="74">
        <f t="shared" ca="1" si="170"/>
        <v>0.66290766462823358</v>
      </c>
      <c r="DQ176" s="74">
        <f t="shared" ca="1" si="171"/>
        <v>0.66290766462823369</v>
      </c>
      <c r="DR176" s="74">
        <f t="shared" ca="1" si="172"/>
        <v>0.66290766462823369</v>
      </c>
      <c r="DS176" s="74">
        <f t="shared" ca="1" si="173"/>
        <v>0.66290766462823358</v>
      </c>
      <c r="DT176" s="74">
        <f t="shared" ca="1" si="174"/>
        <v>0.66290766462823381</v>
      </c>
      <c r="DU176" s="74">
        <f t="shared" ca="1" si="175"/>
        <v>0.66290766462823369</v>
      </c>
      <c r="DV176" s="74">
        <f t="shared" ca="1" si="176"/>
        <v>0.66290766462823369</v>
      </c>
      <c r="DW176" s="74">
        <f t="shared" ca="1" si="177"/>
        <v>0.66290766462823369</v>
      </c>
      <c r="DX176" s="74">
        <f t="shared" ca="1" si="178"/>
        <v>0.66290766462823358</v>
      </c>
      <c r="DY176" s="74">
        <f t="shared" ca="1" si="179"/>
        <v>0.66290766462823369</v>
      </c>
      <c r="DZ176" s="74">
        <f t="shared" ca="1" si="180"/>
        <v>0.66290766462823369</v>
      </c>
      <c r="EA176" s="74">
        <f t="shared" ca="1" si="181"/>
        <v>0.66290766462823369</v>
      </c>
      <c r="EB176" s="74">
        <f t="shared" ca="1" si="182"/>
        <v>0.66290766462823369</v>
      </c>
      <c r="EC176" s="74">
        <f t="shared" ca="1" si="183"/>
        <v>0.66290766462823369</v>
      </c>
      <c r="ED176" s="59"/>
      <c r="EE176" s="59"/>
      <c r="EF176" s="44"/>
      <c r="EG176" s="46"/>
      <c r="EH176" s="57"/>
    </row>
    <row r="177" spans="1:138" x14ac:dyDescent="0.2">
      <c r="A177" s="6">
        <v>11</v>
      </c>
      <c r="B177">
        <v>1</v>
      </c>
      <c r="C177" s="5">
        <f t="shared" ca="1" si="107"/>
        <v>0.51408889743138853</v>
      </c>
      <c r="D177" s="5">
        <f t="shared" ca="1" si="108"/>
        <v>0.10358659109422132</v>
      </c>
      <c r="E177" s="32">
        <f t="shared" ca="1" si="109"/>
        <v>182139635.22144729</v>
      </c>
      <c r="F177" s="31">
        <f t="shared" ca="1" si="192"/>
        <v>154438992.17864043</v>
      </c>
      <c r="G177" s="31">
        <f t="shared" ca="1" si="192"/>
        <v>40118337.696762487</v>
      </c>
      <c r="H177" s="31">
        <f t="shared" ca="1" si="192"/>
        <v>13271451.181916365</v>
      </c>
      <c r="I177" s="31">
        <f t="shared" ca="1" si="192"/>
        <v>3748255.3861752655</v>
      </c>
      <c r="J177" s="31">
        <f t="shared" ca="1" si="192"/>
        <v>1054510.5356494186</v>
      </c>
      <c r="K177" s="31">
        <f t="shared" ca="1" si="192"/>
        <v>388076.90595332411</v>
      </c>
      <c r="L177" s="31">
        <f t="shared" ca="1" si="192"/>
        <v>160354.37702256071</v>
      </c>
      <c r="M177" s="31">
        <f t="shared" ca="1" si="192"/>
        <v>135148.94689020416</v>
      </c>
      <c r="N177" s="31">
        <f t="shared" ca="1" si="192"/>
        <v>99048.404998465616</v>
      </c>
      <c r="O177" s="31">
        <f t="shared" ca="1" si="192"/>
        <v>80287.852291426243</v>
      </c>
      <c r="P177" s="31">
        <f t="shared" ca="1" si="193"/>
        <v>47445.236813690026</v>
      </c>
      <c r="Q177" s="31">
        <f t="shared" ca="1" si="193"/>
        <v>54477.401106295365</v>
      </c>
      <c r="R177" s="31">
        <f t="shared" ca="1" si="193"/>
        <v>31982.044761173554</v>
      </c>
      <c r="S177" s="31">
        <f t="shared" ca="1" si="193"/>
        <v>13319.734208746875</v>
      </c>
      <c r="T177" s="31">
        <f t="shared" ca="1" si="193"/>
        <v>9405.5022472799592</v>
      </c>
      <c r="U177" s="31">
        <f t="shared" ca="1" si="193"/>
        <v>1297.5704876266443</v>
      </c>
      <c r="V177" s="31">
        <f t="shared" ca="1" si="193"/>
        <v>575.86302693647042</v>
      </c>
      <c r="W177" s="33">
        <f t="shared" ca="1" si="110"/>
        <v>19095636.943548784</v>
      </c>
      <c r="X177" s="33">
        <f t="shared" ca="1" si="111"/>
        <v>395792602.04039896</v>
      </c>
      <c r="Y177" s="40">
        <f t="array" aca="1" ref="Y177" ca="1">SUM($E$54:$V$54*E177:V177)/1000000</f>
        <v>2152.5707580665739</v>
      </c>
      <c r="Z177" s="41">
        <f t="array" aca="1" ref="Z177" ca="1">SUM(($E$54:$V$54*E177:V177))/SUM(E177:V177)</f>
        <v>5.4386331300019073</v>
      </c>
      <c r="AE177" s="10"/>
      <c r="AF177" s="48"/>
      <c r="AG177" s="55">
        <f t="shared" ca="1" si="116"/>
        <v>6483702.6796395779</v>
      </c>
      <c r="AH177" s="55">
        <f t="shared" ca="1" si="117"/>
        <v>1684259.7193738979</v>
      </c>
      <c r="AI177" s="55">
        <f t="shared" ca="1" si="118"/>
        <v>2097299.2076159953</v>
      </c>
      <c r="AJ177" s="55">
        <f t="shared" ca="1" si="119"/>
        <v>592340.12495027168</v>
      </c>
      <c r="AK177" s="55">
        <f t="shared" ca="1" si="120"/>
        <v>166645.23574134801</v>
      </c>
      <c r="AL177" s="55">
        <f t="shared" ca="1" si="121"/>
        <v>61328.137834618225</v>
      </c>
      <c r="AM177" s="55">
        <f t="shared" ca="1" si="122"/>
        <v>25340.944502393941</v>
      </c>
      <c r="AN177" s="55">
        <f t="shared" ca="1" si="123"/>
        <v>21357.708010800383</v>
      </c>
      <c r="AO177" s="55">
        <f t="shared" ca="1" si="124"/>
        <v>15652.707339342662</v>
      </c>
      <c r="AP177" s="55">
        <f t="shared" ca="1" si="125"/>
        <v>12687.960546578566</v>
      </c>
      <c r="AQ177" s="55">
        <f t="shared" ca="1" si="126"/>
        <v>7497.8128774713823</v>
      </c>
      <c r="AR177" s="55">
        <f t="shared" ca="1" si="127"/>
        <v>8609.1120411079119</v>
      </c>
      <c r="AS177" s="55">
        <f t="shared" ca="1" si="128"/>
        <v>5054.150915081992</v>
      </c>
      <c r="AT177" s="55">
        <f t="shared" ca="1" si="129"/>
        <v>2104.9294171932956</v>
      </c>
      <c r="AU177" s="55">
        <f t="shared" ca="1" si="130"/>
        <v>1486.3598667589201</v>
      </c>
      <c r="AV177" s="55">
        <f t="shared" ca="1" si="131"/>
        <v>205.05621564832515</v>
      </c>
      <c r="AW177" s="55">
        <f t="shared" ca="1" si="132"/>
        <v>91.004145178553912</v>
      </c>
      <c r="AX177" s="55">
        <f t="shared" ca="1" si="112"/>
        <v>3017700.4520197893</v>
      </c>
      <c r="AY177" s="55">
        <f t="shared" ca="1" si="113"/>
        <v>11185662.851033265</v>
      </c>
      <c r="AZ177" s="43">
        <f t="array" aca="1" ref="AZ177" ca="1">SUM($E$54:$V$54*AF177:AW177)/1000000</f>
        <v>126.00989303833531</v>
      </c>
      <c r="BA177" s="45">
        <f t="array" aca="1" ref="BA177" ca="1">IF(AZ177=0,"",SUM(($E$54:$V$54*AF177:AW177))/SUM(AF177:AW177))</f>
        <v>11.265304051846625</v>
      </c>
      <c r="BB177" s="56">
        <f t="array" aca="1" ref="BB177" ca="1">SUM(AG177:AW177*AG$54:AW$54*AG$55:AW$55)/1000000</f>
        <v>191.20625910892215</v>
      </c>
      <c r="BG177" s="10"/>
      <c r="BH177" s="48"/>
      <c r="BI177" s="55">
        <f t="shared" si="133"/>
        <v>0</v>
      </c>
      <c r="BJ177" s="55">
        <f t="shared" si="134"/>
        <v>0</v>
      </c>
      <c r="BK177" s="55">
        <f t="shared" ca="1" si="135"/>
        <v>10408666.081561789</v>
      </c>
      <c r="BL177" s="55">
        <f t="shared" ca="1" si="136"/>
        <v>2939719.1134813181</v>
      </c>
      <c r="BM177" s="55">
        <f t="shared" ca="1" si="137"/>
        <v>827042.03893087315</v>
      </c>
      <c r="BN177" s="55">
        <f t="shared" ca="1" si="138"/>
        <v>304364.8258705748</v>
      </c>
      <c r="BO177" s="55">
        <f t="shared" ca="1" si="139"/>
        <v>125764.3299339393</v>
      </c>
      <c r="BP177" s="55">
        <f t="shared" ca="1" si="140"/>
        <v>105995.9638303651</v>
      </c>
      <c r="BQ177" s="55">
        <f t="shared" ca="1" si="141"/>
        <v>77682.67082541126</v>
      </c>
      <c r="BR177" s="55">
        <f t="shared" ca="1" si="142"/>
        <v>62968.957460049191</v>
      </c>
      <c r="BS177" s="55">
        <f t="shared" ca="1" si="143"/>
        <v>37210.823472509845</v>
      </c>
      <c r="BT177" s="55">
        <f t="shared" ca="1" si="144"/>
        <v>42726.079411675491</v>
      </c>
      <c r="BU177" s="55">
        <f t="shared" ca="1" si="145"/>
        <v>25083.197003972964</v>
      </c>
      <c r="BV177" s="55">
        <f t="shared" ca="1" si="146"/>
        <v>10446.533975343493</v>
      </c>
      <c r="BW177" s="55">
        <f t="shared" ca="1" si="147"/>
        <v>7376.6410982027774</v>
      </c>
      <c r="BX177" s="55">
        <f t="shared" ca="1" si="148"/>
        <v>1017.6715219657548</v>
      </c>
      <c r="BY177" s="55">
        <f t="shared" ca="1" si="149"/>
        <v>451.64359751904891</v>
      </c>
      <c r="BZ177" s="55">
        <f t="shared" ca="1" si="114"/>
        <v>14976516.571975511</v>
      </c>
      <c r="CA177" s="55">
        <f t="shared" ca="1" si="115"/>
        <v>14976516.571975511</v>
      </c>
      <c r="CB177" s="43">
        <f t="array" aca="1" ref="CB177" ca="1">SUM($E$54:$V$54*BH177:BY177)/1000000</f>
        <v>316.10804204446623</v>
      </c>
      <c r="CC177" s="45">
        <f t="array" aca="1" ref="CC177" ca="1">IF(CB177=0,"",SUM(($E$54:$V$54*BH177:BY177))/SUM(BH177:BY177))</f>
        <v>21.106913648797125</v>
      </c>
      <c r="CD177" s="56">
        <f t="array" aca="1" ref="CD177" ca="1">SUM(BI177:BY177*BI$54:BY$54*BI$55:BY$55)/1000000</f>
        <v>1443.7522205191433</v>
      </c>
      <c r="CI177" s="10"/>
      <c r="CJ177" s="73"/>
      <c r="CK177" s="156" t="str">
        <f t="shared" ca="1" si="150"/>
        <v/>
      </c>
      <c r="CL177" s="156" t="str">
        <f t="shared" ca="1" si="151"/>
        <v/>
      </c>
      <c r="CM177" s="156" t="str">
        <f t="shared" ca="1" si="152"/>
        <v/>
      </c>
      <c r="CN177" s="156">
        <f t="shared" ca="1" si="153"/>
        <v>0.61644898791396785</v>
      </c>
      <c r="CO177" s="156">
        <f t="shared" ca="1" si="154"/>
        <v>0.643731637297555</v>
      </c>
      <c r="CP177" s="156">
        <f t="shared" ca="1" si="155"/>
        <v>0.66904999364726059</v>
      </c>
      <c r="CQ177" s="156">
        <f t="shared" ca="1" si="156"/>
        <v>0.7713163442574531</v>
      </c>
      <c r="CR177" s="156">
        <f t="shared" ca="1" si="157"/>
        <v>0.78565866749483115</v>
      </c>
      <c r="CS177" s="156">
        <f t="shared" ca="1" si="158"/>
        <v>0.70408101412414392</v>
      </c>
      <c r="CT177" s="156">
        <f t="shared" ca="1" si="159"/>
        <v>0.8703721478409413</v>
      </c>
      <c r="CU177" s="156">
        <f t="shared" ca="1" si="160"/>
        <v>0.75953287223407073</v>
      </c>
      <c r="CV177" s="156">
        <f t="shared" ca="1" si="161"/>
        <v>0.8864013352719381</v>
      </c>
      <c r="CW177" s="156">
        <f t="shared" ca="1" si="162"/>
        <v>0.8346167577264233</v>
      </c>
      <c r="CX177" s="156">
        <f t="shared" ca="1" si="163"/>
        <v>0.69067935145382764</v>
      </c>
      <c r="CY177" s="156">
        <f t="shared" ca="1" si="164"/>
        <v>0.72466038328420257</v>
      </c>
      <c r="CZ177" s="156">
        <f t="shared" ca="1" si="165"/>
        <v>0.87297766998074589</v>
      </c>
      <c r="DA177" s="156" t="str">
        <f t="shared" ca="1" si="166"/>
        <v/>
      </c>
      <c r="DB177" s="55"/>
      <c r="DC177" s="55"/>
      <c r="DD177" s="43"/>
      <c r="DE177" s="45"/>
      <c r="DF177" s="56"/>
      <c r="DK177" s="10"/>
      <c r="DL177" s="48"/>
      <c r="DM177" s="74">
        <f t="shared" ca="1" si="167"/>
        <v>0.10358659109422133</v>
      </c>
      <c r="DN177" s="74">
        <f t="shared" ca="1" si="168"/>
        <v>0.10358659109422133</v>
      </c>
      <c r="DO177" s="74">
        <f t="shared" ca="1" si="169"/>
        <v>0.61767548852560983</v>
      </c>
      <c r="DP177" s="74">
        <f t="shared" ca="1" si="170"/>
        <v>0.61767548852560983</v>
      </c>
      <c r="DQ177" s="74">
        <f t="shared" ca="1" si="171"/>
        <v>0.61767548852560983</v>
      </c>
      <c r="DR177" s="74">
        <f t="shared" ca="1" si="172"/>
        <v>0.61767548852560983</v>
      </c>
      <c r="DS177" s="74">
        <f t="shared" ca="1" si="173"/>
        <v>0.61767548852560972</v>
      </c>
      <c r="DT177" s="74">
        <f t="shared" ca="1" si="174"/>
        <v>0.61767548852560972</v>
      </c>
      <c r="DU177" s="74">
        <f t="shared" ca="1" si="175"/>
        <v>0.61767548852560983</v>
      </c>
      <c r="DV177" s="74">
        <f t="shared" ca="1" si="176"/>
        <v>0.61767548852560983</v>
      </c>
      <c r="DW177" s="74">
        <f t="shared" ca="1" si="177"/>
        <v>0.61767548852560983</v>
      </c>
      <c r="DX177" s="74">
        <f t="shared" ca="1" si="178"/>
        <v>0.61767548852560983</v>
      </c>
      <c r="DY177" s="74">
        <f t="shared" ca="1" si="179"/>
        <v>0.61767548852560983</v>
      </c>
      <c r="DZ177" s="74">
        <f t="shared" ca="1" si="180"/>
        <v>0.61767548852560983</v>
      </c>
      <c r="EA177" s="74">
        <f t="shared" ca="1" si="181"/>
        <v>0.61767548852560983</v>
      </c>
      <c r="EB177" s="74">
        <f t="shared" ca="1" si="182"/>
        <v>0.61767548852560983</v>
      </c>
      <c r="EC177" s="74">
        <f t="shared" ca="1" si="183"/>
        <v>0.61767548852560983</v>
      </c>
      <c r="ED177" s="55"/>
      <c r="EE177" s="55"/>
      <c r="EF177" s="43"/>
      <c r="EG177" s="45"/>
      <c r="EH177" s="56"/>
    </row>
    <row r="178" spans="1:138" x14ac:dyDescent="0.2">
      <c r="A178" s="6">
        <v>11</v>
      </c>
      <c r="B178">
        <v>2</v>
      </c>
      <c r="C178" s="5">
        <f t="shared" ca="1" si="107"/>
        <v>0.29642730199841905</v>
      </c>
      <c r="D178" s="5">
        <f t="shared" ca="1" si="108"/>
        <v>7.9970990884766571E-2</v>
      </c>
      <c r="E178" s="32">
        <f t="shared" ca="1" si="109"/>
        <v>69172890.792800516</v>
      </c>
      <c r="F178" s="31">
        <f t="shared" ref="F178:O187" ca="1" si="194">E177*EXP(-M-(F$52*$C178)-(F$51*$D178))</f>
        <v>141147102.75889236</v>
      </c>
      <c r="G178" s="31">
        <f t="shared" ca="1" si="194"/>
        <v>119680794.75132003</v>
      </c>
      <c r="H178" s="31">
        <f t="shared" ca="1" si="194"/>
        <v>23113924.683565669</v>
      </c>
      <c r="I178" s="31">
        <f t="shared" ca="1" si="194"/>
        <v>7646262.0505133318</v>
      </c>
      <c r="J178" s="31">
        <f t="shared" ca="1" si="194"/>
        <v>2159533.4618716259</v>
      </c>
      <c r="K178" s="31">
        <f t="shared" ca="1" si="194"/>
        <v>607549.52718278009</v>
      </c>
      <c r="L178" s="31">
        <f t="shared" ca="1" si="194"/>
        <v>223588.03705768197</v>
      </c>
      <c r="M178" s="31">
        <f t="shared" ca="1" si="194"/>
        <v>92387.152757794</v>
      </c>
      <c r="N178" s="31">
        <f t="shared" ca="1" si="194"/>
        <v>77865.204762346999</v>
      </c>
      <c r="O178" s="31">
        <f t="shared" ca="1" si="194"/>
        <v>57066.107535821349</v>
      </c>
      <c r="P178" s="31">
        <f t="shared" ref="P178:V187" ca="1" si="195">O177*EXP(-M-(P$52*$C178)-(P$51*$D178))</f>
        <v>46257.334610826365</v>
      </c>
      <c r="Q178" s="31">
        <f t="shared" ca="1" si="195"/>
        <v>27335.270932575721</v>
      </c>
      <c r="R178" s="31">
        <f t="shared" ca="1" si="195"/>
        <v>31386.807590208886</v>
      </c>
      <c r="S178" s="31">
        <f t="shared" ca="1" si="195"/>
        <v>18426.251342309399</v>
      </c>
      <c r="T178" s="31">
        <f t="shared" ca="1" si="195"/>
        <v>7674.0800088268206</v>
      </c>
      <c r="U178" s="31">
        <f t="shared" ca="1" si="195"/>
        <v>5418.9202004817971</v>
      </c>
      <c r="V178" s="31">
        <f t="shared" ca="1" si="195"/>
        <v>747.58697006132832</v>
      </c>
      <c r="W178" s="33">
        <f t="shared" ca="1" si="110"/>
        <v>34115422.476902351</v>
      </c>
      <c r="X178" s="33">
        <f t="shared" ca="1" si="111"/>
        <v>364116210.77991521</v>
      </c>
      <c r="Y178" s="40">
        <f t="array" aca="1" ref="Y178" ca="1">SUM($E$54:$V$54*E178:V178)/1000000</f>
        <v>3228.1473024484453</v>
      </c>
      <c r="Z178" s="41">
        <f t="array" aca="1" ref="Z178" ca="1">SUM(($E$54:$V$54*E178:V178))/SUM(E178:V178)</f>
        <v>8.8657060764582454</v>
      </c>
      <c r="AE178" s="10"/>
      <c r="AF178" s="48"/>
      <c r="AG178" s="55">
        <f t="shared" ca="1" si="116"/>
        <v>5945273.1033408754</v>
      </c>
      <c r="AH178" s="55">
        <f t="shared" ca="1" si="117"/>
        <v>5041088.3122193981</v>
      </c>
      <c r="AI178" s="55">
        <f t="shared" ca="1" si="118"/>
        <v>2466202.3361890544</v>
      </c>
      <c r="AJ178" s="55">
        <f t="shared" ca="1" si="119"/>
        <v>815838.48655081284</v>
      </c>
      <c r="AK178" s="55">
        <f t="shared" ca="1" si="120"/>
        <v>230417.22864715365</v>
      </c>
      <c r="AL178" s="55">
        <f t="shared" ca="1" si="121"/>
        <v>64824.130207280148</v>
      </c>
      <c r="AM178" s="55">
        <f t="shared" ca="1" si="122"/>
        <v>23856.326733107464</v>
      </c>
      <c r="AN178" s="55">
        <f t="shared" ca="1" si="123"/>
        <v>9857.4956475101772</v>
      </c>
      <c r="AO178" s="55">
        <f t="shared" ca="1" si="124"/>
        <v>8308.0373636968834</v>
      </c>
      <c r="AP178" s="55">
        <f t="shared" ca="1" si="125"/>
        <v>6088.8217664793265</v>
      </c>
      <c r="AQ178" s="55">
        <f t="shared" ca="1" si="126"/>
        <v>4935.5506797255966</v>
      </c>
      <c r="AR178" s="55">
        <f t="shared" ca="1" si="127"/>
        <v>2916.6102233694451</v>
      </c>
      <c r="AS178" s="55">
        <f t="shared" ca="1" si="128"/>
        <v>3348.8998196626653</v>
      </c>
      <c r="AT178" s="55">
        <f t="shared" ca="1" si="129"/>
        <v>1966.0384261752249</v>
      </c>
      <c r="AU178" s="55">
        <f t="shared" ca="1" si="130"/>
        <v>818.80659840199962</v>
      </c>
      <c r="AV178" s="55">
        <f t="shared" ca="1" si="131"/>
        <v>578.18625962523674</v>
      </c>
      <c r="AW178" s="55">
        <f t="shared" ca="1" si="132"/>
        <v>79.765801667626008</v>
      </c>
      <c r="AX178" s="55">
        <f t="shared" ca="1" si="112"/>
        <v>3640036.7209137236</v>
      </c>
      <c r="AY178" s="55">
        <f t="shared" ca="1" si="113"/>
        <v>14626398.136473998</v>
      </c>
      <c r="AZ178" s="43">
        <f t="array" aca="1" ref="AZ178" ca="1">SUM($E$54:$V$54*AF178:AW178)/1000000</f>
        <v>178.06237336596706</v>
      </c>
      <c r="BA178" s="45">
        <f t="array" aca="1" ref="BA178" ca="1">IF(AZ178=0,"",SUM(($E$54:$V$54*AF178:AW178))/SUM(AF178:AW178))</f>
        <v>12.174041189397895</v>
      </c>
      <c r="BB178" s="56">
        <f t="array" aca="1" ref="BB178" ca="1">SUM(AG178:AW178*AG$54:AW$54*AG$55:AW$55)/1000000</f>
        <v>269.51537805381429</v>
      </c>
      <c r="BG178" s="10"/>
      <c r="BH178" s="48"/>
      <c r="BI178" s="55">
        <f t="shared" si="133"/>
        <v>0</v>
      </c>
      <c r="BJ178" s="55">
        <f t="shared" si="134"/>
        <v>0</v>
      </c>
      <c r="BK178" s="55">
        <f t="shared" ca="1" si="135"/>
        <v>9141436.1209068727</v>
      </c>
      <c r="BL178" s="55">
        <f t="shared" ca="1" si="136"/>
        <v>3024056.5830077478</v>
      </c>
      <c r="BM178" s="55">
        <f t="shared" ca="1" si="137"/>
        <v>854084.17059940693</v>
      </c>
      <c r="BN178" s="55">
        <f t="shared" ca="1" si="138"/>
        <v>240282.65511211267</v>
      </c>
      <c r="BO178" s="55">
        <f t="shared" ca="1" si="139"/>
        <v>88427.89730188105</v>
      </c>
      <c r="BP178" s="55">
        <f t="shared" ca="1" si="140"/>
        <v>36538.634909039363</v>
      </c>
      <c r="BQ178" s="55">
        <f t="shared" ca="1" si="141"/>
        <v>30795.280555812682</v>
      </c>
      <c r="BR178" s="55">
        <f t="shared" ca="1" si="142"/>
        <v>22569.346567025259</v>
      </c>
      <c r="BS178" s="55">
        <f t="shared" ca="1" si="143"/>
        <v>18294.533501225007</v>
      </c>
      <c r="BT178" s="55">
        <f t="shared" ca="1" si="144"/>
        <v>10810.956447197141</v>
      </c>
      <c r="BU178" s="55">
        <f t="shared" ca="1" si="145"/>
        <v>12413.317969712607</v>
      </c>
      <c r="BV178" s="55">
        <f t="shared" ca="1" si="146"/>
        <v>7287.4858726722778</v>
      </c>
      <c r="BW178" s="55">
        <f t="shared" ca="1" si="147"/>
        <v>3035.0584397853463</v>
      </c>
      <c r="BX178" s="55">
        <f t="shared" ca="1" si="148"/>
        <v>2143.1545501321775</v>
      </c>
      <c r="BY178" s="55">
        <f t="shared" ca="1" si="149"/>
        <v>295.66673012900469</v>
      </c>
      <c r="BZ178" s="55">
        <f t="shared" ca="1" si="114"/>
        <v>13492470.86247075</v>
      </c>
      <c r="CA178" s="55">
        <f t="shared" ca="1" si="115"/>
        <v>13492470.86247075</v>
      </c>
      <c r="CB178" s="43">
        <f t="array" aca="1" ref="CB178" ca="1">SUM($E$54:$V$54*BH178:BY178)/1000000</f>
        <v>283.75351438142127</v>
      </c>
      <c r="CC178" s="45">
        <f t="array" aca="1" ref="CC178" ca="1">IF(CB178=0,"",SUM(($E$54:$V$54*BH178:BY178))/SUM(BH178:BY178))</f>
        <v>21.030507849431824</v>
      </c>
      <c r="CD178" s="56">
        <f t="array" aca="1" ref="CD178" ca="1">SUM(BI178:BY178*BI$54:BY$54*BI$55:BY$55)/1000000</f>
        <v>1292.6534030599244</v>
      </c>
      <c r="CI178" s="10"/>
      <c r="CJ178" s="73"/>
      <c r="CK178" s="156" t="str">
        <f t="shared" ca="1" si="150"/>
        <v/>
      </c>
      <c r="CL178" s="156" t="str">
        <f t="shared" ca="1" si="151"/>
        <v/>
      </c>
      <c r="CM178" s="156" t="str">
        <f t="shared" ca="1" si="152"/>
        <v/>
      </c>
      <c r="CN178" s="156">
        <f t="shared" ca="1" si="153"/>
        <v>0.89263273408434485</v>
      </c>
      <c r="CO178" s="156">
        <f t="shared" ca="1" si="154"/>
        <v>1.1813008900439055</v>
      </c>
      <c r="CP178" s="156">
        <f t="shared" ca="1" si="155"/>
        <v>1.121551355011019</v>
      </c>
      <c r="CQ178" s="156">
        <f t="shared" ca="1" si="156"/>
        <v>1.1324505029734231</v>
      </c>
      <c r="CR178" s="156">
        <f t="shared" ca="1" si="157"/>
        <v>0.9912085616940437</v>
      </c>
      <c r="CS178" s="156">
        <f t="shared" ca="1" si="158"/>
        <v>1.2401000704141256</v>
      </c>
      <c r="CT178" s="156">
        <f t="shared" ca="1" si="159"/>
        <v>1.261972759765797</v>
      </c>
      <c r="CU178" s="156">
        <f t="shared" ca="1" si="160"/>
        <v>1.1437535364268387</v>
      </c>
      <c r="CV178" s="156">
        <f t="shared" ca="1" si="161"/>
        <v>1.0397210301940314</v>
      </c>
      <c r="CW178" s="156">
        <f t="shared" ca="1" si="162"/>
        <v>1.1161735825961014</v>
      </c>
      <c r="CX178" s="156">
        <f t="shared" ca="1" si="163"/>
        <v>1.1710861550638243</v>
      </c>
      <c r="CY178" s="156">
        <f t="shared" ca="1" si="164"/>
        <v>0.9170747018305212</v>
      </c>
      <c r="CZ178" s="156">
        <f t="shared" ca="1" si="165"/>
        <v>0.93974780304865191</v>
      </c>
      <c r="DA178" s="156" t="str">
        <f t="shared" ca="1" si="166"/>
        <v/>
      </c>
      <c r="DB178" s="55"/>
      <c r="DC178" s="55"/>
      <c r="DD178" s="43"/>
      <c r="DE178" s="45"/>
      <c r="DF178" s="56"/>
      <c r="DK178" s="10"/>
      <c r="DL178" s="48"/>
      <c r="DM178" s="74">
        <f t="shared" ca="1" si="167"/>
        <v>7.9970990884766807E-2</v>
      </c>
      <c r="DN178" s="74">
        <f t="shared" ca="1" si="168"/>
        <v>7.9970990884766641E-2</v>
      </c>
      <c r="DO178" s="74">
        <f t="shared" ca="1" si="169"/>
        <v>0.3763982928831856</v>
      </c>
      <c r="DP178" s="74">
        <f t="shared" ca="1" si="170"/>
        <v>0.3763982928831856</v>
      </c>
      <c r="DQ178" s="74">
        <f t="shared" ca="1" si="171"/>
        <v>0.3763982928831856</v>
      </c>
      <c r="DR178" s="74">
        <f t="shared" ca="1" si="172"/>
        <v>0.3763982928831856</v>
      </c>
      <c r="DS178" s="74">
        <f t="shared" ca="1" si="173"/>
        <v>0.3763982928831856</v>
      </c>
      <c r="DT178" s="74">
        <f t="shared" ca="1" si="174"/>
        <v>0.3763982928831856</v>
      </c>
      <c r="DU178" s="74">
        <f t="shared" ca="1" si="175"/>
        <v>0.3763982928831856</v>
      </c>
      <c r="DV178" s="74">
        <f t="shared" ca="1" si="176"/>
        <v>0.3763982928831856</v>
      </c>
      <c r="DW178" s="74">
        <f t="shared" ca="1" si="177"/>
        <v>0.3763982928831856</v>
      </c>
      <c r="DX178" s="74">
        <f t="shared" ca="1" si="178"/>
        <v>0.3763982928831856</v>
      </c>
      <c r="DY178" s="74">
        <f t="shared" ca="1" si="179"/>
        <v>0.3763982928831856</v>
      </c>
      <c r="DZ178" s="74">
        <f t="shared" ca="1" si="180"/>
        <v>0.3763982928831856</v>
      </c>
      <c r="EA178" s="74">
        <f t="shared" ca="1" si="181"/>
        <v>0.3763982928831856</v>
      </c>
      <c r="EB178" s="74">
        <f t="shared" ca="1" si="182"/>
        <v>0.3763982928831856</v>
      </c>
      <c r="EC178" s="74">
        <f t="shared" ca="1" si="183"/>
        <v>0.3763982928831856</v>
      </c>
      <c r="ED178" s="55"/>
      <c r="EE178" s="55"/>
      <c r="EF178" s="43"/>
      <c r="EG178" s="45"/>
      <c r="EH178" s="56"/>
    </row>
    <row r="179" spans="1:138" x14ac:dyDescent="0.2">
      <c r="A179" s="6">
        <v>11</v>
      </c>
      <c r="B179">
        <v>3</v>
      </c>
      <c r="C179" s="5">
        <f t="shared" ca="1" si="107"/>
        <v>0.39686616441181605</v>
      </c>
      <c r="D179" s="5">
        <f t="shared" ca="1" si="108"/>
        <v>8.9271506946340201E-2</v>
      </c>
      <c r="E179" s="32">
        <f t="shared" ca="1" si="109"/>
        <v>40056530.639743321</v>
      </c>
      <c r="F179" s="31">
        <f t="shared" ca="1" si="194"/>
        <v>53108528.498384677</v>
      </c>
      <c r="G179" s="31">
        <f t="shared" ca="1" si="194"/>
        <v>108367813.50932434</v>
      </c>
      <c r="H179" s="31">
        <f t="shared" ca="1" si="194"/>
        <v>61786845.355570309</v>
      </c>
      <c r="I179" s="31">
        <f t="shared" ca="1" si="194"/>
        <v>11932879.397661416</v>
      </c>
      <c r="J179" s="31">
        <f t="shared" ca="1" si="194"/>
        <v>3947487.2459269185</v>
      </c>
      <c r="K179" s="31">
        <f t="shared" ca="1" si="194"/>
        <v>1114888.6529880755</v>
      </c>
      <c r="L179" s="31">
        <f t="shared" ca="1" si="194"/>
        <v>313655.743679612</v>
      </c>
      <c r="M179" s="31">
        <f t="shared" ca="1" si="194"/>
        <v>115430.37876497846</v>
      </c>
      <c r="N179" s="31">
        <f t="shared" ca="1" si="194"/>
        <v>47696.129793826491</v>
      </c>
      <c r="O179" s="31">
        <f t="shared" ca="1" si="194"/>
        <v>40198.975743999952</v>
      </c>
      <c r="P179" s="31">
        <f t="shared" ca="1" si="195"/>
        <v>29461.157645940926</v>
      </c>
      <c r="Q179" s="31">
        <f t="shared" ca="1" si="195"/>
        <v>23880.980955204384</v>
      </c>
      <c r="R179" s="31">
        <f t="shared" ca="1" si="195"/>
        <v>14112.207070257975</v>
      </c>
      <c r="S179" s="31">
        <f t="shared" ca="1" si="195"/>
        <v>16203.868221387183</v>
      </c>
      <c r="T179" s="31">
        <f t="shared" ca="1" si="195"/>
        <v>9512.8039927858463</v>
      </c>
      <c r="U179" s="31">
        <f t="shared" ca="1" si="195"/>
        <v>3961.8486469519921</v>
      </c>
      <c r="V179" s="31">
        <f t="shared" ca="1" si="195"/>
        <v>2797.5915861609192</v>
      </c>
      <c r="W179" s="33">
        <f t="shared" ca="1" si="110"/>
        <v>79399012.338247806</v>
      </c>
      <c r="X179" s="33">
        <f t="shared" ca="1" si="111"/>
        <v>280931884.98570013</v>
      </c>
      <c r="Y179" s="40">
        <f t="array" aca="1" ref="Y179" ca="1">SUM($E$54:$V$54*E179:V179)/1000000</f>
        <v>3383.0612521799144</v>
      </c>
      <c r="Z179" s="41">
        <f t="array" aca="1" ref="Z179" ca="1">SUM(($E$54:$V$54*E179:V179))/SUM(E179:V179)</f>
        <v>12.042282962477248</v>
      </c>
      <c r="AE179" s="10"/>
      <c r="AF179" s="48"/>
      <c r="AG179" s="55">
        <f t="shared" ca="1" si="116"/>
        <v>2169124.362870534</v>
      </c>
      <c r="AH179" s="55">
        <f t="shared" ca="1" si="117"/>
        <v>4426092.5896531958</v>
      </c>
      <c r="AI179" s="55">
        <f t="shared" ca="1" si="118"/>
        <v>7817252.4869392011</v>
      </c>
      <c r="AJ179" s="55">
        <f t="shared" ca="1" si="119"/>
        <v>1509744.1957247381</v>
      </c>
      <c r="AK179" s="55">
        <f t="shared" ca="1" si="120"/>
        <v>499434.8604917241</v>
      </c>
      <c r="AL179" s="55">
        <f t="shared" ca="1" si="121"/>
        <v>141055.3661556312</v>
      </c>
      <c r="AM179" s="55">
        <f t="shared" ca="1" si="122"/>
        <v>39683.627286874616</v>
      </c>
      <c r="AN179" s="55">
        <f t="shared" ca="1" si="123"/>
        <v>14604.215675295227</v>
      </c>
      <c r="AO179" s="55">
        <f t="shared" ca="1" si="124"/>
        <v>6034.4995298348094</v>
      </c>
      <c r="AP179" s="55">
        <f t="shared" ca="1" si="125"/>
        <v>5085.9619276364601</v>
      </c>
      <c r="AQ179" s="55">
        <f t="shared" ca="1" si="126"/>
        <v>3727.4165164199753</v>
      </c>
      <c r="AR179" s="55">
        <f t="shared" ca="1" si="127"/>
        <v>3021.4142943905613</v>
      </c>
      <c r="AS179" s="55">
        <f t="shared" ca="1" si="128"/>
        <v>1785.4720560875749</v>
      </c>
      <c r="AT179" s="55">
        <f t="shared" ca="1" si="129"/>
        <v>2050.108375378552</v>
      </c>
      <c r="AU179" s="55">
        <f t="shared" ca="1" si="130"/>
        <v>1203.5570070363876</v>
      </c>
      <c r="AV179" s="55">
        <f t="shared" ca="1" si="131"/>
        <v>501.2518604895896</v>
      </c>
      <c r="AW179" s="55">
        <f t="shared" ca="1" si="132"/>
        <v>353.95041870971681</v>
      </c>
      <c r="AX179" s="55">
        <f t="shared" ca="1" si="112"/>
        <v>10045538.384259446</v>
      </c>
      <c r="AY179" s="55">
        <f t="shared" ca="1" si="113"/>
        <v>16640755.336783174</v>
      </c>
      <c r="AZ179" s="43">
        <f t="array" aca="1" ref="AZ179" ca="1">SUM($E$54:$V$54*AF179:AW179)/1000000</f>
        <v>274.09859051264476</v>
      </c>
      <c r="BA179" s="45">
        <f t="array" aca="1" ref="BA179" ca="1">IF(AZ179=0,"",SUM(($E$54:$V$54*AF179:AW179))/SUM(AF179:AW179))</f>
        <v>16.471523375310365</v>
      </c>
      <c r="BB179" s="56">
        <f t="array" aca="1" ref="BB179" ca="1">SUM(AG179:AW179*AG$54:AW$54*AG$55:AW$55)/1000000</f>
        <v>472.02601997627534</v>
      </c>
      <c r="BG179" s="10"/>
      <c r="BH179" s="48"/>
      <c r="BI179" s="55">
        <f t="shared" si="133"/>
        <v>0</v>
      </c>
      <c r="BJ179" s="55">
        <f t="shared" si="134"/>
        <v>0</v>
      </c>
      <c r="BK179" s="55">
        <f t="shared" ca="1" si="135"/>
        <v>34752443.605495535</v>
      </c>
      <c r="BL179" s="55">
        <f t="shared" ca="1" si="136"/>
        <v>6711731.5333371609</v>
      </c>
      <c r="BM179" s="55">
        <f t="shared" ca="1" si="137"/>
        <v>2220291.8292399994</v>
      </c>
      <c r="BN179" s="55">
        <f t="shared" ca="1" si="138"/>
        <v>627076.92578258435</v>
      </c>
      <c r="BO179" s="55">
        <f t="shared" ca="1" si="139"/>
        <v>176417.86825393862</v>
      </c>
      <c r="BP179" s="55">
        <f t="shared" ca="1" si="140"/>
        <v>64924.62441326525</v>
      </c>
      <c r="BQ179" s="55">
        <f t="shared" ca="1" si="141"/>
        <v>26827.022019354739</v>
      </c>
      <c r="BR179" s="55">
        <f t="shared" ca="1" si="142"/>
        <v>22610.195252768244</v>
      </c>
      <c r="BS179" s="55">
        <f t="shared" ca="1" si="143"/>
        <v>16570.634311416132</v>
      </c>
      <c r="BT179" s="55">
        <f t="shared" ca="1" si="144"/>
        <v>13432.024877036918</v>
      </c>
      <c r="BU179" s="55">
        <f t="shared" ca="1" si="145"/>
        <v>7937.5096355198748</v>
      </c>
      <c r="BV179" s="55">
        <f t="shared" ca="1" si="146"/>
        <v>9113.9790891407229</v>
      </c>
      <c r="BW179" s="55">
        <f t="shared" ca="1" si="147"/>
        <v>5350.543184183116</v>
      </c>
      <c r="BX179" s="55">
        <f t="shared" ca="1" si="148"/>
        <v>2228.3694997594698</v>
      </c>
      <c r="BY179" s="55">
        <f t="shared" ca="1" si="149"/>
        <v>1573.524967487293</v>
      </c>
      <c r="BZ179" s="55">
        <f t="shared" ca="1" si="114"/>
        <v>44658530.189359151</v>
      </c>
      <c r="CA179" s="55">
        <f t="shared" ca="1" si="115"/>
        <v>44658530.189359151</v>
      </c>
      <c r="CB179" s="43">
        <f t="array" aca="1" ref="CB179" ca="1">SUM($E$54:$V$54*BH179:BY179)/1000000</f>
        <v>907.96089134189697</v>
      </c>
      <c r="CC179" s="45">
        <f t="array" aca="1" ref="CC179" ca="1">IF(CB179=0,"",SUM(($E$54:$V$54*BH179:BY179))/SUM(BH179:BY179))</f>
        <v>20.331186169629873</v>
      </c>
      <c r="CD179" s="56">
        <f t="array" aca="1" ref="CD179" ca="1">SUM(BI179:BY179*BI$54:BY$54*BI$55:BY$55)/1000000</f>
        <v>4094.0368119091036</v>
      </c>
      <c r="CI179" s="10"/>
      <c r="CJ179" s="73"/>
      <c r="CK179" s="156" t="str">
        <f t="shared" ca="1" si="150"/>
        <v/>
      </c>
      <c r="CL179" s="156" t="str">
        <f t="shared" ca="1" si="151"/>
        <v/>
      </c>
      <c r="CM179" s="156" t="str">
        <f t="shared" ca="1" si="152"/>
        <v/>
      </c>
      <c r="CN179" s="156">
        <f t="shared" ca="1" si="153"/>
        <v>0.13903734693492359</v>
      </c>
      <c r="CO179" s="156">
        <f t="shared" ca="1" si="154"/>
        <v>0.14020476667832579</v>
      </c>
      <c r="CP179" s="156">
        <f t="shared" ca="1" si="155"/>
        <v>0.13244994613698682</v>
      </c>
      <c r="CQ179" s="156">
        <f t="shared" ca="1" si="156"/>
        <v>0.13484876882245617</v>
      </c>
      <c r="CR179" s="156">
        <f t="shared" ca="1" si="157"/>
        <v>0.14399054033537856</v>
      </c>
      <c r="CS179" s="156">
        <f t="shared" ca="1" si="158"/>
        <v>0.14348241025126815</v>
      </c>
      <c r="CT179" s="156">
        <f t="shared" ca="1" si="159"/>
        <v>0.11699939801948513</v>
      </c>
      <c r="CU179" s="156">
        <f t="shared" ca="1" si="160"/>
        <v>0.16948839943412103</v>
      </c>
      <c r="CV179" s="156">
        <f t="shared" ca="1" si="161"/>
        <v>0.14247530159510888</v>
      </c>
      <c r="CW179" s="156">
        <f t="shared" ca="1" si="162"/>
        <v>0.13436164100269299</v>
      </c>
      <c r="CX179" s="156">
        <f t="shared" ca="1" si="163"/>
        <v>0.12933622206982603</v>
      </c>
      <c r="CY179" s="156">
        <f t="shared" ca="1" si="164"/>
        <v>0.12099955997995362</v>
      </c>
      <c r="CZ179" s="156">
        <f t="shared" ca="1" si="165"/>
        <v>0.13628928582688754</v>
      </c>
      <c r="DA179" s="156">
        <f t="shared" ca="1" si="166"/>
        <v>0.12737756631373315</v>
      </c>
      <c r="DB179" s="55"/>
      <c r="DC179" s="55"/>
      <c r="DD179" s="43"/>
      <c r="DE179" s="45"/>
      <c r="DF179" s="56"/>
      <c r="DK179" s="10"/>
      <c r="DL179" s="48"/>
      <c r="DM179" s="74">
        <f t="shared" ca="1" si="167"/>
        <v>8.9271506946340201E-2</v>
      </c>
      <c r="DN179" s="74">
        <f t="shared" ca="1" si="168"/>
        <v>8.9271506946340201E-2</v>
      </c>
      <c r="DO179" s="74">
        <f t="shared" ca="1" si="169"/>
        <v>0.48613767135815622</v>
      </c>
      <c r="DP179" s="74">
        <f t="shared" ca="1" si="170"/>
        <v>0.48613767135815622</v>
      </c>
      <c r="DQ179" s="74">
        <f t="shared" ca="1" si="171"/>
        <v>0.48613767135815622</v>
      </c>
      <c r="DR179" s="74">
        <f t="shared" ca="1" si="172"/>
        <v>0.48613767135815622</v>
      </c>
      <c r="DS179" s="74">
        <f t="shared" ca="1" si="173"/>
        <v>0.48613767135815622</v>
      </c>
      <c r="DT179" s="74">
        <f t="shared" ca="1" si="174"/>
        <v>0.48613767135815622</v>
      </c>
      <c r="DU179" s="74">
        <f t="shared" ca="1" si="175"/>
        <v>0.48613767135815622</v>
      </c>
      <c r="DV179" s="74">
        <f t="shared" ca="1" si="176"/>
        <v>0.48613767135815622</v>
      </c>
      <c r="DW179" s="74">
        <f t="shared" ca="1" si="177"/>
        <v>0.48613767135815622</v>
      </c>
      <c r="DX179" s="74">
        <f t="shared" ca="1" si="178"/>
        <v>0.48613767135815622</v>
      </c>
      <c r="DY179" s="74">
        <f t="shared" ca="1" si="179"/>
        <v>0.48613767135815622</v>
      </c>
      <c r="DZ179" s="74">
        <f t="shared" ca="1" si="180"/>
        <v>0.48613767135815622</v>
      </c>
      <c r="EA179" s="74">
        <f t="shared" ca="1" si="181"/>
        <v>0.48613767135815622</v>
      </c>
      <c r="EB179" s="74">
        <f t="shared" ca="1" si="182"/>
        <v>0.48613767135815622</v>
      </c>
      <c r="EC179" s="74">
        <f t="shared" ca="1" si="183"/>
        <v>0.48613767135815622</v>
      </c>
      <c r="ED179" s="55"/>
      <c r="EE179" s="55"/>
      <c r="EF179" s="43"/>
      <c r="EG179" s="45"/>
      <c r="EH179" s="56"/>
    </row>
    <row r="180" spans="1:138" x14ac:dyDescent="0.2">
      <c r="A180" s="6">
        <v>11</v>
      </c>
      <c r="B180">
        <v>4</v>
      </c>
      <c r="C180" s="5">
        <f t="shared" ca="1" si="107"/>
        <v>0.27909687769182262</v>
      </c>
      <c r="D180" s="5">
        <f t="shared" ca="1" si="108"/>
        <v>9.4848046424453658E-2</v>
      </c>
      <c r="E180" s="32">
        <f t="shared" ca="1" si="109"/>
        <v>25637632.93772338</v>
      </c>
      <c r="F180" s="31">
        <f t="shared" ca="1" si="194"/>
        <v>30582980.944900431</v>
      </c>
      <c r="G180" s="31">
        <f t="shared" ca="1" si="194"/>
        <v>40548122.594179012</v>
      </c>
      <c r="H180" s="31">
        <f t="shared" ca="1" si="194"/>
        <v>62588790.554851778</v>
      </c>
      <c r="I180" s="31">
        <f t="shared" ca="1" si="194"/>
        <v>35685539.809032522</v>
      </c>
      <c r="J180" s="31">
        <f t="shared" ca="1" si="194"/>
        <v>6891940.1910076682</v>
      </c>
      <c r="K180" s="31">
        <f t="shared" ca="1" si="194"/>
        <v>2279906.2235578829</v>
      </c>
      <c r="L180" s="31">
        <f t="shared" ca="1" si="194"/>
        <v>643913.8166042947</v>
      </c>
      <c r="M180" s="31">
        <f t="shared" ca="1" si="194"/>
        <v>181154.65295237652</v>
      </c>
      <c r="N180" s="31">
        <f t="shared" ca="1" si="194"/>
        <v>66667.837674576818</v>
      </c>
      <c r="O180" s="31">
        <f t="shared" ca="1" si="194"/>
        <v>27547.322228532103</v>
      </c>
      <c r="P180" s="31">
        <f t="shared" ca="1" si="195"/>
        <v>23217.274501384069</v>
      </c>
      <c r="Q180" s="31">
        <f t="shared" ca="1" si="195"/>
        <v>17015.552549158037</v>
      </c>
      <c r="R180" s="31">
        <f t="shared" ca="1" si="195"/>
        <v>13792.672075284456</v>
      </c>
      <c r="S180" s="31">
        <f t="shared" ca="1" si="195"/>
        <v>8150.6301916027451</v>
      </c>
      <c r="T180" s="31">
        <f t="shared" ca="1" si="195"/>
        <v>9358.6876162224817</v>
      </c>
      <c r="U180" s="31">
        <f t="shared" ca="1" si="195"/>
        <v>5494.204205223733</v>
      </c>
      <c r="V180" s="31">
        <f t="shared" ca="1" si="195"/>
        <v>2288.2007779253127</v>
      </c>
      <c r="W180" s="33">
        <f t="shared" ca="1" si="110"/>
        <v>108444777.62982646</v>
      </c>
      <c r="X180" s="33">
        <f t="shared" ca="1" si="111"/>
        <v>205213514.10662922</v>
      </c>
      <c r="Y180" s="40">
        <f t="array" aca="1" ref="Y180" ca="1">SUM($E$54:$V$54*E180:V180)/1000000</f>
        <v>3073.5024819092</v>
      </c>
      <c r="Z180" s="41">
        <f t="array" aca="1" ref="Z180" ca="1">SUM(($E$54:$V$54*E180:V180))/SUM(E180:V180)</f>
        <v>14.977095905643933</v>
      </c>
      <c r="AE180" s="10"/>
      <c r="AF180" s="48"/>
      <c r="AG180" s="55">
        <f t="shared" ca="1" si="116"/>
        <v>1636863.0836825059</v>
      </c>
      <c r="AH180" s="55">
        <f t="shared" ca="1" si="117"/>
        <v>2170217.6483915094</v>
      </c>
      <c r="AI180" s="55">
        <f t="shared" ca="1" si="118"/>
        <v>7909811.537909803</v>
      </c>
      <c r="AJ180" s="55">
        <f t="shared" ca="1" si="119"/>
        <v>4509847.4026375683</v>
      </c>
      <c r="AK180" s="55">
        <f t="shared" ca="1" si="120"/>
        <v>870985.80365827063</v>
      </c>
      <c r="AL180" s="55">
        <f t="shared" ca="1" si="121"/>
        <v>288128.72708646022</v>
      </c>
      <c r="AM180" s="55">
        <f t="shared" ca="1" si="122"/>
        <v>81376.183991485799</v>
      </c>
      <c r="AN180" s="55">
        <f t="shared" ca="1" si="123"/>
        <v>22893.862485056085</v>
      </c>
      <c r="AO180" s="55">
        <f t="shared" ca="1" si="124"/>
        <v>8425.3110975794007</v>
      </c>
      <c r="AP180" s="55">
        <f t="shared" ca="1" si="125"/>
        <v>3481.3602447039398</v>
      </c>
      <c r="AQ180" s="55">
        <f t="shared" ca="1" si="126"/>
        <v>2934.1398691659329</v>
      </c>
      <c r="AR180" s="55">
        <f t="shared" ca="1" si="127"/>
        <v>2150.382084141545</v>
      </c>
      <c r="AS180" s="55">
        <f t="shared" ca="1" si="128"/>
        <v>1743.082679063436</v>
      </c>
      <c r="AT180" s="55">
        <f t="shared" ca="1" si="129"/>
        <v>1030.0558320307371</v>
      </c>
      <c r="AU180" s="55">
        <f t="shared" ca="1" si="130"/>
        <v>1182.7270447351989</v>
      </c>
      <c r="AV180" s="55">
        <f t="shared" ca="1" si="131"/>
        <v>694.34349871364373</v>
      </c>
      <c r="AW180" s="55">
        <f t="shared" ca="1" si="132"/>
        <v>289.17697168834013</v>
      </c>
      <c r="AX180" s="55">
        <f t="shared" ca="1" si="112"/>
        <v>13704974.09709047</v>
      </c>
      <c r="AY180" s="55">
        <f t="shared" ca="1" si="113"/>
        <v>17512054.829164479</v>
      </c>
      <c r="AZ180" s="43">
        <f t="array" aca="1" ref="AZ180" ca="1">SUM($E$54:$V$54*AF180:AW180)/1000000</f>
        <v>332.14808276526333</v>
      </c>
      <c r="BA180" s="45">
        <f t="array" aca="1" ref="BA180" ca="1">IF(AZ180=0,"",SUM(($E$54:$V$54*AF180:AW180))/SUM(AF180:AW180))</f>
        <v>18.966825195870548</v>
      </c>
      <c r="BB180" s="56">
        <f t="array" aca="1" ref="BB180" ca="1">SUM(AG180:AW180*AG$54:AW$54*AG$55:AW$55)/1000000</f>
        <v>622.47226073261197</v>
      </c>
      <c r="BG180" s="10"/>
      <c r="BH180" s="48"/>
      <c r="BI180" s="55">
        <f t="shared" si="133"/>
        <v>0</v>
      </c>
      <c r="BJ180" s="55">
        <f t="shared" si="134"/>
        <v>0</v>
      </c>
      <c r="BK180" s="55">
        <f t="shared" ca="1" si="135"/>
        <v>23275162.605691973</v>
      </c>
      <c r="BL180" s="55">
        <f t="shared" ca="1" si="136"/>
        <v>13270535.096843159</v>
      </c>
      <c r="BM180" s="55">
        <f t="shared" ca="1" si="137"/>
        <v>2562935.4264934342</v>
      </c>
      <c r="BN180" s="55">
        <f t="shared" ca="1" si="138"/>
        <v>847838.52841082425</v>
      </c>
      <c r="BO180" s="55">
        <f t="shared" ca="1" si="139"/>
        <v>239454.99909256346</v>
      </c>
      <c r="BP180" s="55">
        <f t="shared" ca="1" si="140"/>
        <v>67366.75955655468</v>
      </c>
      <c r="BQ180" s="55">
        <f t="shared" ca="1" si="141"/>
        <v>24792.055393461615</v>
      </c>
      <c r="BR180" s="55">
        <f t="shared" ca="1" si="142"/>
        <v>10244.141139914955</v>
      </c>
      <c r="BS180" s="55">
        <f t="shared" ca="1" si="143"/>
        <v>8633.907677239984</v>
      </c>
      <c r="BT180" s="55">
        <f t="shared" ca="1" si="144"/>
        <v>6327.6466743716228</v>
      </c>
      <c r="BU180" s="55">
        <f t="shared" ca="1" si="145"/>
        <v>5129.1402577573399</v>
      </c>
      <c r="BV180" s="55">
        <f t="shared" ca="1" si="146"/>
        <v>3031.0098879792208</v>
      </c>
      <c r="BW180" s="55">
        <f t="shared" ca="1" si="147"/>
        <v>3480.2553957733985</v>
      </c>
      <c r="BX180" s="55">
        <f t="shared" ca="1" si="148"/>
        <v>2043.1533367526638</v>
      </c>
      <c r="BY180" s="55">
        <f t="shared" ca="1" si="149"/>
        <v>850.92306000078179</v>
      </c>
      <c r="BZ180" s="55">
        <f t="shared" ca="1" si="114"/>
        <v>40327825.648911767</v>
      </c>
      <c r="CA180" s="55">
        <f t="shared" ca="1" si="115"/>
        <v>40327825.648911767</v>
      </c>
      <c r="CB180" s="43">
        <f t="array" aca="1" ref="CB180" ca="1">SUM($E$54:$V$54*BH180:BY180)/1000000</f>
        <v>865.91960527389335</v>
      </c>
      <c r="CC180" s="45">
        <f t="array" aca="1" ref="CC180" ca="1">IF(CB180=0,"",SUM(($E$54:$V$54*BH180:BY180))/SUM(BH180:BY180))</f>
        <v>21.472013215204424</v>
      </c>
      <c r="CD180" s="56">
        <f t="array" aca="1" ref="CD180" ca="1">SUM(BI180:BY180*BI$54:BY$54*BI$55:BY$55)/1000000</f>
        <v>3962.3324609848974</v>
      </c>
      <c r="CI180" s="10"/>
      <c r="CJ180" s="73"/>
      <c r="CK180" s="156" t="str">
        <f t="shared" ca="1" si="150"/>
        <v/>
      </c>
      <c r="CL180" s="156" t="str">
        <f t="shared" ca="1" si="151"/>
        <v/>
      </c>
      <c r="CM180" s="156" t="str">
        <f t="shared" ca="1" si="152"/>
        <v/>
      </c>
      <c r="CN180" s="156">
        <f t="shared" ca="1" si="153"/>
        <v>0.61867271632205789</v>
      </c>
      <c r="CO180" s="156">
        <f t="shared" ca="1" si="154"/>
        <v>0.67399312869464423</v>
      </c>
      <c r="CP180" s="156">
        <f t="shared" ca="1" si="155"/>
        <v>0.86803839766180657</v>
      </c>
      <c r="CQ180" s="156">
        <f t="shared" ca="1" si="156"/>
        <v>0.69910188275626939</v>
      </c>
      <c r="CR180" s="156">
        <f t="shared" ca="1" si="157"/>
        <v>0.72672640234603336</v>
      </c>
      <c r="CS180" s="156">
        <f t="shared" ca="1" si="158"/>
        <v>0.75394347954274954</v>
      </c>
      <c r="CT180" s="156">
        <f t="shared" ca="1" si="159"/>
        <v>0.89002414155813592</v>
      </c>
      <c r="CU180" s="156">
        <f t="shared" ca="1" si="160"/>
        <v>0.68315661124418847</v>
      </c>
      <c r="CV180" s="156">
        <f t="shared" ca="1" si="161"/>
        <v>0.77733080127301279</v>
      </c>
      <c r="CW180" s="156">
        <f t="shared" ca="1" si="162"/>
        <v>0.74662001881852347</v>
      </c>
      <c r="CX180" s="156">
        <f t="shared" ca="1" si="163"/>
        <v>0.76820045134432768</v>
      </c>
      <c r="CY180" s="156">
        <f t="shared" ca="1" si="164"/>
        <v>0.76934324836679902</v>
      </c>
      <c r="CZ180" s="156">
        <f t="shared" ca="1" si="165"/>
        <v>0.90665405948746247</v>
      </c>
      <c r="DA180" s="156" t="str">
        <f t="shared" ca="1" si="166"/>
        <v/>
      </c>
      <c r="DB180" s="55"/>
      <c r="DC180" s="55"/>
      <c r="DD180" s="43"/>
      <c r="DE180" s="45"/>
      <c r="DF180" s="56"/>
      <c r="DK180" s="10"/>
      <c r="DL180" s="48"/>
      <c r="DM180" s="74">
        <f t="shared" ca="1" si="167"/>
        <v>9.484804642445363E-2</v>
      </c>
      <c r="DN180" s="74">
        <f t="shared" ca="1" si="168"/>
        <v>9.484804642445363E-2</v>
      </c>
      <c r="DO180" s="74">
        <f t="shared" ca="1" si="169"/>
        <v>0.37394492411627622</v>
      </c>
      <c r="DP180" s="74">
        <f t="shared" ca="1" si="170"/>
        <v>0.37394492411627622</v>
      </c>
      <c r="DQ180" s="74">
        <f t="shared" ca="1" si="171"/>
        <v>0.37394492411627622</v>
      </c>
      <c r="DR180" s="74">
        <f t="shared" ca="1" si="172"/>
        <v>0.37394492411627622</v>
      </c>
      <c r="DS180" s="74">
        <f t="shared" ca="1" si="173"/>
        <v>0.37394492411627622</v>
      </c>
      <c r="DT180" s="74">
        <f t="shared" ca="1" si="174"/>
        <v>0.37394492411627622</v>
      </c>
      <c r="DU180" s="74">
        <f t="shared" ca="1" si="175"/>
        <v>0.37394492411627622</v>
      </c>
      <c r="DV180" s="74">
        <f t="shared" ca="1" si="176"/>
        <v>0.37394492411627622</v>
      </c>
      <c r="DW180" s="74">
        <f t="shared" ca="1" si="177"/>
        <v>0.37394492411627622</v>
      </c>
      <c r="DX180" s="74">
        <f t="shared" ca="1" si="178"/>
        <v>0.37394492411627622</v>
      </c>
      <c r="DY180" s="74">
        <f t="shared" ca="1" si="179"/>
        <v>0.37394492411627622</v>
      </c>
      <c r="DZ180" s="74">
        <f t="shared" ca="1" si="180"/>
        <v>0.37394492411627622</v>
      </c>
      <c r="EA180" s="74">
        <f t="shared" ca="1" si="181"/>
        <v>0.37394492411627622</v>
      </c>
      <c r="EB180" s="74">
        <f t="shared" ca="1" si="182"/>
        <v>0.37394492411627622</v>
      </c>
      <c r="EC180" s="74">
        <f t="shared" ca="1" si="183"/>
        <v>0.37394492411627622</v>
      </c>
      <c r="ED180" s="55"/>
      <c r="EE180" s="55"/>
      <c r="EF180" s="43"/>
      <c r="EG180" s="45"/>
      <c r="EH180" s="56"/>
    </row>
    <row r="181" spans="1:138" x14ac:dyDescent="0.2">
      <c r="A181" s="6">
        <v>11</v>
      </c>
      <c r="B181">
        <v>5</v>
      </c>
      <c r="C181" s="5">
        <f t="shared" ca="1" si="107"/>
        <v>0.36887564111348509</v>
      </c>
      <c r="D181" s="5">
        <f t="shared" ca="1" si="108"/>
        <v>0.10640564668973505</v>
      </c>
      <c r="E181" s="32">
        <f t="shared" ca="1" si="109"/>
        <v>20587464.601819243</v>
      </c>
      <c r="F181" s="31">
        <f t="shared" ca="1" si="194"/>
        <v>19349288.755518805</v>
      </c>
      <c r="G181" s="31">
        <f t="shared" ca="1" si="194"/>
        <v>23081652.301710345</v>
      </c>
      <c r="H181" s="31">
        <f t="shared" ca="1" si="194"/>
        <v>21162022.699724138</v>
      </c>
      <c r="I181" s="31">
        <f t="shared" ca="1" si="194"/>
        <v>32665024.216440439</v>
      </c>
      <c r="J181" s="31">
        <f t="shared" ca="1" si="194"/>
        <v>18624245.838673357</v>
      </c>
      <c r="K181" s="31">
        <f t="shared" ca="1" si="194"/>
        <v>3596896.3650164874</v>
      </c>
      <c r="L181" s="31">
        <f t="shared" ca="1" si="194"/>
        <v>1189880.6694221778</v>
      </c>
      <c r="M181" s="31">
        <f t="shared" ca="1" si="194"/>
        <v>336057.94625870744</v>
      </c>
      <c r="N181" s="31">
        <f t="shared" ca="1" si="194"/>
        <v>94544.423580518182</v>
      </c>
      <c r="O181" s="31">
        <f t="shared" ca="1" si="194"/>
        <v>34793.874634616339</v>
      </c>
      <c r="P181" s="31">
        <f t="shared" ca="1" si="195"/>
        <v>14376.918609802653</v>
      </c>
      <c r="Q181" s="31">
        <f t="shared" ca="1" si="195"/>
        <v>12117.071237585471</v>
      </c>
      <c r="R181" s="31">
        <f t="shared" ca="1" si="195"/>
        <v>8880.3990482490062</v>
      </c>
      <c r="S181" s="31">
        <f t="shared" ca="1" si="195"/>
        <v>7198.3811055390906</v>
      </c>
      <c r="T181" s="31">
        <f t="shared" ca="1" si="195"/>
        <v>4253.8053576003431</v>
      </c>
      <c r="U181" s="31">
        <f t="shared" ca="1" si="195"/>
        <v>4884.2892618303058</v>
      </c>
      <c r="V181" s="31">
        <f t="shared" ca="1" si="195"/>
        <v>2867.4194184407361</v>
      </c>
      <c r="W181" s="33">
        <f t="shared" ca="1" si="110"/>
        <v>77758044.317789495</v>
      </c>
      <c r="X181" s="33">
        <f t="shared" ca="1" si="111"/>
        <v>140776449.9768379</v>
      </c>
      <c r="Y181" s="40">
        <f t="array" aca="1" ref="Y181" ca="1">SUM($E$54:$V$54*E181:V181)/1000000</f>
        <v>2312.6602033502118</v>
      </c>
      <c r="Z181" s="41">
        <f t="array" aca="1" ref="Z181" ca="1">SUM(($E$54:$V$54*E181:V181))/SUM(E181:V181)</f>
        <v>16.427891197218823</v>
      </c>
      <c r="AE181" s="10"/>
      <c r="AF181" s="48"/>
      <c r="AG181" s="55">
        <f t="shared" ca="1" si="116"/>
        <v>1028962.9147649563</v>
      </c>
      <c r="AH181" s="55">
        <f t="shared" ca="1" si="117"/>
        <v>1227443.7851461137</v>
      </c>
      <c r="AI181" s="55">
        <f t="shared" ca="1" si="118"/>
        <v>3172151.0902301879</v>
      </c>
      <c r="AJ181" s="55">
        <f t="shared" ca="1" si="119"/>
        <v>4896431.3880037442</v>
      </c>
      <c r="AK181" s="55">
        <f t="shared" ca="1" si="120"/>
        <v>2791742.6694109379</v>
      </c>
      <c r="AL181" s="55">
        <f t="shared" ca="1" si="121"/>
        <v>539168.62710296514</v>
      </c>
      <c r="AM181" s="55">
        <f t="shared" ca="1" si="122"/>
        <v>178361.0818450067</v>
      </c>
      <c r="AN181" s="55">
        <f t="shared" ca="1" si="123"/>
        <v>50374.512669763499</v>
      </c>
      <c r="AO181" s="55">
        <f t="shared" ca="1" si="124"/>
        <v>14172.047757043325</v>
      </c>
      <c r="AP181" s="55">
        <f t="shared" ca="1" si="125"/>
        <v>5215.5424328587196</v>
      </c>
      <c r="AQ181" s="55">
        <f t="shared" ca="1" si="126"/>
        <v>2155.0755657601039</v>
      </c>
      <c r="AR181" s="55">
        <f t="shared" ca="1" si="127"/>
        <v>1816.3283010373416</v>
      </c>
      <c r="AS181" s="55">
        <f t="shared" ca="1" si="128"/>
        <v>1331.1566631553335</v>
      </c>
      <c r="AT181" s="55">
        <f t="shared" ca="1" si="129"/>
        <v>1079.02504386435</v>
      </c>
      <c r="AU181" s="55">
        <f t="shared" ca="1" si="130"/>
        <v>637.63816409264314</v>
      </c>
      <c r="AV181" s="55">
        <f t="shared" ca="1" si="131"/>
        <v>732.14662543181998</v>
      </c>
      <c r="AW181" s="55">
        <f t="shared" ca="1" si="132"/>
        <v>429.82127764528684</v>
      </c>
      <c r="AX181" s="55">
        <f t="shared" ca="1" si="112"/>
        <v>11655798.15109349</v>
      </c>
      <c r="AY181" s="55">
        <f t="shared" ca="1" si="113"/>
        <v>13912204.851004561</v>
      </c>
      <c r="AZ181" s="43">
        <f t="array" aca="1" ref="AZ181" ca="1">SUM($E$54:$V$54*AF181:AW181)/1000000</f>
        <v>302.02471135199994</v>
      </c>
      <c r="BA181" s="45">
        <f t="array" aca="1" ref="BA181" ca="1">IF(AZ181=0,"",SUM(($E$54:$V$54*AF181:AW181))/SUM(AF181:AW181))</f>
        <v>21.709334687534565</v>
      </c>
      <c r="BB181" s="56">
        <f t="array" aca="1" ref="BB181" ca="1">SUM(AG181:AW181*AG$54:AW$54*AG$55:AW$55)/1000000</f>
        <v>622.20728789818565</v>
      </c>
      <c r="BG181" s="10"/>
      <c r="BH181" s="48"/>
      <c r="BI181" s="55">
        <f t="shared" si="133"/>
        <v>0</v>
      </c>
      <c r="BJ181" s="55">
        <f t="shared" si="134"/>
        <v>0</v>
      </c>
      <c r="BK181" s="55">
        <f t="shared" ca="1" si="135"/>
        <v>10996871.909715893</v>
      </c>
      <c r="BL181" s="55">
        <f t="shared" ca="1" si="136"/>
        <v>16974421.223007467</v>
      </c>
      <c r="BM181" s="55">
        <f t="shared" ca="1" si="137"/>
        <v>9678112.9483251143</v>
      </c>
      <c r="BN181" s="55">
        <f t="shared" ca="1" si="138"/>
        <v>1869131.7536071178</v>
      </c>
      <c r="BO181" s="55">
        <f t="shared" ca="1" si="139"/>
        <v>618322.99752959155</v>
      </c>
      <c r="BP181" s="55">
        <f t="shared" ca="1" si="140"/>
        <v>174632.93758291673</v>
      </c>
      <c r="BQ181" s="55">
        <f t="shared" ca="1" si="141"/>
        <v>49130.129508198399</v>
      </c>
      <c r="BR181" s="55">
        <f t="shared" ca="1" si="142"/>
        <v>18080.681040219111</v>
      </c>
      <c r="BS181" s="55">
        <f t="shared" ca="1" si="143"/>
        <v>7470.9839721734834</v>
      </c>
      <c r="BT181" s="55">
        <f t="shared" ca="1" si="144"/>
        <v>6296.6514218117281</v>
      </c>
      <c r="BU181" s="55">
        <f t="shared" ca="1" si="145"/>
        <v>4614.7106175266626</v>
      </c>
      <c r="BV181" s="55">
        <f t="shared" ca="1" si="146"/>
        <v>3740.6478623597905</v>
      </c>
      <c r="BW181" s="55">
        <f t="shared" ca="1" si="147"/>
        <v>2210.4953439542414</v>
      </c>
      <c r="BX181" s="55">
        <f t="shared" ca="1" si="148"/>
        <v>2538.1271036557782</v>
      </c>
      <c r="BY181" s="55">
        <f t="shared" ca="1" si="149"/>
        <v>1490.0581340192903</v>
      </c>
      <c r="BZ181" s="55">
        <f t="shared" ca="1" si="114"/>
        <v>40407066.254772022</v>
      </c>
      <c r="CA181" s="55">
        <f t="shared" ca="1" si="115"/>
        <v>40407066.254772022</v>
      </c>
      <c r="CB181" s="43">
        <f t="array" aca="1" ref="CB181" ca="1">SUM($E$54:$V$54*BH181:BY181)/1000000</f>
        <v>970.50669220293355</v>
      </c>
      <c r="CC181" s="45">
        <f t="array" aca="1" ref="CC181" ca="1">IF(CB181=0,"",SUM(($E$54:$V$54*BH181:BY181))/SUM(BH181:BY181))</f>
        <v>24.018241910554888</v>
      </c>
      <c r="CD181" s="56">
        <f t="array" aca="1" ref="CD181" ca="1">SUM(BI181:BY181*BI$54:BY$54*BI$55:BY$55)/1000000</f>
        <v>4579.9366765747818</v>
      </c>
      <c r="CI181" s="10"/>
      <c r="CJ181" s="73"/>
      <c r="CK181" s="156" t="str">
        <f t="shared" ca="1" si="150"/>
        <v/>
      </c>
      <c r="CL181" s="156" t="str">
        <f t="shared" ca="1" si="151"/>
        <v/>
      </c>
      <c r="CM181" s="156" t="str">
        <f t="shared" ca="1" si="152"/>
        <v/>
      </c>
      <c r="CN181" s="156">
        <f t="shared" ca="1" si="153"/>
        <v>0.14207531115615299</v>
      </c>
      <c r="CO181" s="156">
        <f t="shared" ca="1" si="154"/>
        <v>0.1444753173901594</v>
      </c>
      <c r="CP181" s="156">
        <f t="shared" ca="1" si="155"/>
        <v>0.14158824727869351</v>
      </c>
      <c r="CQ181" s="156">
        <f t="shared" ca="1" si="156"/>
        <v>0.12731958519405098</v>
      </c>
      <c r="CR181" s="156">
        <f t="shared" ca="1" si="157"/>
        <v>0.11931131595303096</v>
      </c>
      <c r="CS181" s="156">
        <f t="shared" ca="1" si="158"/>
        <v>0.11997064285215234</v>
      </c>
      <c r="CT181" s="156">
        <f t="shared" ca="1" si="159"/>
        <v>0.11269773000774794</v>
      </c>
      <c r="CU181" s="156">
        <f t="shared" ca="1" si="160"/>
        <v>0.15434740360194266</v>
      </c>
      <c r="CV181" s="156">
        <f t="shared" ca="1" si="161"/>
        <v>0.13333069835107725</v>
      </c>
      <c r="CW181" s="156">
        <f t="shared" ca="1" si="162"/>
        <v>0.15859728454264543</v>
      </c>
      <c r="CX181" s="156">
        <f t="shared" ca="1" si="163"/>
        <v>0.13988500446737032</v>
      </c>
      <c r="CY181" s="156">
        <f t="shared" ca="1" si="164"/>
        <v>0.14063883117421</v>
      </c>
      <c r="CZ181" s="156">
        <f t="shared" ca="1" si="165"/>
        <v>0.15015314294822757</v>
      </c>
      <c r="DA181" s="156">
        <f t="shared" ca="1" si="166"/>
        <v>0.12342462106242902</v>
      </c>
      <c r="DB181" s="55"/>
      <c r="DC181" s="55"/>
      <c r="DD181" s="43"/>
      <c r="DE181" s="45"/>
      <c r="DF181" s="56"/>
      <c r="DK181" s="10"/>
      <c r="DL181" s="48"/>
      <c r="DM181" s="74">
        <f t="shared" ca="1" si="167"/>
        <v>0.10640564668973515</v>
      </c>
      <c r="DN181" s="74">
        <f t="shared" ca="1" si="168"/>
        <v>0.10640564668973498</v>
      </c>
      <c r="DO181" s="74">
        <f t="shared" ca="1" si="169"/>
        <v>0.47528128780322021</v>
      </c>
      <c r="DP181" s="74">
        <f t="shared" ca="1" si="170"/>
        <v>0.47528128780322021</v>
      </c>
      <c r="DQ181" s="74">
        <f t="shared" ca="1" si="171"/>
        <v>0.47528128780322021</v>
      </c>
      <c r="DR181" s="74">
        <f t="shared" ca="1" si="172"/>
        <v>0.47528128780322021</v>
      </c>
      <c r="DS181" s="74">
        <f t="shared" ca="1" si="173"/>
        <v>0.47528128780322021</v>
      </c>
      <c r="DT181" s="74">
        <f t="shared" ca="1" si="174"/>
        <v>0.47528128780322021</v>
      </c>
      <c r="DU181" s="74">
        <f t="shared" ca="1" si="175"/>
        <v>0.47528128780322021</v>
      </c>
      <c r="DV181" s="74">
        <f t="shared" ca="1" si="176"/>
        <v>0.47528128780322021</v>
      </c>
      <c r="DW181" s="74">
        <f t="shared" ca="1" si="177"/>
        <v>0.47528128780322021</v>
      </c>
      <c r="DX181" s="74">
        <f t="shared" ca="1" si="178"/>
        <v>0.47528128780322021</v>
      </c>
      <c r="DY181" s="74">
        <f t="shared" ca="1" si="179"/>
        <v>0.47528128780322021</v>
      </c>
      <c r="DZ181" s="74">
        <f t="shared" ca="1" si="180"/>
        <v>0.47528128780322021</v>
      </c>
      <c r="EA181" s="74">
        <f t="shared" ca="1" si="181"/>
        <v>0.47528128780322021</v>
      </c>
      <c r="EB181" s="74">
        <f t="shared" ca="1" si="182"/>
        <v>0.47528128780322021</v>
      </c>
      <c r="EC181" s="74">
        <f t="shared" ca="1" si="183"/>
        <v>0.47528128780322021</v>
      </c>
      <c r="ED181" s="55"/>
      <c r="EE181" s="55"/>
      <c r="EF181" s="43"/>
      <c r="EG181" s="45"/>
      <c r="EH181" s="56"/>
    </row>
    <row r="182" spans="1:138" x14ac:dyDescent="0.2">
      <c r="A182" s="6">
        <v>11</v>
      </c>
      <c r="B182">
        <v>6</v>
      </c>
      <c r="C182" s="5">
        <f t="shared" ca="1" si="107"/>
        <v>0.42033033231641459</v>
      </c>
      <c r="D182" s="5">
        <f t="shared" ca="1" si="108"/>
        <v>7.204845503117302E-2</v>
      </c>
      <c r="E182" s="32">
        <f t="shared" ca="1" si="109"/>
        <v>14537203.040700724</v>
      </c>
      <c r="F182" s="31">
        <f t="shared" ca="1" si="194"/>
        <v>16080927.156412661</v>
      </c>
      <c r="G182" s="31">
        <f t="shared" ca="1" si="194"/>
        <v>15113784.481183607</v>
      </c>
      <c r="H182" s="31">
        <f t="shared" ca="1" si="194"/>
        <v>11842079.434219854</v>
      </c>
      <c r="I182" s="31">
        <f t="shared" ca="1" si="194"/>
        <v>10857210.329796337</v>
      </c>
      <c r="J182" s="31">
        <f t="shared" ca="1" si="194"/>
        <v>16758844.056547001</v>
      </c>
      <c r="K182" s="31">
        <f t="shared" ca="1" si="194"/>
        <v>9555199.7639122996</v>
      </c>
      <c r="L182" s="31">
        <f t="shared" ca="1" si="194"/>
        <v>1845393.5582430395</v>
      </c>
      <c r="M182" s="31">
        <f t="shared" ca="1" si="194"/>
        <v>610470.22199082386</v>
      </c>
      <c r="N182" s="31">
        <f t="shared" ca="1" si="194"/>
        <v>172415.0785254447</v>
      </c>
      <c r="O182" s="31">
        <f t="shared" ca="1" si="194"/>
        <v>48506.171025722571</v>
      </c>
      <c r="P182" s="31">
        <f t="shared" ca="1" si="195"/>
        <v>17851.054242632472</v>
      </c>
      <c r="Q182" s="31">
        <f t="shared" ca="1" si="195"/>
        <v>7376.1015880124414</v>
      </c>
      <c r="R182" s="31">
        <f t="shared" ca="1" si="195"/>
        <v>6216.683200576379</v>
      </c>
      <c r="S182" s="31">
        <f t="shared" ca="1" si="195"/>
        <v>4556.103244356671</v>
      </c>
      <c r="T182" s="31">
        <f t="shared" ca="1" si="195"/>
        <v>3693.1411900379721</v>
      </c>
      <c r="U182" s="31">
        <f t="shared" ca="1" si="195"/>
        <v>2182.4217904313791</v>
      </c>
      <c r="V182" s="31">
        <f t="shared" ca="1" si="195"/>
        <v>2505.892587854969</v>
      </c>
      <c r="W182" s="33">
        <f t="shared" ca="1" si="110"/>
        <v>51734500.012104414</v>
      </c>
      <c r="X182" s="33">
        <f t="shared" ca="1" si="111"/>
        <v>97466414.69040142</v>
      </c>
      <c r="Y182" s="40">
        <f t="array" aca="1" ref="Y182" ca="1">SUM($E$54:$V$54*E182:V182)/1000000</f>
        <v>1649.8096770681448</v>
      </c>
      <c r="Z182" s="41">
        <f t="array" aca="1" ref="Z182" ca="1">SUM(($E$54:$V$54*E182:V182))/SUM(E182:V182)</f>
        <v>16.926955631934408</v>
      </c>
      <c r="AE182" s="10"/>
      <c r="AF182" s="48"/>
      <c r="AG182" s="55">
        <f t="shared" ca="1" si="116"/>
        <v>486513.90580169472</v>
      </c>
      <c r="AH182" s="55">
        <f t="shared" ca="1" si="117"/>
        <v>457253.87895022333</v>
      </c>
      <c r="AI182" s="55">
        <f t="shared" ca="1" si="118"/>
        <v>1213394.6653165349</v>
      </c>
      <c r="AJ182" s="55">
        <f t="shared" ca="1" si="119"/>
        <v>1112480.3855246515</v>
      </c>
      <c r="AK182" s="55">
        <f t="shared" ca="1" si="120"/>
        <v>1717189.2899420927</v>
      </c>
      <c r="AL182" s="55">
        <f t="shared" ca="1" si="121"/>
        <v>979070.31311252259</v>
      </c>
      <c r="AM182" s="55">
        <f t="shared" ca="1" si="122"/>
        <v>189087.62700164394</v>
      </c>
      <c r="AN182" s="55">
        <f t="shared" ca="1" si="123"/>
        <v>62551.624890959531</v>
      </c>
      <c r="AO182" s="55">
        <f t="shared" ca="1" si="124"/>
        <v>17666.452726061154</v>
      </c>
      <c r="AP182" s="55">
        <f t="shared" ca="1" si="125"/>
        <v>4970.168413789288</v>
      </c>
      <c r="AQ182" s="55">
        <f t="shared" ca="1" si="126"/>
        <v>1829.1022373735077</v>
      </c>
      <c r="AR182" s="55">
        <f t="shared" ca="1" si="127"/>
        <v>755.78975529112756</v>
      </c>
      <c r="AS182" s="55">
        <f t="shared" ca="1" si="128"/>
        <v>636.99034223200579</v>
      </c>
      <c r="AT182" s="55">
        <f t="shared" ca="1" si="129"/>
        <v>466.83957847458441</v>
      </c>
      <c r="AU182" s="55">
        <f t="shared" ca="1" si="130"/>
        <v>378.41646335384974</v>
      </c>
      <c r="AV182" s="55">
        <f t="shared" ca="1" si="131"/>
        <v>223.62111086062424</v>
      </c>
      <c r="AW182" s="55">
        <f t="shared" ca="1" si="132"/>
        <v>256.7654367503219</v>
      </c>
      <c r="AX182" s="55">
        <f t="shared" ca="1" si="112"/>
        <v>5300958.0518525923</v>
      </c>
      <c r="AY182" s="55">
        <f t="shared" ca="1" si="113"/>
        <v>6244725.8366045104</v>
      </c>
      <c r="AZ182" s="43">
        <f t="array" aca="1" ref="AZ182" ca="1">SUM($E$54:$V$54*AF182:AW182)/1000000</f>
        <v>145.69695509801767</v>
      </c>
      <c r="BA182" s="45">
        <f t="array" aca="1" ref="BA182" ca="1">IF(AZ182=0,"",SUM(($E$54:$V$54*AF182:AW182))/SUM(AF182:AW182))</f>
        <v>23.331201226479866</v>
      </c>
      <c r="BB182" s="56">
        <f t="array" aca="1" ref="BB182" ca="1">SUM(AG182:AW182*AG$54:AW$54*AG$55:AW$55)/1000000</f>
        <v>319.11040823521165</v>
      </c>
      <c r="BG182" s="10"/>
      <c r="BH182" s="48"/>
      <c r="BI182" s="55">
        <f t="shared" si="133"/>
        <v>0</v>
      </c>
      <c r="BJ182" s="55">
        <f t="shared" si="134"/>
        <v>0</v>
      </c>
      <c r="BK182" s="55">
        <f t="shared" ca="1" si="135"/>
        <v>7078938.5099623837</v>
      </c>
      <c r="BL182" s="55">
        <f t="shared" ca="1" si="136"/>
        <v>6490205.0979545703</v>
      </c>
      <c r="BM182" s="55">
        <f t="shared" ca="1" si="137"/>
        <v>10018073.872357903</v>
      </c>
      <c r="BN182" s="55">
        <f t="shared" ca="1" si="138"/>
        <v>5711891.3916150704</v>
      </c>
      <c r="BO182" s="55">
        <f t="shared" ca="1" si="139"/>
        <v>1103136.2859916307</v>
      </c>
      <c r="BP182" s="55">
        <f t="shared" ca="1" si="140"/>
        <v>364925.87198397086</v>
      </c>
      <c r="BQ182" s="55">
        <f t="shared" ca="1" si="141"/>
        <v>103065.99831994501</v>
      </c>
      <c r="BR182" s="55">
        <f t="shared" ca="1" si="142"/>
        <v>28995.93808267932</v>
      </c>
      <c r="BS182" s="55">
        <f t="shared" ca="1" si="143"/>
        <v>10670.973457283122</v>
      </c>
      <c r="BT182" s="55">
        <f t="shared" ca="1" si="144"/>
        <v>4409.27371538239</v>
      </c>
      <c r="BU182" s="55">
        <f t="shared" ca="1" si="145"/>
        <v>3716.1985238528778</v>
      </c>
      <c r="BV182" s="55">
        <f t="shared" ca="1" si="146"/>
        <v>2723.5398048962466</v>
      </c>
      <c r="BW182" s="55">
        <f t="shared" ca="1" si="147"/>
        <v>2207.6797861481682</v>
      </c>
      <c r="BX182" s="55">
        <f t="shared" ca="1" si="148"/>
        <v>1304.6044609886985</v>
      </c>
      <c r="BY182" s="55">
        <f t="shared" ca="1" si="149"/>
        <v>1497.9682952248725</v>
      </c>
      <c r="BZ182" s="55">
        <f t="shared" ca="1" si="114"/>
        <v>30925763.20431193</v>
      </c>
      <c r="CA182" s="55">
        <f t="shared" ca="1" si="115"/>
        <v>30925763.20431193</v>
      </c>
      <c r="CB182" s="43">
        <f t="array" aca="1" ref="CB182" ca="1">SUM($E$54:$V$54*BH182:BY182)/1000000</f>
        <v>798.22201808898274</v>
      </c>
      <c r="CC182" s="45">
        <f t="array" aca="1" ref="CC182" ca="1">IF(CB182=0,"",SUM(($E$54:$V$54*BH182:BY182))/SUM(BH182:BY182))</f>
        <v>25.810907650540631</v>
      </c>
      <c r="CD182" s="56">
        <f t="array" aca="1" ref="CD182" ca="1">SUM(BI182:BY182*BI$54:BY$54*BI$55:BY$55)/1000000</f>
        <v>3853.369801447056</v>
      </c>
      <c r="CI182" s="10"/>
      <c r="CJ182" s="73"/>
      <c r="CK182" s="156" t="str">
        <f t="shared" ca="1" si="150"/>
        <v/>
      </c>
      <c r="CL182" s="156" t="str">
        <f t="shared" ca="1" si="151"/>
        <v/>
      </c>
      <c r="CM182" s="156" t="str">
        <f t="shared" ca="1" si="152"/>
        <v/>
      </c>
      <c r="CN182" s="156">
        <f t="shared" ca="1" si="153"/>
        <v>0.33427820131247571</v>
      </c>
      <c r="CO182" s="156">
        <f t="shared" ca="1" si="154"/>
        <v>0.29897284764064663</v>
      </c>
      <c r="CP182" s="156">
        <f t="shared" ca="1" si="155"/>
        <v>0.2731264541714033</v>
      </c>
      <c r="CQ182" s="156">
        <f t="shared" ca="1" si="156"/>
        <v>0.4044786449518763</v>
      </c>
      <c r="CR182" s="156">
        <f t="shared" ca="1" si="157"/>
        <v>0.37470038666981986</v>
      </c>
      <c r="CS182" s="156">
        <f t="shared" ca="1" si="158"/>
        <v>0.35309422687837494</v>
      </c>
      <c r="CT182" s="156">
        <f t="shared" ca="1" si="159"/>
        <v>0.32597956838729641</v>
      </c>
      <c r="CU182" s="156">
        <f t="shared" ca="1" si="160"/>
        <v>0.34123000368089473</v>
      </c>
      <c r="CV182" s="156">
        <f t="shared" ca="1" si="161"/>
        <v>0.34102793601007619</v>
      </c>
      <c r="CW182" s="156">
        <f t="shared" ca="1" si="162"/>
        <v>0.35166248125810906</v>
      </c>
      <c r="CX182" s="156">
        <f t="shared" ca="1" si="163"/>
        <v>0.33784762396535878</v>
      </c>
      <c r="CY182" s="156">
        <f t="shared" ca="1" si="164"/>
        <v>0.38263494588892499</v>
      </c>
      <c r="CZ182" s="156">
        <f t="shared" ca="1" si="165"/>
        <v>0.37559276907597472</v>
      </c>
      <c r="DA182" s="156">
        <f t="shared" ca="1" si="166"/>
        <v>0.30942962482648861</v>
      </c>
      <c r="DB182" s="55"/>
      <c r="DC182" s="55"/>
      <c r="DD182" s="43"/>
      <c r="DE182" s="45"/>
      <c r="DF182" s="56"/>
      <c r="DK182" s="10"/>
      <c r="DL182" s="48"/>
      <c r="DM182" s="74">
        <f t="shared" ca="1" si="167"/>
        <v>7.2048455031173048E-2</v>
      </c>
      <c r="DN182" s="74">
        <f t="shared" ca="1" si="168"/>
        <v>7.2048455031173048E-2</v>
      </c>
      <c r="DO182" s="74">
        <f t="shared" ca="1" si="169"/>
        <v>0.49237878734758767</v>
      </c>
      <c r="DP182" s="74">
        <f t="shared" ca="1" si="170"/>
        <v>0.49237878734758767</v>
      </c>
      <c r="DQ182" s="74">
        <f t="shared" ca="1" si="171"/>
        <v>0.49237878734758767</v>
      </c>
      <c r="DR182" s="74">
        <f t="shared" ca="1" si="172"/>
        <v>0.49237878734758767</v>
      </c>
      <c r="DS182" s="74">
        <f t="shared" ca="1" si="173"/>
        <v>0.49237878734758767</v>
      </c>
      <c r="DT182" s="74">
        <f t="shared" ca="1" si="174"/>
        <v>0.49237878734758767</v>
      </c>
      <c r="DU182" s="74">
        <f t="shared" ca="1" si="175"/>
        <v>0.49237878734758767</v>
      </c>
      <c r="DV182" s="74">
        <f t="shared" ca="1" si="176"/>
        <v>0.49237878734758767</v>
      </c>
      <c r="DW182" s="74">
        <f t="shared" ca="1" si="177"/>
        <v>0.49237878734758767</v>
      </c>
      <c r="DX182" s="74">
        <f t="shared" ca="1" si="178"/>
        <v>0.49237878734758767</v>
      </c>
      <c r="DY182" s="74">
        <f t="shared" ca="1" si="179"/>
        <v>0.49237878734758767</v>
      </c>
      <c r="DZ182" s="74">
        <f t="shared" ca="1" si="180"/>
        <v>0.49237878734758767</v>
      </c>
      <c r="EA182" s="74">
        <f t="shared" ca="1" si="181"/>
        <v>0.49237878734758767</v>
      </c>
      <c r="EB182" s="74">
        <f t="shared" ca="1" si="182"/>
        <v>0.49237878734758767</v>
      </c>
      <c r="EC182" s="74">
        <f t="shared" ca="1" si="183"/>
        <v>0.49237878734758767</v>
      </c>
      <c r="ED182" s="55"/>
      <c r="EE182" s="55"/>
      <c r="EF182" s="43"/>
      <c r="EG182" s="45"/>
      <c r="EH182" s="56"/>
    </row>
    <row r="183" spans="1:138" x14ac:dyDescent="0.2">
      <c r="A183" s="6">
        <v>11</v>
      </c>
      <c r="B183">
        <v>7</v>
      </c>
      <c r="C183" s="5">
        <f t="shared" ca="1" si="107"/>
        <v>0.49457460987328483</v>
      </c>
      <c r="D183" s="5">
        <f t="shared" ca="1" si="108"/>
        <v>0.10101082935303032</v>
      </c>
      <c r="E183" s="32">
        <f t="shared" ca="1" si="109"/>
        <v>15744705.004240954</v>
      </c>
      <c r="F183" s="31">
        <f t="shared" ca="1" si="194"/>
        <v>11030898.18624782</v>
      </c>
      <c r="G183" s="31">
        <f t="shared" ca="1" si="194"/>
        <v>12202283.32136615</v>
      </c>
      <c r="H183" s="31">
        <f t="shared" ca="1" si="194"/>
        <v>6993784.0921240244</v>
      </c>
      <c r="I183" s="31">
        <f t="shared" ca="1" si="194"/>
        <v>5479828.4882139545</v>
      </c>
      <c r="J183" s="31">
        <f t="shared" ca="1" si="194"/>
        <v>5024088.1087003369</v>
      </c>
      <c r="K183" s="31">
        <f t="shared" ca="1" si="194"/>
        <v>7755022.3844323847</v>
      </c>
      <c r="L183" s="31">
        <f t="shared" ca="1" si="194"/>
        <v>4421593.0291394265</v>
      </c>
      <c r="M183" s="31">
        <f t="shared" ca="1" si="194"/>
        <v>853941.25656723592</v>
      </c>
      <c r="N183" s="31">
        <f t="shared" ca="1" si="194"/>
        <v>282490.26129691699</v>
      </c>
      <c r="O183" s="31">
        <f t="shared" ca="1" si="194"/>
        <v>79783.712341194972</v>
      </c>
      <c r="P183" s="31">
        <f t="shared" ca="1" si="195"/>
        <v>22445.846552324183</v>
      </c>
      <c r="Q183" s="31">
        <f t="shared" ca="1" si="195"/>
        <v>8260.4339995186274</v>
      </c>
      <c r="R183" s="31">
        <f t="shared" ca="1" si="195"/>
        <v>3413.2326031482648</v>
      </c>
      <c r="S183" s="31">
        <f t="shared" ca="1" si="195"/>
        <v>2876.7209250664687</v>
      </c>
      <c r="T183" s="31">
        <f t="shared" ca="1" si="195"/>
        <v>2108.3006994129737</v>
      </c>
      <c r="U183" s="31">
        <f t="shared" ca="1" si="195"/>
        <v>1708.971842030184</v>
      </c>
      <c r="V183" s="31">
        <f t="shared" ca="1" si="195"/>
        <v>1009.8984022980119</v>
      </c>
      <c r="W183" s="33">
        <f t="shared" ca="1" si="110"/>
        <v>30932354.73783927</v>
      </c>
      <c r="X183" s="33">
        <f t="shared" ca="1" si="111"/>
        <v>69910241.249694198</v>
      </c>
      <c r="Y183" s="40">
        <f t="array" aca="1" ref="Y183" ca="1">SUM($E$54:$V$54*E183:V183)/1000000</f>
        <v>1078.0435491838127</v>
      </c>
      <c r="Z183" s="41">
        <f t="array" aca="1" ref="Z183" ca="1">SUM(($E$54:$V$54*E183:V183))/SUM(E183:V183)</f>
        <v>15.420395208384841</v>
      </c>
      <c r="AE183" s="10"/>
      <c r="AF183" s="48"/>
      <c r="AG183" s="55">
        <f t="shared" ca="1" si="116"/>
        <v>459617.77018320438</v>
      </c>
      <c r="AH183" s="55">
        <f t="shared" ca="1" si="117"/>
        <v>508425.16689184663</v>
      </c>
      <c r="AI183" s="55">
        <f t="shared" ca="1" si="118"/>
        <v>1064395.8890130916</v>
      </c>
      <c r="AJ183" s="55">
        <f t="shared" ca="1" si="119"/>
        <v>833984.41223259899</v>
      </c>
      <c r="AK183" s="55">
        <f t="shared" ca="1" si="120"/>
        <v>764624.50920702005</v>
      </c>
      <c r="AL183" s="55">
        <f t="shared" ca="1" si="121"/>
        <v>1180250.0386721909</v>
      </c>
      <c r="AM183" s="55">
        <f t="shared" ca="1" si="122"/>
        <v>672929.7589276348</v>
      </c>
      <c r="AN183" s="55">
        <f t="shared" ca="1" si="123"/>
        <v>129962.77136613685</v>
      </c>
      <c r="AO183" s="55">
        <f t="shared" ca="1" si="124"/>
        <v>42992.673043664821</v>
      </c>
      <c r="AP183" s="55">
        <f t="shared" ca="1" si="125"/>
        <v>12142.418797544004</v>
      </c>
      <c r="AQ183" s="55">
        <f t="shared" ca="1" si="126"/>
        <v>3416.0715402434894</v>
      </c>
      <c r="AR183" s="55">
        <f t="shared" ca="1" si="127"/>
        <v>1257.1694914707234</v>
      </c>
      <c r="AS183" s="55">
        <f t="shared" ca="1" si="128"/>
        <v>519.46567168519891</v>
      </c>
      <c r="AT183" s="55">
        <f t="shared" ca="1" si="129"/>
        <v>437.81304743549231</v>
      </c>
      <c r="AU183" s="55">
        <f t="shared" ca="1" si="130"/>
        <v>320.86586713274806</v>
      </c>
      <c r="AV183" s="55">
        <f t="shared" ca="1" si="131"/>
        <v>260.09132954855318</v>
      </c>
      <c r="AW183" s="55">
        <f t="shared" ca="1" si="132"/>
        <v>153.69815447082729</v>
      </c>
      <c r="AX183" s="55">
        <f t="shared" ca="1" si="112"/>
        <v>4707647.6463618698</v>
      </c>
      <c r="AY183" s="55">
        <f t="shared" ca="1" si="113"/>
        <v>5675690.5834369203</v>
      </c>
      <c r="AZ183" s="43">
        <f t="array" aca="1" ref="AZ183" ca="1">SUM($E$54:$V$54*AF183:AW183)/1000000</f>
        <v>135.76809302084098</v>
      </c>
      <c r="BA183" s="45">
        <f t="array" aca="1" ref="BA183" ca="1">IF(AZ183=0,"",SUM(($E$54:$V$54*AF183:AW183))/SUM(AF183:AW183))</f>
        <v>23.920982129830353</v>
      </c>
      <c r="BB183" s="56">
        <f t="array" aca="1" ref="BB183" ca="1">SUM(AG183:AW183*AG$54:AW$54*AG$55:AW$55)/1000000</f>
        <v>306.72787311902323</v>
      </c>
      <c r="BG183" s="10"/>
      <c r="BH183" s="48"/>
      <c r="BI183" s="55">
        <f t="shared" si="133"/>
        <v>0</v>
      </c>
      <c r="BJ183" s="55">
        <f t="shared" si="134"/>
        <v>0</v>
      </c>
      <c r="BK183" s="55">
        <f t="shared" ca="1" si="135"/>
        <v>5211551.9190476304</v>
      </c>
      <c r="BL183" s="55">
        <f t="shared" ca="1" si="136"/>
        <v>4083398.9579352406</v>
      </c>
      <c r="BM183" s="55">
        <f t="shared" ca="1" si="137"/>
        <v>3743795.3015803937</v>
      </c>
      <c r="BN183" s="55">
        <f t="shared" ca="1" si="138"/>
        <v>5778803.185440002</v>
      </c>
      <c r="BO183" s="55">
        <f t="shared" ca="1" si="139"/>
        <v>3294834.5749204978</v>
      </c>
      <c r="BP183" s="55">
        <f t="shared" ca="1" si="140"/>
        <v>636330.65244731365</v>
      </c>
      <c r="BQ183" s="55">
        <f t="shared" ca="1" si="141"/>
        <v>210503.01867799019</v>
      </c>
      <c r="BR183" s="55">
        <f t="shared" ca="1" si="142"/>
        <v>59452.35850628333</v>
      </c>
      <c r="BS183" s="55">
        <f t="shared" ca="1" si="143"/>
        <v>16725.951664156593</v>
      </c>
      <c r="BT183" s="55">
        <f t="shared" ca="1" si="144"/>
        <v>6155.4203125654867</v>
      </c>
      <c r="BU183" s="55">
        <f t="shared" ca="1" si="145"/>
        <v>2543.4355262875947</v>
      </c>
      <c r="BV183" s="55">
        <f t="shared" ca="1" si="146"/>
        <v>2143.6435926693698</v>
      </c>
      <c r="BW183" s="55">
        <f t="shared" ca="1" si="147"/>
        <v>1571.0405713451491</v>
      </c>
      <c r="BX183" s="55">
        <f t="shared" ca="1" si="148"/>
        <v>1273.4730391463775</v>
      </c>
      <c r="BY183" s="55">
        <f t="shared" ca="1" si="149"/>
        <v>752.54510108002421</v>
      </c>
      <c r="BZ183" s="55">
        <f t="shared" ca="1" si="114"/>
        <v>23049835.478362609</v>
      </c>
      <c r="CA183" s="55">
        <f t="shared" ca="1" si="115"/>
        <v>23049835.478362609</v>
      </c>
      <c r="CB183" s="43">
        <f t="array" aca="1" ref="CB183" ca="1">SUM($E$54:$V$54*BH183:BY183)/1000000</f>
        <v>618.95597339687629</v>
      </c>
      <c r="CC183" s="45">
        <f t="array" aca="1" ref="CC183" ca="1">IF(CB183=0,"",SUM(($E$54:$V$54*BH183:BY183))/SUM(BH183:BY183))</f>
        <v>26.852945392079004</v>
      </c>
      <c r="CD183" s="56">
        <f t="array" aca="1" ref="CD183" ca="1">SUM(BI183:BY183*BI$54:BY$54*BI$55:BY$55)/1000000</f>
        <v>3030.7899001580122</v>
      </c>
      <c r="CI183" s="10"/>
      <c r="CJ183" s="73"/>
      <c r="CK183" s="156" t="str">
        <f t="shared" ca="1" si="150"/>
        <v/>
      </c>
      <c r="CL183" s="156" t="str">
        <f t="shared" ca="1" si="151"/>
        <v/>
      </c>
      <c r="CM183" s="156" t="str">
        <f t="shared" ca="1" si="152"/>
        <v/>
      </c>
      <c r="CN183" s="156">
        <f t="shared" ca="1" si="153"/>
        <v>0.44587777766923348</v>
      </c>
      <c r="CO183" s="156">
        <f t="shared" ca="1" si="154"/>
        <v>0.34771703872811471</v>
      </c>
      <c r="CP183" s="156">
        <f t="shared" ca="1" si="155"/>
        <v>0.37377921171830181</v>
      </c>
      <c r="CQ183" s="156">
        <f t="shared" ca="1" si="156"/>
        <v>0.30849735542003087</v>
      </c>
      <c r="CR183" s="156">
        <f t="shared" ca="1" si="157"/>
        <v>0.34722133646935038</v>
      </c>
      <c r="CS183" s="156">
        <f t="shared" ca="1" si="158"/>
        <v>0.41860302145793665</v>
      </c>
      <c r="CT183" s="156">
        <f t="shared" ca="1" si="159"/>
        <v>0.35462625018974381</v>
      </c>
      <c r="CU183" s="156">
        <f t="shared" ca="1" si="160"/>
        <v>0.41754936963356964</v>
      </c>
      <c r="CV183" s="156">
        <f t="shared" ca="1" si="161"/>
        <v>0.39475986007957181</v>
      </c>
      <c r="CW183" s="156">
        <f t="shared" ca="1" si="162"/>
        <v>0.35308678370671104</v>
      </c>
      <c r="CX183" s="156">
        <f t="shared" ca="1" si="163"/>
        <v>0.33686414159577566</v>
      </c>
      <c r="CY183" s="156">
        <f t="shared" ca="1" si="164"/>
        <v>0.40873651849945342</v>
      </c>
      <c r="CZ183" s="156">
        <f t="shared" ca="1" si="165"/>
        <v>0.39243712074630605</v>
      </c>
      <c r="DA183" s="156" t="str">
        <f t="shared" ca="1" si="166"/>
        <v/>
      </c>
      <c r="DB183" s="55"/>
      <c r="DC183" s="55"/>
      <c r="DD183" s="43"/>
      <c r="DE183" s="45"/>
      <c r="DF183" s="56"/>
      <c r="DK183" s="10"/>
      <c r="DL183" s="48"/>
      <c r="DM183" s="74">
        <f t="shared" ca="1" si="167"/>
        <v>0.10101082935303032</v>
      </c>
      <c r="DN183" s="74">
        <f t="shared" ca="1" si="168"/>
        <v>0.10101082935303032</v>
      </c>
      <c r="DO183" s="74">
        <f t="shared" ca="1" si="169"/>
        <v>0.59558543922631513</v>
      </c>
      <c r="DP183" s="74">
        <f t="shared" ca="1" si="170"/>
        <v>0.59558543922631502</v>
      </c>
      <c r="DQ183" s="74">
        <f t="shared" ca="1" si="171"/>
        <v>0.59558543922631513</v>
      </c>
      <c r="DR183" s="74">
        <f t="shared" ca="1" si="172"/>
        <v>0.59558543922631513</v>
      </c>
      <c r="DS183" s="74">
        <f t="shared" ca="1" si="173"/>
        <v>0.59558543922631513</v>
      </c>
      <c r="DT183" s="74">
        <f t="shared" ca="1" si="174"/>
        <v>0.59558543922631513</v>
      </c>
      <c r="DU183" s="74">
        <f t="shared" ca="1" si="175"/>
        <v>0.59558543922631513</v>
      </c>
      <c r="DV183" s="74">
        <f t="shared" ca="1" si="176"/>
        <v>0.59558543922631513</v>
      </c>
      <c r="DW183" s="74">
        <f t="shared" ca="1" si="177"/>
        <v>0.59558543922631513</v>
      </c>
      <c r="DX183" s="74">
        <f t="shared" ca="1" si="178"/>
        <v>0.59558543922631513</v>
      </c>
      <c r="DY183" s="74">
        <f t="shared" ca="1" si="179"/>
        <v>0.59558543922631513</v>
      </c>
      <c r="DZ183" s="74">
        <f t="shared" ca="1" si="180"/>
        <v>0.59558543922631524</v>
      </c>
      <c r="EA183" s="74">
        <f t="shared" ca="1" si="181"/>
        <v>0.59558543922631502</v>
      </c>
      <c r="EB183" s="74">
        <f t="shared" ca="1" si="182"/>
        <v>0.59558543922631513</v>
      </c>
      <c r="EC183" s="74">
        <f t="shared" ca="1" si="183"/>
        <v>0.59558543922631513</v>
      </c>
      <c r="ED183" s="55"/>
      <c r="EE183" s="55"/>
      <c r="EF183" s="43"/>
      <c r="EG183" s="45"/>
      <c r="EH183" s="56"/>
    </row>
    <row r="184" spans="1:138" x14ac:dyDescent="0.2">
      <c r="A184" s="6">
        <v>11</v>
      </c>
      <c r="B184">
        <v>8</v>
      </c>
      <c r="C184" s="5">
        <f t="shared" ca="1" si="107"/>
        <v>0.48884115358185903</v>
      </c>
      <c r="D184" s="5">
        <f t="shared" ca="1" si="108"/>
        <v>7.6653557497191063E-2</v>
      </c>
      <c r="E184" s="32">
        <f t="shared" ca="1" si="109"/>
        <v>29594639.844329637</v>
      </c>
      <c r="F184" s="31">
        <f t="shared" ca="1" si="194"/>
        <v>12241729.437823143</v>
      </c>
      <c r="G184" s="31">
        <f t="shared" ca="1" si="194"/>
        <v>8576678.3827227354</v>
      </c>
      <c r="H184" s="31">
        <f t="shared" ca="1" si="194"/>
        <v>5818999.7379289977</v>
      </c>
      <c r="I184" s="31">
        <f t="shared" ca="1" si="194"/>
        <v>3335181.3531441041</v>
      </c>
      <c r="J184" s="31">
        <f t="shared" ca="1" si="194"/>
        <v>2613209.3229615996</v>
      </c>
      <c r="K184" s="31">
        <f t="shared" ca="1" si="194"/>
        <v>2395876.7894422505</v>
      </c>
      <c r="L184" s="31">
        <f t="shared" ca="1" si="194"/>
        <v>3698199.1020999551</v>
      </c>
      <c r="M184" s="31">
        <f t="shared" ca="1" si="194"/>
        <v>2108560.1768268398</v>
      </c>
      <c r="N184" s="31">
        <f t="shared" ca="1" si="194"/>
        <v>407225.74761648569</v>
      </c>
      <c r="O184" s="31">
        <f t="shared" ca="1" si="194"/>
        <v>134713.37397779871</v>
      </c>
      <c r="P184" s="31">
        <f t="shared" ca="1" si="195"/>
        <v>38047.092415195453</v>
      </c>
      <c r="Q184" s="31">
        <f t="shared" ca="1" si="195"/>
        <v>10703.929073410971</v>
      </c>
      <c r="R184" s="31">
        <f t="shared" ca="1" si="195"/>
        <v>3939.218752134097</v>
      </c>
      <c r="S184" s="31">
        <f t="shared" ca="1" si="195"/>
        <v>1627.6953337440445</v>
      </c>
      <c r="T184" s="31">
        <f t="shared" ca="1" si="195"/>
        <v>1371.8447497236525</v>
      </c>
      <c r="U184" s="31">
        <f t="shared" ca="1" si="195"/>
        <v>1005.402095186402</v>
      </c>
      <c r="V184" s="31">
        <f t="shared" ca="1" si="195"/>
        <v>814.97097215312851</v>
      </c>
      <c r="W184" s="33">
        <f t="shared" ca="1" si="110"/>
        <v>20569475.757389579</v>
      </c>
      <c r="X184" s="33">
        <f t="shared" ca="1" si="111"/>
        <v>70982523.422265068</v>
      </c>
      <c r="Y184" s="40">
        <f t="array" aca="1" ref="Y184" ca="1">SUM($E$54:$V$54*E184:V184)/1000000</f>
        <v>780.43664347812069</v>
      </c>
      <c r="Z184" s="41">
        <f t="array" aca="1" ref="Z184" ca="1">SUM(($E$54:$V$54*E184:V184))/SUM(E184:V184)</f>
        <v>10.994771752976611</v>
      </c>
      <c r="AE184" s="10"/>
      <c r="AF184" s="48"/>
      <c r="AG184" s="55">
        <f t="shared" ca="1" si="116"/>
        <v>362616.41707120609</v>
      </c>
      <c r="AH184" s="55">
        <f t="shared" ca="1" si="117"/>
        <v>254052.69748128168</v>
      </c>
      <c r="AI184" s="55">
        <f t="shared" ca="1" si="118"/>
        <v>660776.35378497804</v>
      </c>
      <c r="AJ184" s="55">
        <f t="shared" ca="1" si="119"/>
        <v>378726.42601742985</v>
      </c>
      <c r="AK184" s="55">
        <f t="shared" ca="1" si="120"/>
        <v>296742.91216208786</v>
      </c>
      <c r="AL184" s="55">
        <f t="shared" ca="1" si="121"/>
        <v>272063.72234846576</v>
      </c>
      <c r="AM184" s="55">
        <f t="shared" ca="1" si="122"/>
        <v>419948.89642772236</v>
      </c>
      <c r="AN184" s="55">
        <f t="shared" ca="1" si="123"/>
        <v>239437.49237488763</v>
      </c>
      <c r="AO184" s="55">
        <f t="shared" ca="1" si="124"/>
        <v>46242.50847159369</v>
      </c>
      <c r="AP184" s="55">
        <f t="shared" ca="1" si="125"/>
        <v>15297.373444255023</v>
      </c>
      <c r="AQ184" s="55">
        <f t="shared" ca="1" si="126"/>
        <v>4320.4365235425466</v>
      </c>
      <c r="AR184" s="55">
        <f t="shared" ca="1" si="127"/>
        <v>1215.4843689370555</v>
      </c>
      <c r="AS184" s="55">
        <f t="shared" ca="1" si="128"/>
        <v>447.31787609995268</v>
      </c>
      <c r="AT184" s="55">
        <f t="shared" ca="1" si="129"/>
        <v>184.83289846082755</v>
      </c>
      <c r="AU184" s="55">
        <f t="shared" ca="1" si="130"/>
        <v>155.77979249129183</v>
      </c>
      <c r="AV184" s="55">
        <f t="shared" ca="1" si="131"/>
        <v>114.16840702273193</v>
      </c>
      <c r="AW184" s="55">
        <f t="shared" ca="1" si="132"/>
        <v>92.54400613044227</v>
      </c>
      <c r="AX184" s="55">
        <f t="shared" ca="1" si="112"/>
        <v>2335766.2489041057</v>
      </c>
      <c r="AY184" s="55">
        <f t="shared" ca="1" si="113"/>
        <v>2952435.3634565934</v>
      </c>
      <c r="AZ184" s="43">
        <f t="array" aca="1" ref="AZ184" ca="1">SUM($E$54:$V$54*AF184:AW184)/1000000</f>
        <v>68.106455569334443</v>
      </c>
      <c r="BA184" s="45">
        <f t="array" aca="1" ref="BA184" ca="1">IF(AZ184=0,"",SUM(($E$54:$V$54*AF184:AW184))/SUM(AF184:AW184))</f>
        <v>23.067890465042435</v>
      </c>
      <c r="BB184" s="56">
        <f t="array" aca="1" ref="BB184" ca="1">SUM(AG184:AW184*AG$54:AW$54*AG$55:AW$55)/1000000</f>
        <v>153.73097101258821</v>
      </c>
      <c r="BG184" s="10"/>
      <c r="BH184" s="48"/>
      <c r="BI184" s="55">
        <f t="shared" si="133"/>
        <v>0</v>
      </c>
      <c r="BJ184" s="55">
        <f t="shared" si="134"/>
        <v>0</v>
      </c>
      <c r="BK184" s="55">
        <f t="shared" ca="1" si="135"/>
        <v>4213955.4326059818</v>
      </c>
      <c r="BL184" s="55">
        <f t="shared" ca="1" si="136"/>
        <v>2415244.2369433315</v>
      </c>
      <c r="BM184" s="55">
        <f t="shared" ca="1" si="137"/>
        <v>1892412.4624466514</v>
      </c>
      <c r="BN184" s="55">
        <f t="shared" ca="1" si="138"/>
        <v>1735026.3735048722</v>
      </c>
      <c r="BO184" s="55">
        <f t="shared" ca="1" si="139"/>
        <v>2678131.4485329553</v>
      </c>
      <c r="BP184" s="55">
        <f t="shared" ca="1" si="140"/>
        <v>1526959.789016665</v>
      </c>
      <c r="BQ184" s="55">
        <f t="shared" ca="1" si="141"/>
        <v>294901.39693257044</v>
      </c>
      <c r="BR184" s="55">
        <f t="shared" ca="1" si="142"/>
        <v>97555.624623634067</v>
      </c>
      <c r="BS184" s="55">
        <f t="shared" ca="1" si="143"/>
        <v>27552.630864172599</v>
      </c>
      <c r="BT184" s="55">
        <f t="shared" ca="1" si="144"/>
        <v>7751.4834336773174</v>
      </c>
      <c r="BU184" s="55">
        <f t="shared" ca="1" si="145"/>
        <v>2852.671078945044</v>
      </c>
      <c r="BV184" s="55">
        <f t="shared" ca="1" si="146"/>
        <v>1178.731036805181</v>
      </c>
      <c r="BW184" s="55">
        <f t="shared" ca="1" si="147"/>
        <v>993.4512624410977</v>
      </c>
      <c r="BX184" s="55">
        <f t="shared" ca="1" si="148"/>
        <v>728.08383085991329</v>
      </c>
      <c r="BY184" s="55">
        <f t="shared" ca="1" si="149"/>
        <v>590.17898439416604</v>
      </c>
      <c r="BZ184" s="55">
        <f t="shared" ca="1" si="114"/>
        <v>14895833.995097954</v>
      </c>
      <c r="CA184" s="55">
        <f t="shared" ca="1" si="115"/>
        <v>14895833.995097954</v>
      </c>
      <c r="CB184" s="43">
        <f t="array" aca="1" ref="CB184" ca="1">SUM($E$54:$V$54*BH184:BY184)/1000000</f>
        <v>399.17226275603196</v>
      </c>
      <c r="CC184" s="45">
        <f t="array" aca="1" ref="CC184" ca="1">IF(CB184=0,"",SUM(($E$54:$V$54*BH184:BY184))/SUM(BH184:BY184))</f>
        <v>26.797577288213262</v>
      </c>
      <c r="CD184" s="56">
        <f t="array" aca="1" ref="CD184" ca="1">SUM(BI184:BY184*BI$54:BY$54*BI$55:BY$55)/1000000</f>
        <v>1960.0733498721445</v>
      </c>
      <c r="CI184" s="10"/>
      <c r="CJ184" s="73"/>
      <c r="CK184" s="156" t="str">
        <f t="shared" ca="1" si="150"/>
        <v/>
      </c>
      <c r="CL184" s="156" t="str">
        <f t="shared" ca="1" si="151"/>
        <v/>
      </c>
      <c r="CM184" s="156" t="str">
        <f t="shared" ca="1" si="152"/>
        <v/>
      </c>
      <c r="CN184" s="156">
        <f t="shared" ca="1" si="153"/>
        <v>0.65412643422603589</v>
      </c>
      <c r="CO184" s="156">
        <f t="shared" ca="1" si="154"/>
        <v>0.61617548467945293</v>
      </c>
      <c r="CP184" s="156">
        <f t="shared" ca="1" si="155"/>
        <v>0.587223406049449</v>
      </c>
      <c r="CQ184" s="156">
        <f t="shared" ca="1" si="156"/>
        <v>0.75588667360815853</v>
      </c>
      <c r="CR184" s="156">
        <f t="shared" ca="1" si="157"/>
        <v>0.5203488550336447</v>
      </c>
      <c r="CS184" s="156">
        <f t="shared" ca="1" si="158"/>
        <v>0.63364224514176437</v>
      </c>
      <c r="CT184" s="156">
        <f t="shared" ca="1" si="159"/>
        <v>0.55210153547096397</v>
      </c>
      <c r="CU184" s="156">
        <f t="shared" ca="1" si="160"/>
        <v>0.56622559369161385</v>
      </c>
      <c r="CV184" s="156">
        <f t="shared" ca="1" si="161"/>
        <v>0.63131668916472161</v>
      </c>
      <c r="CW184" s="156">
        <f t="shared" ca="1" si="162"/>
        <v>0.53149464637849431</v>
      </c>
      <c r="CX184" s="156">
        <f t="shared" ca="1" si="163"/>
        <v>0.54952032016601016</v>
      </c>
      <c r="CY184" s="156" t="str">
        <f t="shared" ca="1" si="164"/>
        <v/>
      </c>
      <c r="CZ184" s="156" t="str">
        <f t="shared" ca="1" si="165"/>
        <v/>
      </c>
      <c r="DA184" s="156" t="str">
        <f t="shared" ca="1" si="166"/>
        <v/>
      </c>
      <c r="DB184" s="55"/>
      <c r="DC184" s="55"/>
      <c r="DD184" s="43"/>
      <c r="DE184" s="45"/>
      <c r="DF184" s="56"/>
      <c r="DK184" s="10"/>
      <c r="DL184" s="48"/>
      <c r="DM184" s="74">
        <f t="shared" ca="1" si="167"/>
        <v>7.6653557497191077E-2</v>
      </c>
      <c r="DN184" s="74">
        <f t="shared" ca="1" si="168"/>
        <v>7.6653557497191077E-2</v>
      </c>
      <c r="DO184" s="74">
        <f t="shared" ca="1" si="169"/>
        <v>0.56549471107904981</v>
      </c>
      <c r="DP184" s="74">
        <f t="shared" ca="1" si="170"/>
        <v>0.56549471107905003</v>
      </c>
      <c r="DQ184" s="74">
        <f t="shared" ca="1" si="171"/>
        <v>0.56549471107905003</v>
      </c>
      <c r="DR184" s="74">
        <f t="shared" ca="1" si="172"/>
        <v>0.56549471107905003</v>
      </c>
      <c r="DS184" s="74">
        <f t="shared" ca="1" si="173"/>
        <v>0.56549471107905003</v>
      </c>
      <c r="DT184" s="74">
        <f t="shared" ca="1" si="174"/>
        <v>0.56549471107904981</v>
      </c>
      <c r="DU184" s="74">
        <f t="shared" ca="1" si="175"/>
        <v>0.56549471107905003</v>
      </c>
      <c r="DV184" s="74">
        <f t="shared" ca="1" si="176"/>
        <v>0.56549471107905003</v>
      </c>
      <c r="DW184" s="74">
        <f t="shared" ca="1" si="177"/>
        <v>0.56549471107905014</v>
      </c>
      <c r="DX184" s="74">
        <f t="shared" ca="1" si="178"/>
        <v>0.56549471107905003</v>
      </c>
      <c r="DY184" s="74">
        <f t="shared" ca="1" si="179"/>
        <v>0.56549471107905003</v>
      </c>
      <c r="DZ184" s="74">
        <f t="shared" ca="1" si="180"/>
        <v>0.56549471107904981</v>
      </c>
      <c r="EA184" s="74">
        <f t="shared" ca="1" si="181"/>
        <v>0.56549471107904981</v>
      </c>
      <c r="EB184" s="74">
        <f t="shared" ca="1" si="182"/>
        <v>0.56549471107905003</v>
      </c>
      <c r="EC184" s="74">
        <f t="shared" ca="1" si="183"/>
        <v>0.56549471107905003</v>
      </c>
      <c r="ED184" s="55"/>
      <c r="EE184" s="55"/>
      <c r="EF184" s="43"/>
      <c r="EG184" s="45"/>
      <c r="EH184" s="56"/>
    </row>
    <row r="185" spans="1:138" x14ac:dyDescent="0.2">
      <c r="A185" s="6">
        <v>11</v>
      </c>
      <c r="B185">
        <v>9</v>
      </c>
      <c r="C185" s="5">
        <f t="shared" ref="C185:C248" ca="1" si="196">VLOOKUP($A185,$P$20:$R$39,2)*VLOOKUP(B185,$P$3:$S$15,4)*EXP(qIndCV*(0+1*SQRT(-2*LN(RAND()))*SIN(2*PI()*RAND())))</f>
        <v>0.53017930814431935</v>
      </c>
      <c r="D185" s="5">
        <f t="shared" ref="D185:D248" ca="1" si="197">VLOOKUP($A185,$P$20:$R$39,3)*VLOOKUP(B185,$P$3:$S$15,3)*EXP(qArtCV*(0+1*SQRT(-2*LN(RAND()))*SIN(2*PI()*RAND())))</f>
        <v>0.11961279129885677</v>
      </c>
      <c r="E185" s="32">
        <f t="shared" ref="E185:E248" ca="1" si="198">VLOOKUP(B185,$P$4:$Q$15,2)*Rec*EXP(cvRec*(0+1*SQRT(-2*LN(RAND()))*SIN(2*PI()*RAND())))</f>
        <v>44544499.742484659</v>
      </c>
      <c r="F185" s="31">
        <f t="shared" ca="1" si="194"/>
        <v>22042677.648140009</v>
      </c>
      <c r="G185" s="31">
        <f t="shared" ca="1" si="194"/>
        <v>9117884.0922905654</v>
      </c>
      <c r="H185" s="31">
        <f t="shared" ca="1" si="194"/>
        <v>3759382.08281554</v>
      </c>
      <c r="I185" s="31">
        <f t="shared" ca="1" si="194"/>
        <v>2550619.5264062048</v>
      </c>
      <c r="J185" s="31">
        <f t="shared" ca="1" si="194"/>
        <v>1461897.0727884604</v>
      </c>
      <c r="K185" s="31">
        <f t="shared" ca="1" si="194"/>
        <v>1145437.8803778393</v>
      </c>
      <c r="L185" s="31">
        <f t="shared" ca="1" si="194"/>
        <v>1050175.3561153668</v>
      </c>
      <c r="M185" s="31">
        <f t="shared" ca="1" si="194"/>
        <v>1621017.2309977056</v>
      </c>
      <c r="N185" s="31">
        <f t="shared" ca="1" si="194"/>
        <v>924236.98261432722</v>
      </c>
      <c r="O185" s="31">
        <f t="shared" ca="1" si="194"/>
        <v>178497.67834766093</v>
      </c>
      <c r="P185" s="31">
        <f t="shared" ca="1" si="195"/>
        <v>59048.389347088065</v>
      </c>
      <c r="Q185" s="31">
        <f t="shared" ca="1" si="195"/>
        <v>16677.034062166345</v>
      </c>
      <c r="R185" s="31">
        <f t="shared" ca="1" si="195"/>
        <v>4691.8116056877243</v>
      </c>
      <c r="S185" s="31">
        <f t="shared" ca="1" si="195"/>
        <v>1726.6624369284871</v>
      </c>
      <c r="T185" s="31">
        <f t="shared" ca="1" si="195"/>
        <v>713.46136591602669</v>
      </c>
      <c r="U185" s="31">
        <f t="shared" ca="1" si="195"/>
        <v>601.31537436506335</v>
      </c>
      <c r="V185" s="31">
        <f t="shared" ca="1" si="195"/>
        <v>440.69399061097482</v>
      </c>
      <c r="W185" s="33">
        <f t="shared" ref="W185:W248" ca="1" si="199">SUM(H185:V185)</f>
        <v>12775163.178645866</v>
      </c>
      <c r="X185" s="33">
        <f t="shared" ref="X185:X248" ca="1" si="200">SUM(E185:V185)</f>
        <v>88480224.661561131</v>
      </c>
      <c r="Y185" s="40">
        <f t="array" aca="1" ref="Y185" ca="1">SUM($E$54:$V$54*E185:V185)/1000000</f>
        <v>659.88129319138409</v>
      </c>
      <c r="Z185" s="41">
        <f t="array" aca="1" ref="Z185" ca="1">SUM(($E$54:$V$54*E185:V185))/SUM(E185:V185)</f>
        <v>7.457952279342023</v>
      </c>
      <c r="AE185" s="10"/>
      <c r="AF185" s="48"/>
      <c r="AG185" s="55">
        <f t="shared" ca="1" si="116"/>
        <v>1095198.7521213146</v>
      </c>
      <c r="AH185" s="55">
        <f t="shared" ca="1" si="117"/>
        <v>453025.50984344864</v>
      </c>
      <c r="AI185" s="55">
        <f t="shared" ca="1" si="118"/>
        <v>698612.72596398357</v>
      </c>
      <c r="AJ185" s="55">
        <f t="shared" ca="1" si="119"/>
        <v>473986.2086338072</v>
      </c>
      <c r="AK185" s="55">
        <f t="shared" ca="1" si="120"/>
        <v>271666.95925055456</v>
      </c>
      <c r="AL185" s="55">
        <f t="shared" ca="1" si="121"/>
        <v>212858.77902409356</v>
      </c>
      <c r="AM185" s="55">
        <f t="shared" ca="1" si="122"/>
        <v>195155.97300673521</v>
      </c>
      <c r="AN185" s="55">
        <f t="shared" ca="1" si="123"/>
        <v>301236.54410081991</v>
      </c>
      <c r="AO185" s="55">
        <f t="shared" ca="1" si="124"/>
        <v>171752.61881796955</v>
      </c>
      <c r="AP185" s="55">
        <f t="shared" ca="1" si="125"/>
        <v>33170.544228191007</v>
      </c>
      <c r="AQ185" s="55">
        <f t="shared" ca="1" si="126"/>
        <v>10973.068269415364</v>
      </c>
      <c r="AR185" s="55">
        <f t="shared" ca="1" si="127"/>
        <v>3099.1231991079048</v>
      </c>
      <c r="AS185" s="55">
        <f t="shared" ca="1" si="128"/>
        <v>871.88777925549948</v>
      </c>
      <c r="AT185" s="55">
        <f t="shared" ca="1" si="129"/>
        <v>320.86878250449246</v>
      </c>
      <c r="AU185" s="55">
        <f t="shared" ca="1" si="130"/>
        <v>132.5838073206136</v>
      </c>
      <c r="AV185" s="55">
        <f t="shared" ca="1" si="131"/>
        <v>111.74351624685403</v>
      </c>
      <c r="AW185" s="55">
        <f t="shared" ca="1" si="132"/>
        <v>81.894955956724857</v>
      </c>
      <c r="AX185" s="55">
        <f t="shared" ref="AX185:AX248" ca="1" si="201">SUM(AI185:AW185)</f>
        <v>2374031.5233359626</v>
      </c>
      <c r="AY185" s="55">
        <f t="shared" ref="AY185:AY248" ca="1" si="202">SUM(AF185:AW185)</f>
        <v>3922255.7853007251</v>
      </c>
      <c r="AZ185" s="43">
        <f t="array" aca="1" ref="AZ185" ca="1">SUM($E$54:$V$54*AF185:AW185)/1000000</f>
        <v>75.871662519634711</v>
      </c>
      <c r="BA185" s="45">
        <f t="array" aca="1" ref="BA185" ca="1">IF(AZ185=0,"",SUM(($E$54:$V$54*AF185:AW185))/SUM(AF185:AW185))</f>
        <v>19.343884405493334</v>
      </c>
      <c r="BB185" s="56">
        <f t="array" aca="1" ref="BB185" ca="1">SUM(AG185:AW185*AG$54:AW$54*AG$55:AW$55)/1000000</f>
        <v>162.73887946046267</v>
      </c>
      <c r="BG185" s="10"/>
      <c r="BH185" s="48"/>
      <c r="BI185" s="55">
        <f t="shared" si="133"/>
        <v>0</v>
      </c>
      <c r="BJ185" s="55">
        <f t="shared" si="134"/>
        <v>0</v>
      </c>
      <c r="BK185" s="55">
        <f t="shared" ca="1" si="135"/>
        <v>3096575.2716778368</v>
      </c>
      <c r="BL185" s="55">
        <f t="shared" ca="1" si="136"/>
        <v>2100926.4764630804</v>
      </c>
      <c r="BM185" s="55">
        <f t="shared" ca="1" si="137"/>
        <v>1204153.8278398714</v>
      </c>
      <c r="BN185" s="55">
        <f t="shared" ca="1" si="138"/>
        <v>943488.72699969437</v>
      </c>
      <c r="BO185" s="55">
        <f t="shared" ca="1" si="139"/>
        <v>865021.68894650042</v>
      </c>
      <c r="BP185" s="55">
        <f t="shared" ca="1" si="140"/>
        <v>1335219.9276089037</v>
      </c>
      <c r="BQ185" s="55">
        <f t="shared" ca="1" si="141"/>
        <v>761287.18030975712</v>
      </c>
      <c r="BR185" s="55">
        <f t="shared" ca="1" si="142"/>
        <v>147027.22007157892</v>
      </c>
      <c r="BS185" s="55">
        <f t="shared" ca="1" si="143"/>
        <v>48637.722438591947</v>
      </c>
      <c r="BT185" s="55">
        <f t="shared" ca="1" si="144"/>
        <v>13736.749855220069</v>
      </c>
      <c r="BU185" s="55">
        <f t="shared" ca="1" si="145"/>
        <v>3864.6105869246271</v>
      </c>
      <c r="BV185" s="55">
        <f t="shared" ca="1" si="146"/>
        <v>1422.2391039123577</v>
      </c>
      <c r="BW185" s="55">
        <f t="shared" ca="1" si="147"/>
        <v>587.67286067886039</v>
      </c>
      <c r="BX185" s="55">
        <f t="shared" ca="1" si="148"/>
        <v>495.29903524571307</v>
      </c>
      <c r="BY185" s="55">
        <f t="shared" ca="1" si="149"/>
        <v>362.99638707671301</v>
      </c>
      <c r="BZ185" s="55">
        <f t="shared" ref="BZ185:BZ248" ca="1" si="203">SUM(BK185:BY185)</f>
        <v>10522807.610184873</v>
      </c>
      <c r="CA185" s="55">
        <f t="shared" ref="CA185:CA248" ca="1" si="204">SUM(BH185:BY185)</f>
        <v>10522807.610184873</v>
      </c>
      <c r="CB185" s="43">
        <f t="array" aca="1" ref="CB185" ca="1">SUM($E$54:$V$54*BH185:BY185)/1000000</f>
        <v>280.16327302863226</v>
      </c>
      <c r="CC185" s="45">
        <f t="array" aca="1" ref="CC185" ca="1">IF(CB185=0,"",SUM(($E$54:$V$54*BH185:BY185))/SUM(BH185:BY185))</f>
        <v>26.62438423348787</v>
      </c>
      <c r="CD185" s="56">
        <f t="array" aca="1" ref="CD185" ca="1">SUM(BI185:BY185*BI$54:BY$54*BI$55:BY$55)/1000000</f>
        <v>1374.9997278290714</v>
      </c>
      <c r="CI185" s="10"/>
      <c r="CJ185" s="73"/>
      <c r="CK185" s="156" t="str">
        <f t="shared" ca="1" si="150"/>
        <v/>
      </c>
      <c r="CL185" s="156" t="str">
        <f t="shared" ca="1" si="151"/>
        <v/>
      </c>
      <c r="CM185" s="156" t="str">
        <f t="shared" ca="1" si="152"/>
        <v/>
      </c>
      <c r="CN185" s="156">
        <f t="shared" ca="1" si="153"/>
        <v>0.49752373001470068</v>
      </c>
      <c r="CO185" s="156">
        <f t="shared" ca="1" si="154"/>
        <v>0.4596949135503825</v>
      </c>
      <c r="CP185" s="156">
        <f t="shared" ca="1" si="155"/>
        <v>0.5998104276410684</v>
      </c>
      <c r="CQ185" s="156">
        <f t="shared" ca="1" si="156"/>
        <v>0.50804598226097186</v>
      </c>
      <c r="CR185" s="156">
        <f t="shared" ca="1" si="157"/>
        <v>0.60250328030002642</v>
      </c>
      <c r="CS185" s="156">
        <f t="shared" ca="1" si="158"/>
        <v>0.46222198079487803</v>
      </c>
      <c r="CT185" s="156">
        <f t="shared" ca="1" si="159"/>
        <v>0.51181190793304798</v>
      </c>
      <c r="CU185" s="156">
        <f t="shared" ca="1" si="160"/>
        <v>0.64373568727438013</v>
      </c>
      <c r="CV185" s="156">
        <f t="shared" ca="1" si="161"/>
        <v>0.56466380192977161</v>
      </c>
      <c r="CW185" s="156">
        <f t="shared" ca="1" si="162"/>
        <v>0.4993702091026741</v>
      </c>
      <c r="CX185" s="156">
        <f t="shared" ca="1" si="163"/>
        <v>0.56350135731837636</v>
      </c>
      <c r="CY185" s="156" t="str">
        <f t="shared" ca="1" si="164"/>
        <v/>
      </c>
      <c r="CZ185" s="156" t="str">
        <f t="shared" ca="1" si="165"/>
        <v/>
      </c>
      <c r="DA185" s="156" t="str">
        <f t="shared" ca="1" si="166"/>
        <v/>
      </c>
      <c r="DB185" s="55"/>
      <c r="DC185" s="55"/>
      <c r="DD185" s="43"/>
      <c r="DE185" s="45"/>
      <c r="DF185" s="56"/>
      <c r="DK185" s="10"/>
      <c r="DL185" s="48"/>
      <c r="DM185" s="74">
        <f t="shared" ca="1" si="167"/>
        <v>0.11961279129885674</v>
      </c>
      <c r="DN185" s="74">
        <f t="shared" ca="1" si="168"/>
        <v>0.11961279129885674</v>
      </c>
      <c r="DO185" s="74">
        <f t="shared" ca="1" si="169"/>
        <v>0.64979209944317606</v>
      </c>
      <c r="DP185" s="74">
        <f t="shared" ca="1" si="170"/>
        <v>0.64979209944317606</v>
      </c>
      <c r="DQ185" s="74">
        <f t="shared" ca="1" si="171"/>
        <v>0.64979209944317606</v>
      </c>
      <c r="DR185" s="74">
        <f t="shared" ca="1" si="172"/>
        <v>0.64979209944317606</v>
      </c>
      <c r="DS185" s="74">
        <f t="shared" ca="1" si="173"/>
        <v>0.64979209944317606</v>
      </c>
      <c r="DT185" s="74">
        <f t="shared" ca="1" si="174"/>
        <v>0.64979209944317606</v>
      </c>
      <c r="DU185" s="74">
        <f t="shared" ca="1" si="175"/>
        <v>0.64979209944317606</v>
      </c>
      <c r="DV185" s="74">
        <f t="shared" ca="1" si="176"/>
        <v>0.64979209944317595</v>
      </c>
      <c r="DW185" s="74">
        <f t="shared" ca="1" si="177"/>
        <v>0.64979209944317606</v>
      </c>
      <c r="DX185" s="74">
        <f t="shared" ca="1" si="178"/>
        <v>0.64979209944317606</v>
      </c>
      <c r="DY185" s="74">
        <f t="shared" ca="1" si="179"/>
        <v>0.64979209944317606</v>
      </c>
      <c r="DZ185" s="74">
        <f t="shared" ca="1" si="180"/>
        <v>0.64979209944317606</v>
      </c>
      <c r="EA185" s="74">
        <f t="shared" ca="1" si="181"/>
        <v>0.64979209944317606</v>
      </c>
      <c r="EB185" s="74">
        <f t="shared" ca="1" si="182"/>
        <v>0.64979209944317617</v>
      </c>
      <c r="EC185" s="74">
        <f t="shared" ca="1" si="183"/>
        <v>0.64979209944317606</v>
      </c>
      <c r="ED185" s="55"/>
      <c r="EE185" s="55"/>
      <c r="EF185" s="43"/>
      <c r="EG185" s="45"/>
      <c r="EH185" s="56"/>
    </row>
    <row r="186" spans="1:138" x14ac:dyDescent="0.2">
      <c r="A186" s="6">
        <v>11</v>
      </c>
      <c r="B186">
        <v>10</v>
      </c>
      <c r="C186" s="5">
        <f t="shared" ca="1" si="196"/>
        <v>0.61236516507370309</v>
      </c>
      <c r="D186" s="5">
        <f t="shared" ca="1" si="197"/>
        <v>7.1673377345973482E-2</v>
      </c>
      <c r="E186" s="32">
        <f t="shared" ca="1" si="198"/>
        <v>106916973.44013911</v>
      </c>
      <c r="F186" s="31">
        <f t="shared" ca="1" si="194"/>
        <v>34806888.283643961</v>
      </c>
      <c r="G186" s="31">
        <f t="shared" ca="1" si="194"/>
        <v>17224057.354031228</v>
      </c>
      <c r="H186" s="31">
        <f t="shared" ca="1" si="194"/>
        <v>3862054.2356752278</v>
      </c>
      <c r="I186" s="31">
        <f t="shared" ca="1" si="194"/>
        <v>1592358.1995010769</v>
      </c>
      <c r="J186" s="31">
        <f t="shared" ca="1" si="194"/>
        <v>1080363.6946736381</v>
      </c>
      <c r="K186" s="31">
        <f t="shared" ca="1" si="194"/>
        <v>619214.47179370082</v>
      </c>
      <c r="L186" s="31">
        <f t="shared" ca="1" si="194"/>
        <v>485172.12687058526</v>
      </c>
      <c r="M186" s="31">
        <f t="shared" ca="1" si="194"/>
        <v>444821.86231303576</v>
      </c>
      <c r="N186" s="31">
        <f t="shared" ca="1" si="194"/>
        <v>686612.85882879503</v>
      </c>
      <c r="O186" s="31">
        <f t="shared" ca="1" si="194"/>
        <v>391478.25497051782</v>
      </c>
      <c r="P186" s="31">
        <f t="shared" ca="1" si="195"/>
        <v>75606.106388614717</v>
      </c>
      <c r="Q186" s="31">
        <f t="shared" ca="1" si="195"/>
        <v>25011.074924778073</v>
      </c>
      <c r="R186" s="31">
        <f t="shared" ca="1" si="195"/>
        <v>7063.8768146601114</v>
      </c>
      <c r="S186" s="31">
        <f t="shared" ca="1" si="195"/>
        <v>1987.3065616240369</v>
      </c>
      <c r="T186" s="31">
        <f t="shared" ca="1" si="195"/>
        <v>731.36090683137252</v>
      </c>
      <c r="U186" s="31">
        <f t="shared" ca="1" si="195"/>
        <v>302.20021030497821</v>
      </c>
      <c r="V186" s="31">
        <f t="shared" ca="1" si="195"/>
        <v>254.69863019061742</v>
      </c>
      <c r="W186" s="33">
        <f t="shared" ca="1" si="199"/>
        <v>9273032.3290635832</v>
      </c>
      <c r="X186" s="33">
        <f t="shared" ca="1" si="200"/>
        <v>168220951.40687785</v>
      </c>
      <c r="Y186" s="40">
        <f t="array" aca="1" ref="Y186" ca="1">SUM($E$54:$V$54*E186:V186)/1000000</f>
        <v>827.65863255254953</v>
      </c>
      <c r="Z186" s="41">
        <f t="array" aca="1" ref="Z186" ca="1">SUM(($E$54:$V$54*E186:V186))/SUM(E186:V186)</f>
        <v>4.9200686693935198</v>
      </c>
      <c r="AE186" s="10"/>
      <c r="AF186" s="48"/>
      <c r="AG186" s="55">
        <f t="shared" ref="AG186:AG249" ca="1" si="205">IF(AG$51=0,0,(E185-F186)*($D186/(SUM($C186:$D186)+M)))</f>
        <v>812451.90532673174</v>
      </c>
      <c r="AH186" s="55">
        <f t="shared" ref="AH186:AH249" ca="1" si="206">IF(AH$51=0,0,(F185-G186)*($D186/(SUM($C186:$D186)+M)))</f>
        <v>402038.7602793941</v>
      </c>
      <c r="AI186" s="55">
        <f t="shared" ref="AI186:AI249" ca="1" si="207">IF(AI$51=0,0,(G185-H186)*($D186/(SUM($C186:$D186)+M)))</f>
        <v>438517.08389981586</v>
      </c>
      <c r="AJ186" s="55">
        <f t="shared" ref="AJ186:AJ249" ca="1" si="208">IF(AJ$51=0,0,(H185-I186)*($D186/(SUM($C186:$D186)+M)))</f>
        <v>180804.36771678051</v>
      </c>
      <c r="AK186" s="55">
        <f t="shared" ref="AK186:AK249" ca="1" si="209">IF(AK$51=0,0,(I185-J186)*($D186/(SUM($C186:$D186)+M)))</f>
        <v>122669.93367499529</v>
      </c>
      <c r="AL186" s="55">
        <f t="shared" ref="AL186:AL249" ca="1" si="210">IF(AL$51=0,0,(J185-K186)*($D186/(SUM($C186:$D186)+M)))</f>
        <v>70308.728958609281</v>
      </c>
      <c r="AM186" s="55">
        <f t="shared" ref="AM186:AM249" ca="1" si="211">IF(AM$51=0,0,(K185-L186)*($D186/(SUM($C186:$D186)+M)))</f>
        <v>55088.886194153347</v>
      </c>
      <c r="AN186" s="55">
        <f t="shared" ref="AN186:AN249" ca="1" si="212">IF(AN$51=0,0,(L185-M186)*($D186/(SUM($C186:$D186)+M)))</f>
        <v>50507.313987084366</v>
      </c>
      <c r="AO186" s="55">
        <f t="shared" ref="AO186:AO249" ca="1" si="213">IF(AO$51=0,0,(M185-N186)*($D186/(SUM($C186:$D186)+M)))</f>
        <v>77961.481182844494</v>
      </c>
      <c r="AP186" s="55">
        <f t="shared" ref="AP186:AP249" ca="1" si="214">IF(AP$51=0,0,(N185-O186)*($D186/(SUM($C186:$D186)+M)))</f>
        <v>44450.412216918514</v>
      </c>
      <c r="AQ186" s="55">
        <f t="shared" ref="AQ186:AQ249" ca="1" si="215">IF(AQ$51=0,0,(O185-P186)*($D186/(SUM($C186:$D186)+M)))</f>
        <v>8584.6980066446267</v>
      </c>
      <c r="AR186" s="55">
        <f t="shared" ref="AR186:AR249" ca="1" si="216">IF(AR$51=0,0,(P185-Q186)*($D186/(SUM($C186:$D186)+M)))</f>
        <v>2839.8833812068206</v>
      </c>
      <c r="AS186" s="55">
        <f t="shared" ref="AS186:AS249" ca="1" si="217">IF(AS$51=0,0,(Q185-R186)*($D186/(SUM($C186:$D186)+M)))</f>
        <v>802.06814114061604</v>
      </c>
      <c r="AT186" s="55">
        <f t="shared" ref="AT186:AT249" ca="1" si="218">IF(AT$51=0,0,(R185-S186)*($D186/(SUM($C186:$D186)+M)))</f>
        <v>225.64879337226037</v>
      </c>
      <c r="AU186" s="55">
        <f t="shared" ref="AU186:AU249" ca="1" si="219">IF(AU$51=0,0,(S185-T186)*($D186/(SUM($C186:$D186)+M)))</f>
        <v>83.042399865714444</v>
      </c>
      <c r="AV186" s="55">
        <f t="shared" ref="AV186:AV249" ca="1" si="220">IF(AV$51=0,0,(T185-U186)*($D186/(SUM($C186:$D186)+M)))</f>
        <v>34.313333498197451</v>
      </c>
      <c r="AW186" s="55">
        <f t="shared" ref="AW186:AW249" ca="1" si="221">IF(AW$51=0,0,(U185-V186)*($D186/(SUM($C186:$D186)+M)))</f>
        <v>28.91976491493774</v>
      </c>
      <c r="AX186" s="55">
        <f t="shared" ca="1" si="201"/>
        <v>1052906.781651845</v>
      </c>
      <c r="AY186" s="55">
        <f t="shared" ca="1" si="202"/>
        <v>2267397.4472579709</v>
      </c>
      <c r="AZ186" s="43">
        <f t="array" aca="1" ref="AZ186" ca="1">SUM($E$54:$V$54*AF186:AW186)/1000000</f>
        <v>36.759655581242839</v>
      </c>
      <c r="BA186" s="45">
        <f t="array" aca="1" ref="BA186" ca="1">IF(AZ186=0,"",SUM(($E$54:$V$54*AF186:AW186))/SUM(AF186:AW186))</f>
        <v>16.21226822218458</v>
      </c>
      <c r="BB186" s="56">
        <f t="array" aca="1" ref="BB186" ca="1">SUM(AG186:AW186*AG$54:AW$54*AG$55:AW$55)/1000000</f>
        <v>71.853593723782083</v>
      </c>
      <c r="BG186" s="10"/>
      <c r="BH186" s="48"/>
      <c r="BI186" s="55">
        <f t="shared" ref="BI186:BI249" si="222">IF(BI$52=0,0,(E185-F186)*($C186/(SUM($C186:$D186)+M)))</f>
        <v>0</v>
      </c>
      <c r="BJ186" s="55">
        <f t="shared" ref="BJ186:BJ249" si="223">IF(BJ$52=0,0,(F185-G186)*($C186/(SUM($C186:$D186)+M)))</f>
        <v>0</v>
      </c>
      <c r="BK186" s="55">
        <f t="shared" ref="BK186:BK249" ca="1" si="224">IF(BK$52=0,0,(G185-H186)*($C186/(SUM($C186:$D186)+M)))</f>
        <v>3746615.4995559929</v>
      </c>
      <c r="BL186" s="55">
        <f t="shared" ref="BL186:BL249" ca="1" si="225">IF(BL$52=0,0,(H185-I186)*($C186/(SUM($C186:$D186)+M)))</f>
        <v>1544761.8150946924</v>
      </c>
      <c r="BM186" s="55">
        <f t="shared" ref="BM186:BM249" ca="1" si="226">IF(BM$52=0,0,(I185-J186)*($C186/(SUM($C186:$D186)+M)))</f>
        <v>1048071.0825424605</v>
      </c>
      <c r="BN186" s="55">
        <f t="shared" ref="BN186:BN249" ca="1" si="227">IF(BN$52=0,0,(J185-K186)*($C186/(SUM($C186:$D186)+M)))</f>
        <v>600705.84098517813</v>
      </c>
      <c r="BO186" s="55">
        <f t="shared" ref="BO186:BO249" ca="1" si="228">IF(BO$52=0,0,(K185-L186)*($C186/(SUM($C186:$D186)+M)))</f>
        <v>470670.08891139296</v>
      </c>
      <c r="BP186" s="55">
        <f t="shared" ref="BP186:BP249" ca="1" si="229">IF(BP$52=0,0,(L185-M186)*($C186/(SUM($C186:$D186)+M)))</f>
        <v>431525.91397826484</v>
      </c>
      <c r="BQ186" s="55">
        <f t="shared" ref="BQ186:BQ249" ca="1" si="230">IF(BQ$52=0,0,(M185-N186)*($C186/(SUM($C186:$D186)+M)))</f>
        <v>666089.65646300721</v>
      </c>
      <c r="BR186" s="55">
        <f t="shared" ref="BR186:BR249" ca="1" si="231">IF(BR$52=0,0,(N185-O186)*($C186/(SUM($C186:$D186)+M)))</f>
        <v>379776.77378609858</v>
      </c>
      <c r="BS186" s="55">
        <f t="shared" ref="BS186:BS249" ca="1" si="232">IF(BS$52=0,0,(O185-P186)*($C186/(SUM($C186:$D186)+M)))</f>
        <v>73346.201987538356</v>
      </c>
      <c r="BT186" s="55">
        <f t="shared" ref="BT186:BT249" ca="1" si="233">IF(BT$52=0,0,(P185-Q186)*($C186/(SUM($C186:$D186)+M)))</f>
        <v>24263.481363913681</v>
      </c>
      <c r="BU186" s="55">
        <f t="shared" ref="BU186:BU249" ca="1" si="234">IF(BU$52=0,0,(Q185-R186)*($C186/(SUM($C186:$D186)+M)))</f>
        <v>6852.733997437671</v>
      </c>
      <c r="BV186" s="55">
        <f t="shared" ref="BV186:BV249" ca="1" si="235">IF(BV$52=0,0,(R185-S186)*($C186/(SUM($C186:$D186)+M)))</f>
        <v>1927.9049727918098</v>
      </c>
      <c r="BW186" s="55">
        <f t="shared" ref="BW186:BW249" ca="1" si="236">IF(BW$52=0,0,(S185-T186)*($C186/(SUM($C186:$D186)+M)))</f>
        <v>709.50016289055895</v>
      </c>
      <c r="BX186" s="55">
        <f t="shared" ref="BX186:BX249" ca="1" si="237">IF(BX$52=0,0,(T185-U186)*($C186/(SUM($C186:$D186)+M)))</f>
        <v>293.16729460681887</v>
      </c>
      <c r="BY186" s="55">
        <f t="shared" ref="BY186:BY249" ca="1" si="238">IF(BY$52=0,0,(U185-V186)*($C186/(SUM($C186:$D186)+M)))</f>
        <v>247.08556052191435</v>
      </c>
      <c r="BZ186" s="55">
        <f t="shared" ca="1" si="203"/>
        <v>8995856.7466567848</v>
      </c>
      <c r="CA186" s="55">
        <f t="shared" ca="1" si="204"/>
        <v>8995856.7466567848</v>
      </c>
      <c r="CB186" s="43">
        <f t="array" aca="1" ref="CB186" ca="1">SUM($E$54:$V$54*BH186:BY186)/1000000</f>
        <v>226.64738854390575</v>
      </c>
      <c r="CC186" s="45">
        <f t="array" aca="1" ref="CC186" ca="1">IF(CB186=0,"",SUM(($E$54:$V$54*BH186:BY186))/SUM(BH186:BY186))</f>
        <v>25.194641814203727</v>
      </c>
      <c r="CD186" s="56">
        <f t="array" aca="1" ref="CD186" ca="1">SUM(BI186:BY186*BI$54:BY$54*BI$55:BY$55)/1000000</f>
        <v>1096.7086273363595</v>
      </c>
      <c r="CI186" s="10"/>
      <c r="CJ186" s="73"/>
      <c r="CK186" s="156" t="str">
        <f t="shared" ref="CK186:CK249" ca="1" si="239">IF(OR(BH185&lt;1000,BI186&lt;1000),"",((-LN(BI186/BH185))-M)*EXP(assesserr*(0+1*SQRT(-2*LN(RAND()))*SIN(2*PI()*RAND()))))</f>
        <v/>
      </c>
      <c r="CL186" s="156" t="str">
        <f t="shared" ref="CL186:CL249" ca="1" si="240">IF(OR(BI185&lt;1000,BJ186&lt;1000),"",((-LN(BJ186/BI185))-M)*EXP(assesserr*(0+1*SQRT(-2*LN(RAND()))*SIN(2*PI()*RAND()))))</f>
        <v/>
      </c>
      <c r="CM186" s="156" t="str">
        <f t="shared" ref="CM186:CM249" ca="1" si="241">IF(OR(BJ185&lt;1000,BK186&lt;1000),"",((-LN(BK186/BJ185))-M)*EXP(assesserr*(0+1*SQRT(-2*LN(RAND()))*SIN(2*PI()*RAND()))))</f>
        <v/>
      </c>
      <c r="CN186" s="156">
        <f t="shared" ref="CN186:CN249" ca="1" si="242">IF(OR(BK185&lt;1000,BL186&lt;1000),"",((-LN(BL186/BK185))-M)*EXP(assesserr*(0+1*SQRT(-2*LN(RAND()))*SIN(2*PI()*RAND()))))</f>
        <v>0.54175725963494381</v>
      </c>
      <c r="CO186" s="156">
        <f t="shared" ref="CO186:CO249" ca="1" si="243">IF(OR(BL185&lt;1000,BM186&lt;1000),"",((-LN(BM186/BL185))-M)*EXP(assesserr*(0+1*SQRT(-2*LN(RAND()))*SIN(2*PI()*RAND()))))</f>
        <v>0.45553040430906178</v>
      </c>
      <c r="CP186" s="156">
        <f t="shared" ref="CP186:CP249" ca="1" si="244">IF(OR(BM185&lt;1000,BN186&lt;1000),"",((-LN(BN186/BM185))-M)*EXP(assesserr*(0+1*SQRT(-2*LN(RAND()))*SIN(2*PI()*RAND()))))</f>
        <v>0.52551303018164719</v>
      </c>
      <c r="CQ186" s="156">
        <f t="shared" ref="CQ186:CQ249" ca="1" si="245">IF(OR(BN185&lt;1000,BO186&lt;1000),"",((-LN(BO186/BN185))-M)*EXP(assesserr*(0+1*SQRT(-2*LN(RAND()))*SIN(2*PI()*RAND()))))</f>
        <v>0.64671182192621091</v>
      </c>
      <c r="CR186" s="156">
        <f t="shared" ref="CR186:CR249" ca="1" si="246">IF(OR(BO185&lt;1000,BP186&lt;1000),"",((-LN(BP186/BO185))-M)*EXP(assesserr*(0+1*SQRT(-2*LN(RAND()))*SIN(2*PI()*RAND()))))</f>
        <v>0.50767047290861189</v>
      </c>
      <c r="CS186" s="156">
        <f t="shared" ref="CS186:CS249" ca="1" si="247">IF(OR(BP185&lt;1000,BQ186&lt;1000),"",((-LN(BQ186/BP185))-M)*EXP(assesserr*(0+1*SQRT(-2*LN(RAND()))*SIN(2*PI()*RAND()))))</f>
        <v>0.50899985269787396</v>
      </c>
      <c r="CT186" s="156">
        <f t="shared" ref="CT186:CT249" ca="1" si="248">IF(OR(BQ185&lt;1000,BR186&lt;1000),"",((-LN(BR186/BQ185))-M)*EXP(assesserr*(0+1*SQRT(-2*LN(RAND()))*SIN(2*PI()*RAND()))))</f>
        <v>0.50934703505987622</v>
      </c>
      <c r="CU186" s="156">
        <f t="shared" ref="CU186:CU249" ca="1" si="249">IF(OR(BR185&lt;1000,BS186&lt;1000),"",((-LN(BS186/BR185))-M)*EXP(assesserr*(0+1*SQRT(-2*LN(RAND()))*SIN(2*PI()*RAND()))))</f>
        <v>0.47663331188209263</v>
      </c>
      <c r="CV186" s="156">
        <f t="shared" ref="CV186:CV249" ca="1" si="250">IF(OR(BS185&lt;1000,BT186&lt;1000),"",((-LN(BT186/BS185))-M)*EXP(assesserr*(0+1*SQRT(-2*LN(RAND()))*SIN(2*PI()*RAND()))))</f>
        <v>0.49274946058974051</v>
      </c>
      <c r="CW186" s="156">
        <f t="shared" ref="CW186:CW249" ca="1" si="251">IF(OR(BT185&lt;1000,BU186&lt;1000),"",((-LN(BU186/BT185))-M)*EXP(assesserr*(0+1*SQRT(-2*LN(RAND()))*SIN(2*PI()*RAND()))))</f>
        <v>0.51651409082822264</v>
      </c>
      <c r="CX186" s="156">
        <f t="shared" ref="CX186:CX249" ca="1" si="252">IF(OR(BU185&lt;1000,BV186&lt;1000),"",((-LN(BV186/BU185))-M)*EXP(assesserr*(0+1*SQRT(-2*LN(RAND()))*SIN(2*PI()*RAND()))))</f>
        <v>0.59390750937676462</v>
      </c>
      <c r="CY186" s="156" t="str">
        <f t="shared" ref="CY186:CY249" ca="1" si="253">IF(OR(BV185&lt;1000,BW186&lt;1000),"",((-LN(BW186/BV185))-M)*EXP(assesserr*(0+1*SQRT(-2*LN(RAND()))*SIN(2*PI()*RAND()))))</f>
        <v/>
      </c>
      <c r="CZ186" s="156" t="str">
        <f t="shared" ref="CZ186:CZ249" ca="1" si="254">IF(OR(BW185&lt;1000,BX186&lt;1000),"",((-LN(BX186/BW185))-M)*EXP(assesserr*(0+1*SQRT(-2*LN(RAND()))*SIN(2*PI()*RAND()))))</f>
        <v/>
      </c>
      <c r="DA186" s="156" t="str">
        <f t="shared" ref="DA186:DA249" ca="1" si="255">IF(OR(BX185&lt;1000,BY186&lt;1000),"",((-LN(BY186/BX185))-M)*EXP(assesserr*(0+1*SQRT(-2*LN(RAND()))*SIN(2*PI()*RAND()))))</f>
        <v/>
      </c>
      <c r="DB186" s="55"/>
      <c r="DC186" s="55"/>
      <c r="DD186" s="43"/>
      <c r="DE186" s="45"/>
      <c r="DF186" s="56"/>
      <c r="DK186" s="10"/>
      <c r="DL186" s="48"/>
      <c r="DM186" s="74">
        <f t="shared" ref="DM186:DM249" ca="1" si="256">IF(E185=0,"",(-LN(F186/E185))-M)</f>
        <v>7.1673377345973316E-2</v>
      </c>
      <c r="DN186" s="74">
        <f t="shared" ref="DN186:DN249" ca="1" si="257">IF(F185=0,"",(-LN(G186/F185))-M)</f>
        <v>7.1673377345973455E-2</v>
      </c>
      <c r="DO186" s="74">
        <f t="shared" ref="DO186:DO249" ca="1" si="258">IF(G185=0,"",(-LN(H186/G185))-M)</f>
        <v>0.68403854241967654</v>
      </c>
      <c r="DP186" s="74">
        <f t="shared" ref="DP186:DP249" ca="1" si="259">IF(H185=0,"",(-LN(I186/H185))-M)</f>
        <v>0.68403854241967654</v>
      </c>
      <c r="DQ186" s="74">
        <f t="shared" ref="DQ186:DQ249" ca="1" si="260">IF(I185=0,"",(-LN(J186/I185))-M)</f>
        <v>0.68403854241967654</v>
      </c>
      <c r="DR186" s="74">
        <f t="shared" ref="DR186:DR249" ca="1" si="261">IF(J185=0,"",(-LN(K186/J185))-M)</f>
        <v>0.68403854241967676</v>
      </c>
      <c r="DS186" s="74">
        <f t="shared" ref="DS186:DS249" ca="1" si="262">IF(K185=0,"",(-LN(L186/K185))-M)</f>
        <v>0.68403854241967654</v>
      </c>
      <c r="DT186" s="74">
        <f t="shared" ref="DT186:DT249" ca="1" si="263">IF(L185=0,"",(-LN(M186/L185))-M)</f>
        <v>0.68403854241967654</v>
      </c>
      <c r="DU186" s="74">
        <f t="shared" ref="DU186:DU249" ca="1" si="264">IF(M185=0,"",(-LN(N186/M185))-M)</f>
        <v>0.68403854241967654</v>
      </c>
      <c r="DV186" s="74">
        <f t="shared" ref="DV186:DV249" ca="1" si="265">IF(N185=0,"",(-LN(O186/N185))-M)</f>
        <v>0.68403854241967654</v>
      </c>
      <c r="DW186" s="74">
        <f t="shared" ref="DW186:DW249" ca="1" si="266">IF(O185=0,"",(-LN(P186/O185))-M)</f>
        <v>0.68403854241967654</v>
      </c>
      <c r="DX186" s="74">
        <f t="shared" ref="DX186:DX249" ca="1" si="267">IF(P185=0,"",(-LN(Q186/P185))-M)</f>
        <v>0.68403854241967654</v>
      </c>
      <c r="DY186" s="74">
        <f t="shared" ref="DY186:DY249" ca="1" si="268">IF(Q185=0,"",(-LN(R186/Q185))-M)</f>
        <v>0.68403854241967654</v>
      </c>
      <c r="DZ186" s="74">
        <f t="shared" ref="DZ186:DZ249" ca="1" si="269">IF(R185=0,"",(-LN(S186/R185))-M)</f>
        <v>0.68403854241967654</v>
      </c>
      <c r="EA186" s="74">
        <f t="shared" ref="EA186:EA249" ca="1" si="270">IF(S185=0,"",(-LN(T186/S185))-M)</f>
        <v>0.68403854241967654</v>
      </c>
      <c r="EB186" s="74">
        <f t="shared" ref="EB186:EB249" ca="1" si="271">IF(T185=0,"",(-LN(U186/T185))-M)</f>
        <v>0.68403854241967654</v>
      </c>
      <c r="EC186" s="74">
        <f t="shared" ref="EC186:EC249" ca="1" si="272">IF(U185=0,"",(-LN(V186/U185))-M)</f>
        <v>0.68403854241967654</v>
      </c>
      <c r="ED186" s="55"/>
      <c r="EE186" s="55"/>
      <c r="EF186" s="43"/>
      <c r="EG186" s="45"/>
      <c r="EH186" s="56"/>
    </row>
    <row r="187" spans="1:138" x14ac:dyDescent="0.2">
      <c r="A187" s="6">
        <v>11</v>
      </c>
      <c r="B187">
        <v>11</v>
      </c>
      <c r="C187" s="5">
        <f t="shared" ca="1" si="196"/>
        <v>0.42393357227886547</v>
      </c>
      <c r="D187" s="5">
        <f t="shared" ca="1" si="197"/>
        <v>6.6890469670516137E-2</v>
      </c>
      <c r="E187" s="32">
        <f t="shared" ca="1" si="198"/>
        <v>114042203.32113624</v>
      </c>
      <c r="F187" s="31">
        <f t="shared" ca="1" si="194"/>
        <v>83945024.506997511</v>
      </c>
      <c r="G187" s="31">
        <f t="shared" ca="1" si="194"/>
        <v>27328355.788323138</v>
      </c>
      <c r="H187" s="31">
        <f t="shared" ca="1" si="194"/>
        <v>8850580.4814884886</v>
      </c>
      <c r="I187" s="31">
        <f t="shared" ca="1" si="194"/>
        <v>1984516.2573565792</v>
      </c>
      <c r="J187" s="31">
        <f t="shared" ca="1" si="194"/>
        <v>818233.13231965643</v>
      </c>
      <c r="K187" s="31">
        <f t="shared" ca="1" si="194"/>
        <v>555144.7973290321</v>
      </c>
      <c r="L187" s="31">
        <f t="shared" ca="1" si="194"/>
        <v>318183.30636421527</v>
      </c>
      <c r="M187" s="31">
        <f t="shared" ca="1" si="194"/>
        <v>249305.65824190379</v>
      </c>
      <c r="N187" s="31">
        <f t="shared" ca="1" si="194"/>
        <v>228571.67805503678</v>
      </c>
      <c r="O187" s="31">
        <f t="shared" ca="1" si="194"/>
        <v>352815.96210354369</v>
      </c>
      <c r="P187" s="31">
        <f t="shared" ca="1" si="195"/>
        <v>201161.06972660034</v>
      </c>
      <c r="Q187" s="31">
        <f t="shared" ca="1" si="195"/>
        <v>38850.191666820108</v>
      </c>
      <c r="R187" s="31">
        <f t="shared" ca="1" si="195"/>
        <v>12851.938831850086</v>
      </c>
      <c r="S187" s="31">
        <f t="shared" ca="1" si="195"/>
        <v>3629.7725311996492</v>
      </c>
      <c r="T187" s="31">
        <f t="shared" ca="1" si="195"/>
        <v>1021.1773163265219</v>
      </c>
      <c r="U187" s="31">
        <f t="shared" ca="1" si="195"/>
        <v>375.80974295876297</v>
      </c>
      <c r="V187" s="31">
        <f t="shared" ca="1" si="195"/>
        <v>155.28555367942764</v>
      </c>
      <c r="W187" s="33">
        <f t="shared" ca="1" si="199"/>
        <v>13615396.518627895</v>
      </c>
      <c r="X187" s="33">
        <f t="shared" ca="1" si="200"/>
        <v>238930980.13508481</v>
      </c>
      <c r="Y187" s="40">
        <f t="array" aca="1" ref="Y187" ca="1">SUM($E$54:$V$54*E187:V187)/1000000</f>
        <v>1346.1736230221552</v>
      </c>
      <c r="Z187" s="41">
        <f t="array" aca="1" ref="Z187" ca="1">SUM(($E$54:$V$54*E187:V187))/SUM(E187:V187)</f>
        <v>5.6341526840138805</v>
      </c>
      <c r="AE187" s="10"/>
      <c r="AF187" s="48"/>
      <c r="AG187" s="55">
        <f t="shared" ca="1" si="205"/>
        <v>2307823.6239204057</v>
      </c>
      <c r="AH187" s="55">
        <f t="shared" ca="1" si="206"/>
        <v>751313.43949916598</v>
      </c>
      <c r="AI187" s="55">
        <f t="shared" ca="1" si="207"/>
        <v>841221.95278459124</v>
      </c>
      <c r="AJ187" s="55">
        <f t="shared" ca="1" si="208"/>
        <v>188622.50276554827</v>
      </c>
      <c r="AK187" s="55">
        <f t="shared" ca="1" si="209"/>
        <v>77770.681238665318</v>
      </c>
      <c r="AL187" s="55">
        <f t="shared" ca="1" si="210"/>
        <v>52764.899597726107</v>
      </c>
      <c r="AM187" s="55">
        <f t="shared" ca="1" si="211"/>
        <v>30242.398550354468</v>
      </c>
      <c r="AN187" s="55">
        <f t="shared" ca="1" si="212"/>
        <v>23695.778271848594</v>
      </c>
      <c r="AO187" s="55">
        <f t="shared" ca="1" si="213"/>
        <v>21725.073713173151</v>
      </c>
      <c r="AP187" s="55">
        <f t="shared" ca="1" si="214"/>
        <v>33534.131827294812</v>
      </c>
      <c r="AQ187" s="55">
        <f t="shared" ca="1" si="215"/>
        <v>19119.775053578011</v>
      </c>
      <c r="AR187" s="55">
        <f t="shared" ca="1" si="216"/>
        <v>3692.5978096435174</v>
      </c>
      <c r="AS187" s="55">
        <f t="shared" ca="1" si="217"/>
        <v>1221.5394350471802</v>
      </c>
      <c r="AT187" s="55">
        <f t="shared" ca="1" si="218"/>
        <v>344.99933007175031</v>
      </c>
      <c r="AU187" s="55">
        <f t="shared" ca="1" si="219"/>
        <v>97.059936122410392</v>
      </c>
      <c r="AV187" s="55">
        <f t="shared" ca="1" si="220"/>
        <v>35.719623871956209</v>
      </c>
      <c r="AW187" s="55">
        <f t="shared" ca="1" si="221"/>
        <v>14.759440578916168</v>
      </c>
      <c r="AX187" s="55">
        <f t="shared" ca="1" si="201"/>
        <v>1294103.8693781155</v>
      </c>
      <c r="AY187" s="55">
        <f t="shared" ca="1" si="202"/>
        <v>4353240.9327976871</v>
      </c>
      <c r="AZ187" s="43">
        <f t="array" aca="1" ref="AZ187" ca="1">SUM($E$54:$V$54*AF187:AW187)/1000000</f>
        <v>52.9306853626993</v>
      </c>
      <c r="BA187" s="45">
        <f t="array" aca="1" ref="BA187" ca="1">IF(AZ187=0,"",SUM(($E$54:$V$54*AF187:AW187))/SUM(AF187:AW187))</f>
        <v>12.158914744165667</v>
      </c>
      <c r="BB187" s="56">
        <f t="array" aca="1" ref="BB187" ca="1">SUM(AG187:AW187*AG$54:AW$54*AG$55:AW$55)/1000000</f>
        <v>85.894049796845323</v>
      </c>
      <c r="BG187" s="10"/>
      <c r="BH187" s="48"/>
      <c r="BI187" s="55">
        <f t="shared" si="222"/>
        <v>0</v>
      </c>
      <c r="BJ187" s="55">
        <f t="shared" si="223"/>
        <v>0</v>
      </c>
      <c r="BK187" s="55">
        <f t="shared" ca="1" si="224"/>
        <v>5331435.5435086172</v>
      </c>
      <c r="BL187" s="55">
        <f t="shared" ca="1" si="225"/>
        <v>1195438.0318071707</v>
      </c>
      <c r="BM187" s="55">
        <f t="shared" ca="1" si="226"/>
        <v>492889.38885415852</v>
      </c>
      <c r="BN187" s="55">
        <f t="shared" ca="1" si="227"/>
        <v>334409.55770803004</v>
      </c>
      <c r="BO187" s="55">
        <f t="shared" ca="1" si="228"/>
        <v>191668.08238728912</v>
      </c>
      <c r="BP187" s="55">
        <f t="shared" ca="1" si="229"/>
        <v>150177.38670686155</v>
      </c>
      <c r="BQ187" s="55">
        <f t="shared" ca="1" si="230"/>
        <v>137687.59813786644</v>
      </c>
      <c r="BR187" s="55">
        <f t="shared" ca="1" si="231"/>
        <v>212530.19105473103</v>
      </c>
      <c r="BS187" s="55">
        <f t="shared" ca="1" si="232"/>
        <v>121175.92505415455</v>
      </c>
      <c r="BT187" s="55">
        <f t="shared" ca="1" si="233"/>
        <v>23402.678859067597</v>
      </c>
      <c r="BU187" s="55">
        <f t="shared" ca="1" si="234"/>
        <v>7741.7841275424016</v>
      </c>
      <c r="BV187" s="55">
        <f t="shared" ca="1" si="235"/>
        <v>2186.5117579761786</v>
      </c>
      <c r="BW187" s="55">
        <f t="shared" ca="1" si="236"/>
        <v>615.13943089666498</v>
      </c>
      <c r="BX187" s="55">
        <f t="shared" ca="1" si="237"/>
        <v>226.38124419046241</v>
      </c>
      <c r="BY187" s="55">
        <f t="shared" ca="1" si="238"/>
        <v>93.541313138896015</v>
      </c>
      <c r="BZ187" s="55">
        <f t="shared" ca="1" si="203"/>
        <v>8201677.7419516901</v>
      </c>
      <c r="CA187" s="55">
        <f t="shared" ca="1" si="204"/>
        <v>8201677.7419516901</v>
      </c>
      <c r="CB187" s="43">
        <f t="array" aca="1" ref="CB187" ca="1">SUM($E$54:$V$54*BH187:BY187)/1000000</f>
        <v>182.67589075130033</v>
      </c>
      <c r="CC187" s="45">
        <f t="array" aca="1" ref="CC187" ca="1">IF(CB187=0,"",SUM(($E$54:$V$54*BH187:BY187))/SUM(BH187:BY187))</f>
        <v>22.272990539107717</v>
      </c>
      <c r="CD187" s="56">
        <f t="array" aca="1" ref="CD187" ca="1">SUM(BI187:BY187*BI$54:BY$54*BI$55:BY$55)/1000000</f>
        <v>851.78716771690642</v>
      </c>
      <c r="CI187" s="10"/>
      <c r="CJ187" s="73"/>
      <c r="CK187" s="156" t="str">
        <f t="shared" ca="1" si="239"/>
        <v/>
      </c>
      <c r="CL187" s="156" t="str">
        <f t="shared" ca="1" si="240"/>
        <v/>
      </c>
      <c r="CM187" s="156" t="str">
        <f t="shared" ca="1" si="241"/>
        <v/>
      </c>
      <c r="CN187" s="156">
        <f t="shared" ca="1" si="242"/>
        <v>0.88939203399056033</v>
      </c>
      <c r="CO187" s="156">
        <f t="shared" ca="1" si="243"/>
        <v>0.89232691242739515</v>
      </c>
      <c r="CP187" s="156">
        <f t="shared" ca="1" si="244"/>
        <v>0.94750839029589262</v>
      </c>
      <c r="CQ187" s="156">
        <f t="shared" ca="1" si="245"/>
        <v>1.2089315546509474</v>
      </c>
      <c r="CR187" s="156">
        <f t="shared" ca="1" si="246"/>
        <v>0.92429134257350265</v>
      </c>
      <c r="CS187" s="156">
        <f t="shared" ca="1" si="247"/>
        <v>1.0920476336323071</v>
      </c>
      <c r="CT187" s="156">
        <f t="shared" ca="1" si="248"/>
        <v>0.99313872362655709</v>
      </c>
      <c r="CU187" s="156">
        <f t="shared" ca="1" si="249"/>
        <v>0.88444858371164092</v>
      </c>
      <c r="CV187" s="156">
        <f t="shared" ca="1" si="250"/>
        <v>0.97957975953589893</v>
      </c>
      <c r="CW187" s="156">
        <f t="shared" ca="1" si="251"/>
        <v>0.9690020477894381</v>
      </c>
      <c r="CX187" s="156">
        <f t="shared" ca="1" si="252"/>
        <v>0.87659803220128041</v>
      </c>
      <c r="CY187" s="156" t="str">
        <f t="shared" ca="1" si="253"/>
        <v/>
      </c>
      <c r="CZ187" s="156" t="str">
        <f t="shared" ca="1" si="254"/>
        <v/>
      </c>
      <c r="DA187" s="156" t="str">
        <f t="shared" ca="1" si="255"/>
        <v/>
      </c>
      <c r="DB187" s="55"/>
      <c r="DC187" s="55"/>
      <c r="DD187" s="43"/>
      <c r="DE187" s="45"/>
      <c r="DF187" s="56"/>
      <c r="DK187" s="10"/>
      <c r="DL187" s="48"/>
      <c r="DM187" s="74">
        <f t="shared" ca="1" si="256"/>
        <v>6.6890469670516151E-2</v>
      </c>
      <c r="DN187" s="74">
        <f t="shared" ca="1" si="257"/>
        <v>6.6890469670516151E-2</v>
      </c>
      <c r="DO187" s="74">
        <f t="shared" ca="1" si="258"/>
        <v>0.49082404194938156</v>
      </c>
      <c r="DP187" s="74">
        <f t="shared" ca="1" si="259"/>
        <v>0.49082404194938156</v>
      </c>
      <c r="DQ187" s="74">
        <f t="shared" ca="1" si="260"/>
        <v>0.49082404194938156</v>
      </c>
      <c r="DR187" s="74">
        <f t="shared" ca="1" si="261"/>
        <v>0.49082404194938156</v>
      </c>
      <c r="DS187" s="74">
        <f t="shared" ca="1" si="262"/>
        <v>0.49082404194938156</v>
      </c>
      <c r="DT187" s="74">
        <f t="shared" ca="1" si="263"/>
        <v>0.49082404194938156</v>
      </c>
      <c r="DU187" s="74">
        <f t="shared" ca="1" si="264"/>
        <v>0.49082404194938156</v>
      </c>
      <c r="DV187" s="74">
        <f t="shared" ca="1" si="265"/>
        <v>0.49082404194938156</v>
      </c>
      <c r="DW187" s="74">
        <f t="shared" ca="1" si="266"/>
        <v>0.49082404194938156</v>
      </c>
      <c r="DX187" s="74">
        <f t="shared" ca="1" si="267"/>
        <v>0.49082404194938156</v>
      </c>
      <c r="DY187" s="74">
        <f t="shared" ca="1" si="268"/>
        <v>0.49082404194938156</v>
      </c>
      <c r="DZ187" s="74">
        <f t="shared" ca="1" si="269"/>
        <v>0.49082404194938156</v>
      </c>
      <c r="EA187" s="74">
        <f t="shared" ca="1" si="270"/>
        <v>0.49082404194938156</v>
      </c>
      <c r="EB187" s="74">
        <f t="shared" ca="1" si="271"/>
        <v>0.49082404194938156</v>
      </c>
      <c r="EC187" s="74">
        <f t="shared" ca="1" si="272"/>
        <v>0.49082404194938156</v>
      </c>
      <c r="ED187" s="55"/>
      <c r="EE187" s="55"/>
      <c r="EF187" s="43"/>
      <c r="EG187" s="45"/>
      <c r="EH187" s="56"/>
    </row>
    <row r="188" spans="1:138" s="58" customFormat="1" x14ac:dyDescent="0.2">
      <c r="A188" s="61">
        <v>11</v>
      </c>
      <c r="B188" s="58">
        <v>12</v>
      </c>
      <c r="C188" s="62">
        <f t="shared" ca="1" si="196"/>
        <v>0.45234218263029308</v>
      </c>
      <c r="D188" s="62">
        <f t="shared" ca="1" si="197"/>
        <v>9.6562157455407943E-2</v>
      </c>
      <c r="E188" s="63">
        <f t="shared" ca="1" si="198"/>
        <v>98334410.768575847</v>
      </c>
      <c r="F188" s="64">
        <f t="shared" ref="F188:O197" ca="1" si="273">E187*EXP(-M-(F$52*$C188)-(F$51*$D188))</f>
        <v>86921588.183148146</v>
      </c>
      <c r="G188" s="64">
        <f t="shared" ca="1" si="273"/>
        <v>63981882.476214662</v>
      </c>
      <c r="H188" s="64">
        <f t="shared" ca="1" si="273"/>
        <v>13250304.014002193</v>
      </c>
      <c r="I188" s="64">
        <f t="shared" ca="1" si="273"/>
        <v>4291252.7555069644</v>
      </c>
      <c r="J188" s="64">
        <f t="shared" ca="1" si="273"/>
        <v>962203.65156179678</v>
      </c>
      <c r="K188" s="64">
        <f t="shared" ca="1" si="273"/>
        <v>396724.84658580273</v>
      </c>
      <c r="L188" s="64">
        <f t="shared" ca="1" si="273"/>
        <v>269165.01648973371</v>
      </c>
      <c r="M188" s="64">
        <f t="shared" ca="1" si="273"/>
        <v>154272.930803531</v>
      </c>
      <c r="N188" s="64">
        <f t="shared" ca="1" si="273"/>
        <v>120877.22326593914</v>
      </c>
      <c r="O188" s="64">
        <f t="shared" ca="1" si="273"/>
        <v>110824.23862887316</v>
      </c>
      <c r="P188" s="64">
        <f t="shared" ref="P188:V197" ca="1" si="274">O187*EXP(-M-(P$52*$C188)-(P$51*$D188))</f>
        <v>171064.76493042914</v>
      </c>
      <c r="Q188" s="64">
        <f t="shared" ca="1" si="274"/>
        <v>97534.054017191884</v>
      </c>
      <c r="R188" s="64">
        <f t="shared" ca="1" si="274"/>
        <v>18836.729680150565</v>
      </c>
      <c r="S188" s="64">
        <f t="shared" ca="1" si="274"/>
        <v>6231.3334183147699</v>
      </c>
      <c r="T188" s="64">
        <f t="shared" ca="1" si="274"/>
        <v>1759.9152291708635</v>
      </c>
      <c r="U188" s="64">
        <f t="shared" ca="1" si="274"/>
        <v>495.12345339527479</v>
      </c>
      <c r="V188" s="64">
        <f t="shared" ca="1" si="274"/>
        <v>182.21342638386281</v>
      </c>
      <c r="W188" s="59">
        <f t="shared" ca="1" si="199"/>
        <v>19851728.81099987</v>
      </c>
      <c r="X188" s="59">
        <f t="shared" ca="1" si="200"/>
        <v>269089610.23893845</v>
      </c>
      <c r="Y188" s="44">
        <f t="array" aca="1" ref="Y188" ca="1">SUM($E$54:$V$54*E188:V188)/1000000</f>
        <v>1928.4069251627418</v>
      </c>
      <c r="Z188" s="46">
        <f t="array" aca="1" ref="Z188" ca="1">SUM(($E$54:$V$54*E188:V188))/SUM(E188:V188)</f>
        <v>7.1664116776950646</v>
      </c>
      <c r="AE188" s="11"/>
      <c r="AG188" s="59">
        <f t="shared" ca="1" si="205"/>
        <v>3617639.7408142225</v>
      </c>
      <c r="AH188" s="59">
        <f t="shared" ca="1" si="206"/>
        <v>2662898.8905535676</v>
      </c>
      <c r="AI188" s="59">
        <f t="shared" ca="1" si="207"/>
        <v>1877882.1687081305</v>
      </c>
      <c r="AJ188" s="59">
        <f t="shared" ca="1" si="208"/>
        <v>608172.23683852213</v>
      </c>
      <c r="AK188" s="59">
        <f t="shared" ca="1" si="209"/>
        <v>136367.06584424866</v>
      </c>
      <c r="AL188" s="59">
        <f t="shared" ca="1" si="210"/>
        <v>56225.314868222638</v>
      </c>
      <c r="AM188" s="59">
        <f t="shared" ca="1" si="211"/>
        <v>38147.063219980344</v>
      </c>
      <c r="AN188" s="59">
        <f t="shared" ca="1" si="212"/>
        <v>21864.131235339835</v>
      </c>
      <c r="AO188" s="59">
        <f t="shared" ca="1" si="213"/>
        <v>17131.16785352131</v>
      </c>
      <c r="AP188" s="59">
        <f t="shared" ca="1" si="214"/>
        <v>15706.421630921932</v>
      </c>
      <c r="AQ188" s="59">
        <f t="shared" ca="1" si="215"/>
        <v>24243.932170736058</v>
      </c>
      <c r="AR188" s="59">
        <f t="shared" ca="1" si="216"/>
        <v>13822.887436178788</v>
      </c>
      <c r="AS188" s="59">
        <f t="shared" ca="1" si="217"/>
        <v>2669.6111082243515</v>
      </c>
      <c r="AT188" s="59">
        <f t="shared" ca="1" si="218"/>
        <v>883.12765512117039</v>
      </c>
      <c r="AU188" s="59">
        <f t="shared" ca="1" si="219"/>
        <v>249.42170563070835</v>
      </c>
      <c r="AV188" s="59">
        <f t="shared" ca="1" si="220"/>
        <v>70.170729928734744</v>
      </c>
      <c r="AW188" s="59">
        <f t="shared" ca="1" si="221"/>
        <v>25.823961770528097</v>
      </c>
      <c r="AX188" s="59">
        <f t="shared" ca="1" si="201"/>
        <v>2813460.544966477</v>
      </c>
      <c r="AY188" s="59">
        <f t="shared" ca="1" si="202"/>
        <v>9093999.1763342712</v>
      </c>
      <c r="AZ188" s="44">
        <f t="array" aca="1" ref="AZ188" ca="1">SUM($E$54:$V$54*AF188:AW188)/1000000</f>
        <v>116.79112118640543</v>
      </c>
      <c r="BA188" s="46">
        <f t="array" aca="1" ref="BA188" ca="1">IF(AZ188=0,"",SUM(($E$54:$V$54*AF188:AW188))/SUM(AF188:AW188))</f>
        <v>12.842657990374169</v>
      </c>
      <c r="BB188" s="57">
        <f t="array" aca="1" ref="BB188" ca="1">SUM(AG188:AW188*AG$54:AW$54*AG$55:AW$55)/1000000</f>
        <v>185.60761897869227</v>
      </c>
      <c r="BG188" s="11"/>
      <c r="BI188" s="59">
        <f t="shared" si="222"/>
        <v>0</v>
      </c>
      <c r="BJ188" s="59">
        <f t="shared" si="223"/>
        <v>0</v>
      </c>
      <c r="BK188" s="59">
        <f t="shared" ca="1" si="224"/>
        <v>8796875.9325641077</v>
      </c>
      <c r="BL188" s="59">
        <f t="shared" ca="1" si="225"/>
        <v>2848962.4121512165</v>
      </c>
      <c r="BM188" s="59">
        <f t="shared" ca="1" si="226"/>
        <v>638806.93874680717</v>
      </c>
      <c r="BN188" s="59">
        <f t="shared" ca="1" si="227"/>
        <v>263385.59863176424</v>
      </c>
      <c r="BO188" s="59">
        <f t="shared" ca="1" si="228"/>
        <v>178698.63611767604</v>
      </c>
      <c r="BP188" s="59">
        <f t="shared" ca="1" si="229"/>
        <v>102421.7882546378</v>
      </c>
      <c r="BQ188" s="59">
        <f t="shared" ca="1" si="230"/>
        <v>80250.38029464359</v>
      </c>
      <c r="BR188" s="59">
        <f t="shared" ca="1" si="231"/>
        <v>73576.204478693297</v>
      </c>
      <c r="BS188" s="59">
        <f t="shared" ca="1" si="232"/>
        <v>113569.88578797902</v>
      </c>
      <c r="BT188" s="59">
        <f t="shared" ca="1" si="233"/>
        <v>64752.851820045871</v>
      </c>
      <c r="BU188" s="59">
        <f t="shared" ca="1" si="234"/>
        <v>12505.703551890228</v>
      </c>
      <c r="BV188" s="59">
        <f t="shared" ca="1" si="235"/>
        <v>4136.9818320718387</v>
      </c>
      <c r="BW188" s="59">
        <f t="shared" ca="1" si="236"/>
        <v>1168.4076007981362</v>
      </c>
      <c r="BX188" s="59">
        <f t="shared" ca="1" si="237"/>
        <v>328.71242699172979</v>
      </c>
      <c r="BY188" s="59">
        <f t="shared" ca="1" si="238"/>
        <v>120.97148136770134</v>
      </c>
      <c r="BZ188" s="59">
        <f t="shared" ca="1" si="203"/>
        <v>13179561.405740689</v>
      </c>
      <c r="CA188" s="59">
        <f t="shared" ca="1" si="204"/>
        <v>13179561.405740689</v>
      </c>
      <c r="CB188" s="44">
        <f t="array" aca="1" ref="CB188" ca="1">SUM($E$54:$V$54*BH188:BY188)/1000000</f>
        <v>281.80050862676842</v>
      </c>
      <c r="CC188" s="46">
        <f t="array" aca="1" ref="CC188" ca="1">IF(CB188=0,"",SUM(($E$54:$V$54*BH188:BY188))/SUM(BH188:BY188))</f>
        <v>21.381630234221838</v>
      </c>
      <c r="CD188" s="57">
        <f t="array" aca="1" ref="CD188" ca="1">SUM(BI188:BY188*BI$54:BY$54*BI$55:BY$55)/1000000</f>
        <v>1292.928976459134</v>
      </c>
      <c r="CI188" s="11"/>
      <c r="CJ188" s="74"/>
      <c r="CK188" s="156" t="str">
        <f t="shared" ca="1" si="239"/>
        <v/>
      </c>
      <c r="CL188" s="156" t="str">
        <f t="shared" ca="1" si="240"/>
        <v/>
      </c>
      <c r="CM188" s="156" t="str">
        <f t="shared" ca="1" si="241"/>
        <v/>
      </c>
      <c r="CN188" s="156">
        <f t="shared" ca="1" si="242"/>
        <v>0.40855047474525813</v>
      </c>
      <c r="CO188" s="156">
        <f t="shared" ca="1" si="243"/>
        <v>0.39298438243410622</v>
      </c>
      <c r="CP188" s="156">
        <f t="shared" ca="1" si="244"/>
        <v>0.47091366430382819</v>
      </c>
      <c r="CQ188" s="156">
        <f t="shared" ca="1" si="245"/>
        <v>0.46137681830375304</v>
      </c>
      <c r="CR188" s="156">
        <f t="shared" ca="1" si="246"/>
        <v>0.50068794248427706</v>
      </c>
      <c r="CS188" s="156">
        <f t="shared" ca="1" si="247"/>
        <v>0.4483300519518969</v>
      </c>
      <c r="CT188" s="156">
        <f t="shared" ca="1" si="248"/>
        <v>0.48682212123563101</v>
      </c>
      <c r="CU188" s="156">
        <f t="shared" ca="1" si="249"/>
        <v>0.40613549904785939</v>
      </c>
      <c r="CV188" s="156">
        <f t="shared" ca="1" si="250"/>
        <v>0.37461691783637513</v>
      </c>
      <c r="CW188" s="156">
        <f t="shared" ca="1" si="251"/>
        <v>0.3946519853424898</v>
      </c>
      <c r="CX188" s="156">
        <f t="shared" ca="1" si="252"/>
        <v>0.46555465887108066</v>
      </c>
      <c r="CY188" s="156">
        <f t="shared" ca="1" si="253"/>
        <v>0.4326409540272747</v>
      </c>
      <c r="CZ188" s="156" t="str">
        <f t="shared" ca="1" si="254"/>
        <v/>
      </c>
      <c r="DA188" s="156" t="str">
        <f t="shared" ca="1" si="255"/>
        <v/>
      </c>
      <c r="DB188" s="59"/>
      <c r="DC188" s="74">
        <f ca="1">AVERAGE(CJ177:DA188)</f>
        <v>0.54379922580831841</v>
      </c>
      <c r="DD188" s="76">
        <f ca="1">STDEV(CJ177:DA188)</f>
        <v>0.30016772320217655</v>
      </c>
      <c r="DE188" s="46"/>
      <c r="DF188" s="57"/>
      <c r="DK188" s="11"/>
      <c r="DM188" s="74">
        <f t="shared" ca="1" si="256"/>
        <v>9.6562157455407943E-2</v>
      </c>
      <c r="DN188" s="74">
        <f t="shared" ca="1" si="257"/>
        <v>9.6562157455407943E-2</v>
      </c>
      <c r="DO188" s="74">
        <f t="shared" ca="1" si="258"/>
        <v>0.54890434008570099</v>
      </c>
      <c r="DP188" s="74">
        <f t="shared" ca="1" si="259"/>
        <v>0.5489043400857011</v>
      </c>
      <c r="DQ188" s="74">
        <f t="shared" ca="1" si="260"/>
        <v>0.54890434008570099</v>
      </c>
      <c r="DR188" s="74">
        <f t="shared" ca="1" si="261"/>
        <v>0.54890434008570099</v>
      </c>
      <c r="DS188" s="74">
        <f t="shared" ca="1" si="262"/>
        <v>0.54890434008570099</v>
      </c>
      <c r="DT188" s="74">
        <f t="shared" ca="1" si="263"/>
        <v>0.54890434008570088</v>
      </c>
      <c r="DU188" s="74">
        <f t="shared" ca="1" si="264"/>
        <v>0.54890434008570099</v>
      </c>
      <c r="DV188" s="74">
        <f t="shared" ca="1" si="265"/>
        <v>0.54890434008570099</v>
      </c>
      <c r="DW188" s="74">
        <f t="shared" ca="1" si="266"/>
        <v>0.54890434008570099</v>
      </c>
      <c r="DX188" s="74">
        <f t="shared" ca="1" si="267"/>
        <v>0.54890434008570099</v>
      </c>
      <c r="DY188" s="74">
        <f t="shared" ca="1" si="268"/>
        <v>0.5489043400857011</v>
      </c>
      <c r="DZ188" s="74">
        <f t="shared" ca="1" si="269"/>
        <v>0.54890434008570099</v>
      </c>
      <c r="EA188" s="74">
        <f t="shared" ca="1" si="270"/>
        <v>0.54890434008570099</v>
      </c>
      <c r="EB188" s="74">
        <f t="shared" ca="1" si="271"/>
        <v>0.54890434008570099</v>
      </c>
      <c r="EC188" s="74">
        <f t="shared" ca="1" si="272"/>
        <v>0.54890434008570099</v>
      </c>
      <c r="ED188" s="59"/>
      <c r="EE188" s="59"/>
      <c r="EF188" s="44"/>
      <c r="EG188" s="46"/>
      <c r="EH188" s="57"/>
    </row>
    <row r="189" spans="1:138" x14ac:dyDescent="0.2">
      <c r="A189" s="7">
        <v>12</v>
      </c>
      <c r="B189">
        <v>1</v>
      </c>
      <c r="C189" s="5">
        <f t="shared" ca="1" si="196"/>
        <v>0.54812682273783442</v>
      </c>
      <c r="D189" s="5">
        <f t="shared" ca="1" si="197"/>
        <v>0.1173105850990671</v>
      </c>
      <c r="E189" s="32">
        <f t="shared" ca="1" si="198"/>
        <v>99070925.837325454</v>
      </c>
      <c r="F189" s="31">
        <f t="shared" ca="1" si="273"/>
        <v>73410240.297640324</v>
      </c>
      <c r="G189" s="31">
        <f t="shared" ca="1" si="273"/>
        <v>64890150.108232066</v>
      </c>
      <c r="H189" s="31">
        <f t="shared" ca="1" si="273"/>
        <v>27609572.688722555</v>
      </c>
      <c r="I189" s="31">
        <f t="shared" ca="1" si="273"/>
        <v>5717794.1264586179</v>
      </c>
      <c r="J189" s="31">
        <f t="shared" ca="1" si="273"/>
        <v>1851768.8178820848</v>
      </c>
      <c r="K189" s="31">
        <f t="shared" ca="1" si="273"/>
        <v>415211.78544606984</v>
      </c>
      <c r="L189" s="31">
        <f t="shared" ca="1" si="273"/>
        <v>171195.39259109742</v>
      </c>
      <c r="M189" s="31">
        <f t="shared" ca="1" si="273"/>
        <v>116150.55388214294</v>
      </c>
      <c r="N189" s="31">
        <f t="shared" ca="1" si="273"/>
        <v>66572.122170769115</v>
      </c>
      <c r="O189" s="31">
        <f t="shared" ca="1" si="273"/>
        <v>52161.148640985404</v>
      </c>
      <c r="P189" s="31">
        <f t="shared" ca="1" si="274"/>
        <v>47823.067307119258</v>
      </c>
      <c r="Q189" s="31">
        <f t="shared" ca="1" si="274"/>
        <v>73818.163502483847</v>
      </c>
      <c r="R189" s="31">
        <f t="shared" ca="1" si="274"/>
        <v>42088.063836110639</v>
      </c>
      <c r="S189" s="31">
        <f t="shared" ca="1" si="274"/>
        <v>8128.4582008863636</v>
      </c>
      <c r="T189" s="31">
        <f t="shared" ca="1" si="274"/>
        <v>2688.9557840781781</v>
      </c>
      <c r="U189" s="31">
        <f t="shared" ca="1" si="274"/>
        <v>759.44166637870251</v>
      </c>
      <c r="V189" s="31">
        <f t="shared" ca="1" si="274"/>
        <v>213.6565297448081</v>
      </c>
      <c r="W189" s="33">
        <f t="shared" ca="1" si="199"/>
        <v>36175946.442621127</v>
      </c>
      <c r="X189" s="33">
        <f t="shared" ca="1" si="200"/>
        <v>273547262.68581885</v>
      </c>
      <c r="Y189" s="40">
        <f t="array" aca="1" ref="Y189" ca="1">SUM($E$54:$V$54*E189:V189)/1000000</f>
        <v>2172.565937122788</v>
      </c>
      <c r="Z189" s="41">
        <f t="array" aca="1" ref="Z189" ca="1">SUM(($E$54:$V$54*E189:V189))/SUM(E189:V189)</f>
        <v>7.9421958596532409</v>
      </c>
      <c r="AE189" s="10"/>
      <c r="AF189" s="48"/>
      <c r="AG189" s="55">
        <f t="shared" ca="1" si="205"/>
        <v>3478984.8640599232</v>
      </c>
      <c r="AH189" s="55">
        <f t="shared" ca="1" si="206"/>
        <v>3075209.2506142133</v>
      </c>
      <c r="AI189" s="55">
        <f t="shared" ca="1" si="207"/>
        <v>5076947.9116323041</v>
      </c>
      <c r="AJ189" s="55">
        <f t="shared" ca="1" si="208"/>
        <v>1051408.6283314605</v>
      </c>
      <c r="AK189" s="55">
        <f t="shared" ca="1" si="209"/>
        <v>340509.93612850632</v>
      </c>
      <c r="AL189" s="55">
        <f t="shared" ca="1" si="210"/>
        <v>76350.642249040844</v>
      </c>
      <c r="AM189" s="55">
        <f t="shared" ca="1" si="211"/>
        <v>31480.026898477085</v>
      </c>
      <c r="AN189" s="55">
        <f t="shared" ca="1" si="212"/>
        <v>21358.183214756766</v>
      </c>
      <c r="AO189" s="55">
        <f t="shared" ca="1" si="213"/>
        <v>12241.522186465056</v>
      </c>
      <c r="AP189" s="55">
        <f t="shared" ca="1" si="214"/>
        <v>9591.5803423267571</v>
      </c>
      <c r="AQ189" s="55">
        <f t="shared" ca="1" si="215"/>
        <v>8793.878283813594</v>
      </c>
      <c r="AR189" s="55">
        <f t="shared" ca="1" si="216"/>
        <v>13573.950428705723</v>
      </c>
      <c r="AS189" s="55">
        <f t="shared" ca="1" si="217"/>
        <v>7739.3051390711526</v>
      </c>
      <c r="AT189" s="55">
        <f t="shared" ca="1" si="218"/>
        <v>1494.6902421505706</v>
      </c>
      <c r="AU189" s="55">
        <f t="shared" ca="1" si="219"/>
        <v>494.45489817462828</v>
      </c>
      <c r="AV189" s="55">
        <f t="shared" ca="1" si="220"/>
        <v>139.64887561272519</v>
      </c>
      <c r="AW189" s="55">
        <f t="shared" ca="1" si="221"/>
        <v>39.287934106186881</v>
      </c>
      <c r="AX189" s="55">
        <f t="shared" ca="1" si="201"/>
        <v>6652163.6467849724</v>
      </c>
      <c r="AY189" s="55">
        <f t="shared" ca="1" si="202"/>
        <v>13206357.761459107</v>
      </c>
      <c r="AZ189" s="43">
        <f t="array" aca="1" ref="AZ189" ca="1">SUM($E$54:$V$54*AF189:AW189)/1000000</f>
        <v>197.31246800545713</v>
      </c>
      <c r="BA189" s="45">
        <f t="array" aca="1" ref="BA189" ca="1">IF(AZ189=0,"",SUM(($E$54:$V$54*AF189:AW189))/SUM(AF189:AW189))</f>
        <v>14.940718066966635</v>
      </c>
      <c r="BB189" s="56">
        <f t="array" aca="1" ref="BB189" ca="1">SUM(AG189:AW189*AG$54:AW$54*AG$55:AW$55)/1000000</f>
        <v>331.33143866061107</v>
      </c>
      <c r="BG189" s="10"/>
      <c r="BH189" s="48"/>
      <c r="BI189" s="55">
        <f t="shared" si="222"/>
        <v>0</v>
      </c>
      <c r="BJ189" s="55">
        <f t="shared" si="223"/>
        <v>0</v>
      </c>
      <c r="BK189" s="55">
        <f t="shared" ca="1" si="224"/>
        <v>23721741.099990718</v>
      </c>
      <c r="BL189" s="55">
        <f t="shared" ca="1" si="225"/>
        <v>4912645.0981365973</v>
      </c>
      <c r="BM189" s="55">
        <f t="shared" ca="1" si="226"/>
        <v>1591012.6886091658</v>
      </c>
      <c r="BN189" s="55">
        <f t="shared" ca="1" si="227"/>
        <v>356743.89412190078</v>
      </c>
      <c r="BO189" s="55">
        <f t="shared" ca="1" si="228"/>
        <v>147088.57780388845</v>
      </c>
      <c r="BP189" s="55">
        <f t="shared" ca="1" si="229"/>
        <v>99794.857344465432</v>
      </c>
      <c r="BQ189" s="55">
        <f t="shared" ca="1" si="230"/>
        <v>57197.793838257472</v>
      </c>
      <c r="BR189" s="55">
        <f t="shared" ca="1" si="231"/>
        <v>44816.096123247829</v>
      </c>
      <c r="BS189" s="55">
        <f t="shared" ca="1" si="232"/>
        <v>41088.880079998147</v>
      </c>
      <c r="BT189" s="55">
        <f t="shared" ca="1" si="233"/>
        <v>63423.486586518622</v>
      </c>
      <c r="BU189" s="55">
        <f t="shared" ca="1" si="234"/>
        <v>36161.448964688519</v>
      </c>
      <c r="BV189" s="55">
        <f t="shared" ca="1" si="235"/>
        <v>6983.8524180521872</v>
      </c>
      <c r="BW189" s="55">
        <f t="shared" ca="1" si="236"/>
        <v>2310.3114871922476</v>
      </c>
      <c r="BX189" s="55">
        <f t="shared" ca="1" si="237"/>
        <v>652.50117390406604</v>
      </c>
      <c r="BY189" s="55">
        <f t="shared" ca="1" si="238"/>
        <v>183.57056590734598</v>
      </c>
      <c r="BZ189" s="55">
        <f t="shared" ca="1" si="203"/>
        <v>31081844.157244503</v>
      </c>
      <c r="CA189" s="55">
        <f t="shared" ca="1" si="204"/>
        <v>31081844.157244503</v>
      </c>
      <c r="CB189" s="43">
        <f t="array" aca="1" ref="CB189" ca="1">SUM($E$54:$V$54*BH189:BY189)/1000000</f>
        <v>636.95403444667284</v>
      </c>
      <c r="CC189" s="45">
        <f t="array" aca="1" ref="CC189" ca="1">IF(CB189=0,"",SUM(($E$54:$V$54*BH189:BY189))/SUM(BH189:BY189))</f>
        <v>20.492800595237931</v>
      </c>
      <c r="CD189" s="56">
        <f t="array" aca="1" ref="CD189" ca="1">SUM(BI189:BY189*BI$54:BY$54*BI$55:BY$55)/1000000</f>
        <v>2880.6026462626792</v>
      </c>
      <c r="CI189" s="10"/>
      <c r="CJ189" s="73"/>
      <c r="CK189" s="156" t="str">
        <f t="shared" ca="1" si="239"/>
        <v/>
      </c>
      <c r="CL189" s="156" t="str">
        <f t="shared" ca="1" si="240"/>
        <v/>
      </c>
      <c r="CM189" s="156" t="str">
        <f t="shared" ca="1" si="241"/>
        <v/>
      </c>
      <c r="CN189" s="156">
        <f t="shared" ca="1" si="242"/>
        <v>0.43297191627149922</v>
      </c>
      <c r="CO189" s="156">
        <f t="shared" ca="1" si="243"/>
        <v>0.37374362967150421</v>
      </c>
      <c r="CP189" s="156">
        <f t="shared" ca="1" si="244"/>
        <v>0.42330270481197313</v>
      </c>
      <c r="CQ189" s="156">
        <f t="shared" ca="1" si="245"/>
        <v>0.36987694229576007</v>
      </c>
      <c r="CR189" s="156">
        <f t="shared" ca="1" si="246"/>
        <v>0.40643488617927848</v>
      </c>
      <c r="CS189" s="156">
        <f t="shared" ca="1" si="247"/>
        <v>0.46265042374644838</v>
      </c>
      <c r="CT189" s="156">
        <f t="shared" ca="1" si="248"/>
        <v>0.42373089927661678</v>
      </c>
      <c r="CU189" s="156">
        <f t="shared" ca="1" si="249"/>
        <v>0.37821707370538837</v>
      </c>
      <c r="CV189" s="156">
        <f t="shared" ca="1" si="250"/>
        <v>0.39791611393666332</v>
      </c>
      <c r="CW189" s="156">
        <f t="shared" ca="1" si="251"/>
        <v>0.44434398184217083</v>
      </c>
      <c r="CX189" s="156">
        <f t="shared" ca="1" si="252"/>
        <v>0.40043976678518994</v>
      </c>
      <c r="CY189" s="156">
        <f t="shared" ca="1" si="253"/>
        <v>0.37802628174644098</v>
      </c>
      <c r="CZ189" s="156" t="str">
        <f t="shared" ca="1" si="254"/>
        <v/>
      </c>
      <c r="DA189" s="156" t="str">
        <f t="shared" ca="1" si="255"/>
        <v/>
      </c>
      <c r="DB189" s="55"/>
      <c r="DC189" s="55"/>
      <c r="DD189" s="43"/>
      <c r="DE189" s="45"/>
      <c r="DF189" s="56"/>
      <c r="DK189" s="10"/>
      <c r="DL189" s="48"/>
      <c r="DM189" s="74">
        <f t="shared" ca="1" si="256"/>
        <v>0.11731058509906714</v>
      </c>
      <c r="DN189" s="74">
        <f t="shared" ca="1" si="257"/>
        <v>0.11731058509906714</v>
      </c>
      <c r="DO189" s="74">
        <f t="shared" ca="1" si="258"/>
        <v>0.66543740783690164</v>
      </c>
      <c r="DP189" s="74">
        <f t="shared" ca="1" si="259"/>
        <v>0.66543740783690175</v>
      </c>
      <c r="DQ189" s="74">
        <f t="shared" ca="1" si="260"/>
        <v>0.66543740783690164</v>
      </c>
      <c r="DR189" s="74">
        <f t="shared" ca="1" si="261"/>
        <v>0.66543740783690164</v>
      </c>
      <c r="DS189" s="74">
        <f t="shared" ca="1" si="262"/>
        <v>0.66543740783690164</v>
      </c>
      <c r="DT189" s="74">
        <f t="shared" ca="1" si="263"/>
        <v>0.66543740783690164</v>
      </c>
      <c r="DU189" s="74">
        <f t="shared" ca="1" si="264"/>
        <v>0.66543740783690164</v>
      </c>
      <c r="DV189" s="74">
        <f t="shared" ca="1" si="265"/>
        <v>0.66543740783690142</v>
      </c>
      <c r="DW189" s="74">
        <f t="shared" ca="1" si="266"/>
        <v>0.66543740783690142</v>
      </c>
      <c r="DX189" s="74">
        <f t="shared" ca="1" si="267"/>
        <v>0.66543740783690175</v>
      </c>
      <c r="DY189" s="74">
        <f t="shared" ca="1" si="268"/>
        <v>0.66543740783690164</v>
      </c>
      <c r="DZ189" s="74">
        <f t="shared" ca="1" si="269"/>
        <v>0.66543740783690164</v>
      </c>
      <c r="EA189" s="74">
        <f t="shared" ca="1" si="270"/>
        <v>0.66543740783690164</v>
      </c>
      <c r="EB189" s="74">
        <f t="shared" ca="1" si="271"/>
        <v>0.66543740783690175</v>
      </c>
      <c r="EC189" s="74">
        <f t="shared" ca="1" si="272"/>
        <v>0.66543740783690164</v>
      </c>
      <c r="ED189" s="55"/>
      <c r="EE189" s="55"/>
      <c r="EF189" s="43"/>
      <c r="EG189" s="45"/>
      <c r="EH189" s="56"/>
    </row>
    <row r="190" spans="1:138" x14ac:dyDescent="0.2">
      <c r="A190" s="7">
        <v>12</v>
      </c>
      <c r="B190">
        <v>2</v>
      </c>
      <c r="C190" s="5">
        <f t="shared" ca="1" si="196"/>
        <v>0.49616040075198464</v>
      </c>
      <c r="D190" s="5">
        <f t="shared" ca="1" si="197"/>
        <v>7.3390492896531836E-2</v>
      </c>
      <c r="E190" s="32">
        <f t="shared" ca="1" si="198"/>
        <v>120563492.32964905</v>
      </c>
      <c r="F190" s="31">
        <f t="shared" ca="1" si="273"/>
        <v>77280798.571200475</v>
      </c>
      <c r="G190" s="31">
        <f t="shared" ca="1" si="273"/>
        <v>57264045.385230057</v>
      </c>
      <c r="H190" s="31">
        <f t="shared" ca="1" si="273"/>
        <v>30819418.0734138</v>
      </c>
      <c r="I190" s="31">
        <f t="shared" ca="1" si="273"/>
        <v>13113099.015841234</v>
      </c>
      <c r="J190" s="31">
        <f t="shared" ca="1" si="273"/>
        <v>2715652.3347090017</v>
      </c>
      <c r="K190" s="31">
        <f t="shared" ca="1" si="273"/>
        <v>879493.07064985787</v>
      </c>
      <c r="L190" s="31">
        <f t="shared" ca="1" si="273"/>
        <v>197203.82189480594</v>
      </c>
      <c r="M190" s="31">
        <f t="shared" ca="1" si="273"/>
        <v>81308.832969364623</v>
      </c>
      <c r="N190" s="31">
        <f t="shared" ca="1" si="273"/>
        <v>55165.421463529856</v>
      </c>
      <c r="O190" s="31">
        <f t="shared" ca="1" si="273"/>
        <v>31618.266590433261</v>
      </c>
      <c r="P190" s="31">
        <f t="shared" ca="1" si="274"/>
        <v>24773.809961522489</v>
      </c>
      <c r="Q190" s="31">
        <f t="shared" ca="1" si="274"/>
        <v>22713.448842895144</v>
      </c>
      <c r="R190" s="31">
        <f t="shared" ca="1" si="274"/>
        <v>35059.756197205214</v>
      </c>
      <c r="S190" s="31">
        <f t="shared" ca="1" si="274"/>
        <v>19989.622972085959</v>
      </c>
      <c r="T190" s="31">
        <f t="shared" ca="1" si="274"/>
        <v>3860.5913404044531</v>
      </c>
      <c r="U190" s="31">
        <f t="shared" ca="1" si="274"/>
        <v>1277.1129724959028</v>
      </c>
      <c r="V190" s="31">
        <f t="shared" ca="1" si="274"/>
        <v>360.69496186180055</v>
      </c>
      <c r="W190" s="33">
        <f t="shared" ca="1" si="199"/>
        <v>48000993.874780506</v>
      </c>
      <c r="X190" s="33">
        <f t="shared" ca="1" si="200"/>
        <v>303109330.16086006</v>
      </c>
      <c r="Y190" s="40">
        <f t="array" aca="1" ref="Y190" ca="1">SUM($E$54:$V$54*E190:V190)/1000000</f>
        <v>2403.4210852035931</v>
      </c>
      <c r="Z190" s="41">
        <f t="array" aca="1" ref="Z190" ca="1">SUM(($E$54:$V$54*E190:V190))/SUM(E190:V190)</f>
        <v>7.9292217231587632</v>
      </c>
      <c r="AE190" s="10"/>
      <c r="AF190" s="48"/>
      <c r="AG190" s="55">
        <f t="shared" ca="1" si="205"/>
        <v>2147856.1022236929</v>
      </c>
      <c r="AH190" s="55">
        <f t="shared" ca="1" si="206"/>
        <v>1591532.8463559155</v>
      </c>
      <c r="AI190" s="55">
        <f t="shared" ca="1" si="207"/>
        <v>3358357.1502116499</v>
      </c>
      <c r="AJ190" s="55">
        <f t="shared" ca="1" si="208"/>
        <v>1428919.5771439082</v>
      </c>
      <c r="AK190" s="55">
        <f t="shared" ca="1" si="209"/>
        <v>295921.56522988889</v>
      </c>
      <c r="AL190" s="55">
        <f t="shared" ca="1" si="210"/>
        <v>95837.365758911008</v>
      </c>
      <c r="AM190" s="55">
        <f t="shared" ca="1" si="211"/>
        <v>21489.077559215799</v>
      </c>
      <c r="AN190" s="55">
        <f t="shared" ca="1" si="212"/>
        <v>8860.1316198629884</v>
      </c>
      <c r="AO190" s="55">
        <f t="shared" ca="1" si="213"/>
        <v>6011.3136197176518</v>
      </c>
      <c r="AP190" s="55">
        <f t="shared" ca="1" si="214"/>
        <v>3445.4067701193867</v>
      </c>
      <c r="AQ190" s="55">
        <f t="shared" ca="1" si="215"/>
        <v>2699.5740680137983</v>
      </c>
      <c r="AR190" s="55">
        <f t="shared" ca="1" si="216"/>
        <v>2475.0588458808656</v>
      </c>
      <c r="AS190" s="55">
        <f t="shared" ca="1" si="217"/>
        <v>3820.4220024235901</v>
      </c>
      <c r="AT190" s="55">
        <f t="shared" ca="1" si="218"/>
        <v>2178.246619661234</v>
      </c>
      <c r="AU190" s="55">
        <f t="shared" ca="1" si="219"/>
        <v>420.68427447943515</v>
      </c>
      <c r="AV190" s="55">
        <f t="shared" ca="1" si="220"/>
        <v>139.16555700672211</v>
      </c>
      <c r="AW190" s="55">
        <f t="shared" ca="1" si="221"/>
        <v>39.304522276455771</v>
      </c>
      <c r="AX190" s="55">
        <f t="shared" ca="1" si="201"/>
        <v>5230614.0438030167</v>
      </c>
      <c r="AY190" s="55">
        <f t="shared" ca="1" si="202"/>
        <v>8970002.9923826233</v>
      </c>
      <c r="AZ190" s="43">
        <f t="array" aca="1" ref="AZ190" ca="1">SUM($E$54:$V$54*AF190:AW190)/1000000</f>
        <v>144.16966053821781</v>
      </c>
      <c r="BA190" s="45">
        <f t="array" aca="1" ref="BA190" ca="1">IF(AZ190=0,"",SUM(($E$54:$V$54*AF190:AW190))/SUM(AF190:AW190))</f>
        <v>16.072420562250368</v>
      </c>
      <c r="BB190" s="56">
        <f t="array" aca="1" ref="BB190" ca="1">SUM(AG190:AW190*AG$54:AW$54*AG$55:AW$55)/1000000</f>
        <v>253.35217367002136</v>
      </c>
      <c r="BG190" s="10"/>
      <c r="BH190" s="48"/>
      <c r="BI190" s="55">
        <f t="shared" si="222"/>
        <v>0</v>
      </c>
      <c r="BJ190" s="55">
        <f t="shared" si="223"/>
        <v>0</v>
      </c>
      <c r="BK190" s="55">
        <f t="shared" ca="1" si="224"/>
        <v>22704355.342952706</v>
      </c>
      <c r="BL190" s="55">
        <f t="shared" ca="1" si="225"/>
        <v>9660288.1661744695</v>
      </c>
      <c r="BM190" s="55">
        <f t="shared" ca="1" si="226"/>
        <v>2000593.7635902513</v>
      </c>
      <c r="BN190" s="55">
        <f t="shared" ca="1" si="227"/>
        <v>647913.70006186294</v>
      </c>
      <c r="BO190" s="55">
        <f t="shared" ca="1" si="228"/>
        <v>145278.07230566832</v>
      </c>
      <c r="BP190" s="55">
        <f t="shared" ca="1" si="229"/>
        <v>59899.39952337194</v>
      </c>
      <c r="BQ190" s="55">
        <f t="shared" ca="1" si="230"/>
        <v>40639.811192028646</v>
      </c>
      <c r="BR190" s="55">
        <f t="shared" ca="1" si="231"/>
        <v>23292.859011399541</v>
      </c>
      <c r="BS190" s="55">
        <f t="shared" ca="1" si="232"/>
        <v>18250.61664776866</v>
      </c>
      <c r="BT190" s="55">
        <f t="shared" ca="1" si="233"/>
        <v>16732.769332784068</v>
      </c>
      <c r="BU190" s="55">
        <f t="shared" ca="1" si="234"/>
        <v>25828.169793553254</v>
      </c>
      <c r="BV190" s="55">
        <f t="shared" ca="1" si="235"/>
        <v>14726.154207350288</v>
      </c>
      <c r="BW190" s="55">
        <f t="shared" ca="1" si="236"/>
        <v>2844.0588144031681</v>
      </c>
      <c r="BX190" s="55">
        <f t="shared" ca="1" si="237"/>
        <v>940.83628287760655</v>
      </c>
      <c r="BY190" s="55">
        <f t="shared" ca="1" si="238"/>
        <v>265.72035088448308</v>
      </c>
      <c r="BZ190" s="55">
        <f t="shared" ca="1" si="203"/>
        <v>35361849.440241382</v>
      </c>
      <c r="CA190" s="55">
        <f t="shared" ca="1" si="204"/>
        <v>35361849.440241382</v>
      </c>
      <c r="CB190" s="43">
        <f t="array" aca="1" ref="CB190" ca="1">SUM($E$54:$V$54*BH190:BY190)/1000000</f>
        <v>746.44014770938406</v>
      </c>
      <c r="CC190" s="45">
        <f t="array" aca="1" ref="CC190" ca="1">IF(CB190=0,"",SUM(($E$54:$V$54*BH190:BY190))/SUM(BH190:BY190))</f>
        <v>21.108628635807257</v>
      </c>
      <c r="CD190" s="56">
        <f t="array" aca="1" ref="CD190" ca="1">SUM(BI190:BY190*BI$54:BY$54*BI$55:BY$55)/1000000</f>
        <v>3400.7336984395488</v>
      </c>
      <c r="CI190" s="10"/>
      <c r="CJ190" s="73"/>
      <c r="CK190" s="156" t="str">
        <f t="shared" ca="1" si="239"/>
        <v/>
      </c>
      <c r="CL190" s="156" t="str">
        <f t="shared" ca="1" si="240"/>
        <v/>
      </c>
      <c r="CM190" s="156" t="str">
        <f t="shared" ca="1" si="241"/>
        <v/>
      </c>
      <c r="CN190" s="156">
        <f t="shared" ca="1" si="242"/>
        <v>0.64804588324125478</v>
      </c>
      <c r="CO190" s="156">
        <f t="shared" ca="1" si="243"/>
        <v>0.82484031607567143</v>
      </c>
      <c r="CP190" s="156">
        <f t="shared" ca="1" si="244"/>
        <v>0.73707846930100285</v>
      </c>
      <c r="CQ190" s="156">
        <f t="shared" ca="1" si="245"/>
        <v>0.59505107992416362</v>
      </c>
      <c r="CR190" s="156">
        <f t="shared" ca="1" si="246"/>
        <v>0.6998151833427948</v>
      </c>
      <c r="CS190" s="156">
        <f t="shared" ca="1" si="247"/>
        <v>0.77801344417825369</v>
      </c>
      <c r="CT190" s="156">
        <f t="shared" ca="1" si="248"/>
        <v>0.74732339018383209</v>
      </c>
      <c r="CU190" s="156">
        <f t="shared" ca="1" si="249"/>
        <v>0.68571196998023398</v>
      </c>
      <c r="CV190" s="156">
        <f t="shared" ca="1" si="250"/>
        <v>0.67692330880639362</v>
      </c>
      <c r="CW190" s="156">
        <f t="shared" ca="1" si="251"/>
        <v>0.72801097025593153</v>
      </c>
      <c r="CX190" s="156">
        <f t="shared" ca="1" si="252"/>
        <v>0.71429819380920079</v>
      </c>
      <c r="CY190" s="156">
        <f t="shared" ca="1" si="253"/>
        <v>0.78745939955312505</v>
      </c>
      <c r="CZ190" s="156" t="str">
        <f t="shared" ca="1" si="254"/>
        <v/>
      </c>
      <c r="DA190" s="156" t="str">
        <f t="shared" ca="1" si="255"/>
        <v/>
      </c>
      <c r="DB190" s="55"/>
      <c r="DC190" s="55"/>
      <c r="DD190" s="43"/>
      <c r="DE190" s="45"/>
      <c r="DF190" s="56"/>
      <c r="DK190" s="10"/>
      <c r="DL190" s="48"/>
      <c r="DM190" s="74">
        <f t="shared" ca="1" si="256"/>
        <v>7.339049289653185E-2</v>
      </c>
      <c r="DN190" s="74">
        <f t="shared" ca="1" si="257"/>
        <v>7.339049289653185E-2</v>
      </c>
      <c r="DO190" s="74">
        <f t="shared" ca="1" si="258"/>
        <v>0.56955089364851652</v>
      </c>
      <c r="DP190" s="74">
        <f t="shared" ca="1" si="259"/>
        <v>0.56955089364851652</v>
      </c>
      <c r="DQ190" s="74">
        <f t="shared" ca="1" si="260"/>
        <v>0.56955089364851652</v>
      </c>
      <c r="DR190" s="74">
        <f t="shared" ca="1" si="261"/>
        <v>0.56955089364851652</v>
      </c>
      <c r="DS190" s="74">
        <f t="shared" ca="1" si="262"/>
        <v>0.56955089364851641</v>
      </c>
      <c r="DT190" s="74">
        <f t="shared" ca="1" si="263"/>
        <v>0.56955089364851652</v>
      </c>
      <c r="DU190" s="74">
        <f t="shared" ca="1" si="264"/>
        <v>0.56955089364851652</v>
      </c>
      <c r="DV190" s="74">
        <f t="shared" ca="1" si="265"/>
        <v>0.56955089364851652</v>
      </c>
      <c r="DW190" s="74">
        <f t="shared" ca="1" si="266"/>
        <v>0.56955089364851652</v>
      </c>
      <c r="DX190" s="74">
        <f t="shared" ca="1" si="267"/>
        <v>0.56955089364851652</v>
      </c>
      <c r="DY190" s="74">
        <f t="shared" ca="1" si="268"/>
        <v>0.56955089364851641</v>
      </c>
      <c r="DZ190" s="74">
        <f t="shared" ca="1" si="269"/>
        <v>0.56955089364851652</v>
      </c>
      <c r="EA190" s="74">
        <f t="shared" ca="1" si="270"/>
        <v>0.56955089364851652</v>
      </c>
      <c r="EB190" s="74">
        <f t="shared" ca="1" si="271"/>
        <v>0.56955089364851641</v>
      </c>
      <c r="EC190" s="74">
        <f t="shared" ca="1" si="272"/>
        <v>0.56955089364851652</v>
      </c>
      <c r="ED190" s="55"/>
      <c r="EE190" s="55"/>
      <c r="EF190" s="43"/>
      <c r="EG190" s="45"/>
      <c r="EH190" s="56"/>
    </row>
    <row r="191" spans="1:138" x14ac:dyDescent="0.2">
      <c r="A191" s="7">
        <v>12</v>
      </c>
      <c r="B191">
        <v>3</v>
      </c>
      <c r="C191" s="5">
        <f t="shared" ca="1" si="196"/>
        <v>0.65728330588592532</v>
      </c>
      <c r="D191" s="5">
        <f t="shared" ca="1" si="197"/>
        <v>6.5382010733339824E-2</v>
      </c>
      <c r="E191" s="32">
        <f t="shared" ca="1" si="198"/>
        <v>54063682.827826291</v>
      </c>
      <c r="F191" s="31">
        <f t="shared" ca="1" si="273"/>
        <v>94802379.649172649</v>
      </c>
      <c r="G191" s="31">
        <f t="shared" ca="1" si="273"/>
        <v>60768010.814634249</v>
      </c>
      <c r="H191" s="31">
        <f t="shared" ca="1" si="273"/>
        <v>23336242.634987004</v>
      </c>
      <c r="I191" s="31">
        <f t="shared" ca="1" si="273"/>
        <v>12559528.639515078</v>
      </c>
      <c r="J191" s="31">
        <f t="shared" ca="1" si="273"/>
        <v>5343849.8497908898</v>
      </c>
      <c r="K191" s="31">
        <f t="shared" ca="1" si="273"/>
        <v>1106682.5853589422</v>
      </c>
      <c r="L191" s="31">
        <f t="shared" ca="1" si="273"/>
        <v>358410.99863630242</v>
      </c>
      <c r="M191" s="31">
        <f t="shared" ca="1" si="273"/>
        <v>80364.497571296859</v>
      </c>
      <c r="N191" s="31">
        <f t="shared" ca="1" si="273"/>
        <v>33134.973992426414</v>
      </c>
      <c r="O191" s="31">
        <f t="shared" ca="1" si="273"/>
        <v>22481.01145620941</v>
      </c>
      <c r="P191" s="31">
        <f t="shared" ca="1" si="274"/>
        <v>12885.075371261941</v>
      </c>
      <c r="Q191" s="31">
        <f t="shared" ca="1" si="274"/>
        <v>10095.822542154201</v>
      </c>
      <c r="R191" s="31">
        <f t="shared" ca="1" si="274"/>
        <v>9256.1842201228628</v>
      </c>
      <c r="S191" s="31">
        <f t="shared" ca="1" si="274"/>
        <v>14287.551147277074</v>
      </c>
      <c r="T191" s="31">
        <f t="shared" ca="1" si="274"/>
        <v>8146.1707554951481</v>
      </c>
      <c r="U191" s="31">
        <f t="shared" ca="1" si="274"/>
        <v>1573.2681061587225</v>
      </c>
      <c r="V191" s="31">
        <f t="shared" ca="1" si="274"/>
        <v>520.44905311808225</v>
      </c>
      <c r="W191" s="33">
        <f t="shared" ca="1" si="199"/>
        <v>42897459.712503731</v>
      </c>
      <c r="X191" s="33">
        <f t="shared" ca="1" si="200"/>
        <v>252531533.00413698</v>
      </c>
      <c r="Y191" s="40">
        <f t="array" aca="1" ref="Y191" ca="1">SUM($E$54:$V$54*E191:V191)/1000000</f>
        <v>2390.1260858592459</v>
      </c>
      <c r="Z191" s="41">
        <f t="array" aca="1" ref="Z191" ca="1">SUM(($E$54:$V$54*E191:V191))/SUM(E191:V191)</f>
        <v>9.4646639072202152</v>
      </c>
      <c r="AE191" s="10"/>
      <c r="AF191" s="48"/>
      <c r="AG191" s="55">
        <f t="shared" ca="1" si="205"/>
        <v>1876326.6382186261</v>
      </c>
      <c r="AH191" s="55">
        <f t="shared" ca="1" si="206"/>
        <v>1202719.1497196862</v>
      </c>
      <c r="AI191" s="55">
        <f t="shared" ca="1" si="207"/>
        <v>2471152.5804843828</v>
      </c>
      <c r="AJ191" s="55">
        <f t="shared" ca="1" si="208"/>
        <v>1329970.3852356044</v>
      </c>
      <c r="AK191" s="55">
        <f t="shared" ca="1" si="209"/>
        <v>565878.08725614892</v>
      </c>
      <c r="AL191" s="55">
        <f t="shared" ca="1" si="210"/>
        <v>117190.31076951268</v>
      </c>
      <c r="AM191" s="55">
        <f t="shared" ca="1" si="211"/>
        <v>37953.336276432514</v>
      </c>
      <c r="AN191" s="55">
        <f t="shared" ca="1" si="212"/>
        <v>8510.0647374526125</v>
      </c>
      <c r="AO191" s="55">
        <f t="shared" ca="1" si="213"/>
        <v>3508.7729317189214</v>
      </c>
      <c r="AP191" s="55">
        <f t="shared" ca="1" si="214"/>
        <v>2380.5892979798373</v>
      </c>
      <c r="AQ191" s="55">
        <f t="shared" ca="1" si="215"/>
        <v>1364.4436146585106</v>
      </c>
      <c r="AR191" s="55">
        <f t="shared" ca="1" si="216"/>
        <v>1069.0803278567578</v>
      </c>
      <c r="AS191" s="55">
        <f t="shared" ca="1" si="217"/>
        <v>980.1682249696139</v>
      </c>
      <c r="AT191" s="55">
        <f t="shared" ca="1" si="218"/>
        <v>1512.9564531293711</v>
      </c>
      <c r="AU191" s="55">
        <f t="shared" ca="1" si="219"/>
        <v>862.62519628278028</v>
      </c>
      <c r="AV191" s="55">
        <f t="shared" ca="1" si="220"/>
        <v>166.59860805951334</v>
      </c>
      <c r="AW191" s="55">
        <f t="shared" ca="1" si="221"/>
        <v>55.11208641168291</v>
      </c>
      <c r="AX191" s="55">
        <f t="shared" ca="1" si="201"/>
        <v>4542555.1115006013</v>
      </c>
      <c r="AY191" s="55">
        <f t="shared" ca="1" si="202"/>
        <v>7621600.8994389139</v>
      </c>
      <c r="AZ191" s="43">
        <f t="array" aca="1" ref="AZ191" ca="1">SUM($E$54:$V$54*AF191:AW191)/1000000</f>
        <v>126.8250375472183</v>
      </c>
      <c r="BA191" s="45">
        <f t="array" aca="1" ref="BA191" ca="1">IF(AZ191=0,"",SUM(($E$54:$V$54*AF191:AW191))/SUM(AF191:AW191))</f>
        <v>16.640209743409013</v>
      </c>
      <c r="BB191" s="56">
        <f t="array" aca="1" ref="BB191" ca="1">SUM(AG191:AW191*AG$54:AW$54*AG$55:AW$55)/1000000</f>
        <v>230.61215845107787</v>
      </c>
      <c r="BG191" s="10"/>
      <c r="BH191" s="48"/>
      <c r="BI191" s="55">
        <f t="shared" si="222"/>
        <v>0</v>
      </c>
      <c r="BJ191" s="55">
        <f t="shared" si="223"/>
        <v>0</v>
      </c>
      <c r="BK191" s="55">
        <f t="shared" ca="1" si="224"/>
        <v>24842419.485595118</v>
      </c>
      <c r="BL191" s="55">
        <f t="shared" ca="1" si="225"/>
        <v>13370150.622979805</v>
      </c>
      <c r="BM191" s="55">
        <f t="shared" ca="1" si="226"/>
        <v>5688754.6857053693</v>
      </c>
      <c r="BN191" s="55">
        <f t="shared" ca="1" si="227"/>
        <v>1178110.5233141179</v>
      </c>
      <c r="BO191" s="55">
        <f t="shared" ca="1" si="228"/>
        <v>381543.70074233861</v>
      </c>
      <c r="BP191" s="55">
        <f t="shared" ca="1" si="229"/>
        <v>85551.414237614197</v>
      </c>
      <c r="BQ191" s="55">
        <f t="shared" ca="1" si="230"/>
        <v>35273.584374291015</v>
      </c>
      <c r="BR191" s="55">
        <f t="shared" ca="1" si="231"/>
        <v>23931.989643367659</v>
      </c>
      <c r="BS191" s="55">
        <f t="shared" ca="1" si="232"/>
        <v>13716.70891853399</v>
      </c>
      <c r="BT191" s="55">
        <f t="shared" ca="1" si="233"/>
        <v>10747.431048231456</v>
      </c>
      <c r="BU191" s="55">
        <f t="shared" ca="1" si="234"/>
        <v>9853.6004629764302</v>
      </c>
      <c r="BV191" s="55">
        <f t="shared" ca="1" si="235"/>
        <v>15209.703831687579</v>
      </c>
      <c r="BW191" s="55">
        <f t="shared" ca="1" si="236"/>
        <v>8671.9440774879677</v>
      </c>
      <c r="BX191" s="55">
        <f t="shared" ca="1" si="237"/>
        <v>1674.810588312369</v>
      </c>
      <c r="BY191" s="55">
        <f t="shared" ca="1" si="238"/>
        <v>554.04007837388406</v>
      </c>
      <c r="BZ191" s="55">
        <f t="shared" ca="1" si="203"/>
        <v>45666164.245597623</v>
      </c>
      <c r="CA191" s="55">
        <f t="shared" ca="1" si="204"/>
        <v>45666164.245597623</v>
      </c>
      <c r="CB191" s="43">
        <f t="array" aca="1" ref="CB191" ca="1">SUM($E$54:$V$54*BH191:BY191)/1000000</f>
        <v>1002.4301363610061</v>
      </c>
      <c r="CC191" s="45">
        <f t="array" aca="1" ref="CC191" ca="1">IF(CB191=0,"",SUM(($E$54:$V$54*BH191:BY191))/SUM(BH191:BY191))</f>
        <v>21.951266389921152</v>
      </c>
      <c r="CD191" s="56">
        <f t="array" aca="1" ref="CD191" ca="1">SUM(BI191:BY191*BI$54:BY$54*BI$55:BY$55)/1000000</f>
        <v>4619.6369926337302</v>
      </c>
      <c r="CI191" s="10"/>
      <c r="CJ191" s="73"/>
      <c r="CK191" s="156" t="str">
        <f t="shared" ca="1" si="239"/>
        <v/>
      </c>
      <c r="CL191" s="156" t="str">
        <f t="shared" ca="1" si="240"/>
        <v/>
      </c>
      <c r="CM191" s="156" t="str">
        <f t="shared" ca="1" si="241"/>
        <v/>
      </c>
      <c r="CN191" s="156">
        <f t="shared" ca="1" si="242"/>
        <v>0.34577939480441727</v>
      </c>
      <c r="CO191" s="156">
        <f t="shared" ca="1" si="243"/>
        <v>0.32206273810411007</v>
      </c>
      <c r="CP191" s="156">
        <f t="shared" ca="1" si="244"/>
        <v>0.31895968718679751</v>
      </c>
      <c r="CQ191" s="156">
        <f t="shared" ca="1" si="245"/>
        <v>0.33171934964275801</v>
      </c>
      <c r="CR191" s="156">
        <f t="shared" ca="1" si="246"/>
        <v>0.32867083509989597</v>
      </c>
      <c r="CS191" s="156">
        <f t="shared" ca="1" si="247"/>
        <v>0.37042233247850348</v>
      </c>
      <c r="CT191" s="156">
        <f t="shared" ca="1" si="248"/>
        <v>0.33312151531190815</v>
      </c>
      <c r="CU191" s="156">
        <f t="shared" ca="1" si="249"/>
        <v>0.32666691948521487</v>
      </c>
      <c r="CV191" s="156">
        <f t="shared" ca="1" si="250"/>
        <v>0.32485651084914535</v>
      </c>
      <c r="CW191" s="156">
        <f t="shared" ca="1" si="251"/>
        <v>0.35206325935398147</v>
      </c>
      <c r="CX191" s="156">
        <f t="shared" ca="1" si="252"/>
        <v>0.34759402822246727</v>
      </c>
      <c r="CY191" s="156">
        <f t="shared" ca="1" si="253"/>
        <v>0.32347401399849834</v>
      </c>
      <c r="CZ191" s="156">
        <f t="shared" ca="1" si="254"/>
        <v>0.31972087170367836</v>
      </c>
      <c r="DA191" s="156" t="str">
        <f t="shared" ca="1" si="255"/>
        <v/>
      </c>
      <c r="DB191" s="55"/>
      <c r="DC191" s="55"/>
      <c r="DD191" s="43"/>
      <c r="DE191" s="45"/>
      <c r="DF191" s="56"/>
      <c r="DK191" s="10"/>
      <c r="DL191" s="48"/>
      <c r="DM191" s="74">
        <f t="shared" ca="1" si="256"/>
        <v>6.5382010733339879E-2</v>
      </c>
      <c r="DN191" s="74">
        <f t="shared" ca="1" si="257"/>
        <v>6.5382010733339879E-2</v>
      </c>
      <c r="DO191" s="74">
        <f t="shared" ca="1" si="258"/>
        <v>0.72266531661926514</v>
      </c>
      <c r="DP191" s="74">
        <f t="shared" ca="1" si="259"/>
        <v>0.72266531661926514</v>
      </c>
      <c r="DQ191" s="74">
        <f t="shared" ca="1" si="260"/>
        <v>0.72266531661926514</v>
      </c>
      <c r="DR191" s="74">
        <f t="shared" ca="1" si="261"/>
        <v>0.72266531661926514</v>
      </c>
      <c r="DS191" s="74">
        <f t="shared" ca="1" si="262"/>
        <v>0.72266531661926514</v>
      </c>
      <c r="DT191" s="74">
        <f t="shared" ca="1" si="263"/>
        <v>0.72266531661926514</v>
      </c>
      <c r="DU191" s="74">
        <f t="shared" ca="1" si="264"/>
        <v>0.72266531661926492</v>
      </c>
      <c r="DV191" s="74">
        <f t="shared" ca="1" si="265"/>
        <v>0.72266531661926514</v>
      </c>
      <c r="DW191" s="74">
        <f t="shared" ca="1" si="266"/>
        <v>0.72266531661926514</v>
      </c>
      <c r="DX191" s="74">
        <f t="shared" ca="1" si="267"/>
        <v>0.72266531661926514</v>
      </c>
      <c r="DY191" s="74">
        <f t="shared" ca="1" si="268"/>
        <v>0.72266531661926514</v>
      </c>
      <c r="DZ191" s="74">
        <f t="shared" ca="1" si="269"/>
        <v>0.72266531661926514</v>
      </c>
      <c r="EA191" s="74">
        <f t="shared" ca="1" si="270"/>
        <v>0.72266531661926514</v>
      </c>
      <c r="EB191" s="74">
        <f t="shared" ca="1" si="271"/>
        <v>0.72266531661926514</v>
      </c>
      <c r="EC191" s="74">
        <f t="shared" ca="1" si="272"/>
        <v>0.72266531661926514</v>
      </c>
      <c r="ED191" s="55"/>
      <c r="EE191" s="55"/>
      <c r="EF191" s="43"/>
      <c r="EG191" s="45"/>
      <c r="EH191" s="56"/>
    </row>
    <row r="192" spans="1:138" x14ac:dyDescent="0.2">
      <c r="A192" s="7">
        <v>12</v>
      </c>
      <c r="B192">
        <v>4</v>
      </c>
      <c r="C192" s="5">
        <f t="shared" ca="1" si="196"/>
        <v>0.41122354220124241</v>
      </c>
      <c r="D192" s="5">
        <f t="shared" ca="1" si="197"/>
        <v>0.11360464004444235</v>
      </c>
      <c r="E192" s="32">
        <f t="shared" ca="1" si="198"/>
        <v>33919154.299427807</v>
      </c>
      <c r="F192" s="31">
        <f t="shared" ca="1" si="273"/>
        <v>40510371.320004672</v>
      </c>
      <c r="G192" s="31">
        <f t="shared" ca="1" si="273"/>
        <v>71036218.783663094</v>
      </c>
      <c r="H192" s="31">
        <f t="shared" ca="1" si="273"/>
        <v>30181686.415289719</v>
      </c>
      <c r="I192" s="31">
        <f t="shared" ca="1" si="273"/>
        <v>11590426.408209413</v>
      </c>
      <c r="J192" s="31">
        <f t="shared" ca="1" si="273"/>
        <v>6237949.0432556123</v>
      </c>
      <c r="K192" s="31">
        <f t="shared" ca="1" si="273"/>
        <v>2654133.2891209344</v>
      </c>
      <c r="L192" s="31">
        <f t="shared" ca="1" si="273"/>
        <v>549656.74052509677</v>
      </c>
      <c r="M192" s="31">
        <f t="shared" ca="1" si="273"/>
        <v>178012.21767204261</v>
      </c>
      <c r="N192" s="31">
        <f t="shared" ca="1" si="273"/>
        <v>39914.685903048725</v>
      </c>
      <c r="O192" s="31">
        <f t="shared" ca="1" si="273"/>
        <v>16457.168516981572</v>
      </c>
      <c r="P192" s="31">
        <f t="shared" ca="1" si="274"/>
        <v>11165.658197033612</v>
      </c>
      <c r="Q192" s="31">
        <f t="shared" ca="1" si="274"/>
        <v>6399.6385446789509</v>
      </c>
      <c r="R192" s="31">
        <f t="shared" ca="1" si="274"/>
        <v>5014.298575630366</v>
      </c>
      <c r="S192" s="31">
        <f t="shared" ca="1" si="274"/>
        <v>4597.2748784895821</v>
      </c>
      <c r="T192" s="31">
        <f t="shared" ca="1" si="274"/>
        <v>7096.2070765311582</v>
      </c>
      <c r="U192" s="31">
        <f t="shared" ca="1" si="274"/>
        <v>4045.9637880486398</v>
      </c>
      <c r="V192" s="31">
        <f t="shared" ca="1" si="274"/>
        <v>781.39606662629399</v>
      </c>
      <c r="W192" s="33">
        <f t="shared" ca="1" si="199"/>
        <v>51487336.405619882</v>
      </c>
      <c r="X192" s="33">
        <f t="shared" ca="1" si="200"/>
        <v>196953080.80871552</v>
      </c>
      <c r="Y192" s="40">
        <f t="array" aca="1" ref="Y192" ca="1">SUM($E$54:$V$54*E192:V192)/1000000</f>
        <v>2335.4766477617436</v>
      </c>
      <c r="Z192" s="41">
        <f t="array" aca="1" ref="Z192" ca="1">SUM(($E$54:$V$54*E192:V192))/SUM(E192:V192)</f>
        <v>11.858035620321175</v>
      </c>
      <c r="AE192" s="10"/>
      <c r="AF192" s="48"/>
      <c r="AG192" s="55">
        <f t="shared" ca="1" si="205"/>
        <v>2200138.7116412707</v>
      </c>
      <c r="AH192" s="55">
        <f t="shared" ca="1" si="206"/>
        <v>3858012.89353716</v>
      </c>
      <c r="AI192" s="55">
        <f t="shared" ca="1" si="207"/>
        <v>4965144.9624676863</v>
      </c>
      <c r="AJ192" s="55">
        <f t="shared" ca="1" si="208"/>
        <v>1906724.0478789194</v>
      </c>
      <c r="AK192" s="55">
        <f t="shared" ca="1" si="209"/>
        <v>1026195.8474447762</v>
      </c>
      <c r="AL192" s="55">
        <f t="shared" ca="1" si="210"/>
        <v>436627.5743796968</v>
      </c>
      <c r="AM192" s="55">
        <f t="shared" ca="1" si="211"/>
        <v>90423.224161591133</v>
      </c>
      <c r="AN192" s="55">
        <f t="shared" ca="1" si="212"/>
        <v>29284.52882554274</v>
      </c>
      <c r="AO192" s="55">
        <f t="shared" ca="1" si="213"/>
        <v>6566.3064320887433</v>
      </c>
      <c r="AP192" s="55">
        <f t="shared" ca="1" si="214"/>
        <v>2707.3446537824448</v>
      </c>
      <c r="AQ192" s="55">
        <f t="shared" ca="1" si="215"/>
        <v>1836.8460524973384</v>
      </c>
      <c r="AR192" s="55">
        <f t="shared" ca="1" si="216"/>
        <v>1052.7951501619798</v>
      </c>
      <c r="AS192" s="55">
        <f t="shared" ca="1" si="217"/>
        <v>824.8949038343859</v>
      </c>
      <c r="AT192" s="55">
        <f t="shared" ca="1" si="218"/>
        <v>756.29094709725416</v>
      </c>
      <c r="AU192" s="55">
        <f t="shared" ca="1" si="219"/>
        <v>1167.3866176284043</v>
      </c>
      <c r="AV192" s="55">
        <f t="shared" ca="1" si="220"/>
        <v>665.59556825756476</v>
      </c>
      <c r="AW192" s="55">
        <f t="shared" ca="1" si="221"/>
        <v>128.54632078929066</v>
      </c>
      <c r="AX192" s="55">
        <f t="shared" ca="1" si="201"/>
        <v>8470106.1918043513</v>
      </c>
      <c r="AY192" s="55">
        <f t="shared" ca="1" si="202"/>
        <v>14528257.796982782</v>
      </c>
      <c r="AZ192" s="43">
        <f t="array" aca="1" ref="AZ192" ca="1">SUM($E$54:$V$54*AF192:AW192)/1000000</f>
        <v>248.55993376612574</v>
      </c>
      <c r="BA192" s="45">
        <f t="array" aca="1" ref="BA192" ca="1">IF(AZ192=0,"",SUM(($E$54:$V$54*AF192:AW192))/SUM(AF192:AW192))</f>
        <v>17.10872268647012</v>
      </c>
      <c r="BB192" s="56">
        <f t="array" aca="1" ref="BB192" ca="1">SUM(AG192:AW192*AG$54:AW$54*AG$55:AW$55)/1000000</f>
        <v>450.57703148125552</v>
      </c>
      <c r="BG192" s="10"/>
      <c r="BH192" s="48"/>
      <c r="BI192" s="55">
        <f t="shared" si="222"/>
        <v>0</v>
      </c>
      <c r="BJ192" s="55">
        <f t="shared" si="223"/>
        <v>0</v>
      </c>
      <c r="BK192" s="55">
        <f t="shared" ca="1" si="224"/>
        <v>17972720.992820952</v>
      </c>
      <c r="BL192" s="55">
        <f t="shared" ca="1" si="225"/>
        <v>6901917.1810440421</v>
      </c>
      <c r="BM192" s="55">
        <f t="shared" ca="1" si="226"/>
        <v>3714600.8403649805</v>
      </c>
      <c r="BN192" s="55">
        <f t="shared" ca="1" si="227"/>
        <v>1580494.7552222733</v>
      </c>
      <c r="BO192" s="55">
        <f t="shared" ca="1" si="228"/>
        <v>327311.97002551972</v>
      </c>
      <c r="BP192" s="55">
        <f t="shared" ca="1" si="229"/>
        <v>106003.48428218278</v>
      </c>
      <c r="BQ192" s="55">
        <f t="shared" ca="1" si="230"/>
        <v>23768.569568338091</v>
      </c>
      <c r="BR192" s="55">
        <f t="shared" ca="1" si="231"/>
        <v>9799.9857932957566</v>
      </c>
      <c r="BS192" s="55">
        <f t="shared" ca="1" si="232"/>
        <v>6648.9743719167527</v>
      </c>
      <c r="BT192" s="55">
        <f t="shared" ca="1" si="233"/>
        <v>3810.8844030713321</v>
      </c>
      <c r="BU192" s="55">
        <f t="shared" ca="1" si="234"/>
        <v>2985.9361744892408</v>
      </c>
      <c r="BV192" s="55">
        <f t="shared" ca="1" si="235"/>
        <v>2737.6051020310415</v>
      </c>
      <c r="BW192" s="55">
        <f t="shared" ca="1" si="236"/>
        <v>4225.6800411645218</v>
      </c>
      <c r="BX192" s="55">
        <f t="shared" ca="1" si="237"/>
        <v>2409.3079925718644</v>
      </c>
      <c r="BY192" s="55">
        <f t="shared" ca="1" si="238"/>
        <v>465.30910490302057</v>
      </c>
      <c r="BZ192" s="55">
        <f t="shared" ca="1" si="203"/>
        <v>30659901.47631174</v>
      </c>
      <c r="CA192" s="55">
        <f t="shared" ca="1" si="204"/>
        <v>30659901.47631174</v>
      </c>
      <c r="CB192" s="43">
        <f t="array" aca="1" ref="CB192" ca="1">SUM($E$54:$V$54*BH192:BY192)/1000000</f>
        <v>672.23478134709603</v>
      </c>
      <c r="CC192" s="45">
        <f t="array" aca="1" ref="CC192" ca="1">IF(CB192=0,"",SUM(($E$54:$V$54*BH192:BY192))/SUM(BH192:BY192))</f>
        <v>21.925536253483198</v>
      </c>
      <c r="CD192" s="56">
        <f t="array" aca="1" ref="CD192" ca="1">SUM(BI192:BY192*BI$54:BY$54*BI$55:BY$55)/1000000</f>
        <v>3101.0322843065137</v>
      </c>
      <c r="CI192" s="10"/>
      <c r="CJ192" s="73"/>
      <c r="CK192" s="156" t="str">
        <f t="shared" ca="1" si="239"/>
        <v/>
      </c>
      <c r="CL192" s="156" t="str">
        <f t="shared" ca="1" si="240"/>
        <v/>
      </c>
      <c r="CM192" s="156" t="str">
        <f t="shared" ca="1" si="241"/>
        <v/>
      </c>
      <c r="CN192" s="156">
        <f t="shared" ca="1" si="242"/>
        <v>1.242453705267808</v>
      </c>
      <c r="CO192" s="156">
        <f t="shared" ca="1" si="243"/>
        <v>1.0751328231063035</v>
      </c>
      <c r="CP192" s="156">
        <f t="shared" ca="1" si="244"/>
        <v>1.0134288224363917</v>
      </c>
      <c r="CQ192" s="156">
        <f t="shared" ca="1" si="245"/>
        <v>0.95652687371161826</v>
      </c>
      <c r="CR192" s="156">
        <f t="shared" ca="1" si="246"/>
        <v>1.0006409175263598</v>
      </c>
      <c r="CS192" s="156">
        <f t="shared" ca="1" si="247"/>
        <v>1.2271959623644502</v>
      </c>
      <c r="CT192" s="156">
        <f t="shared" ca="1" si="248"/>
        <v>1.0878663327029279</v>
      </c>
      <c r="CU192" s="156">
        <f t="shared" ca="1" si="249"/>
        <v>1.2306974753345583</v>
      </c>
      <c r="CV192" s="156">
        <f t="shared" ca="1" si="250"/>
        <v>1.0609152034488583</v>
      </c>
      <c r="CW192" s="156">
        <f t="shared" ca="1" si="251"/>
        <v>1.1629762822735223</v>
      </c>
      <c r="CX192" s="156">
        <f t="shared" ca="1" si="252"/>
        <v>0.99394067822044541</v>
      </c>
      <c r="CY192" s="156">
        <f t="shared" ca="1" si="253"/>
        <v>1.1923310849952602</v>
      </c>
      <c r="CZ192" s="156">
        <f t="shared" ca="1" si="254"/>
        <v>0.98594616441042404</v>
      </c>
      <c r="DA192" s="156" t="str">
        <f t="shared" ca="1" si="255"/>
        <v/>
      </c>
      <c r="DB192" s="55"/>
      <c r="DC192" s="55"/>
      <c r="DD192" s="43"/>
      <c r="DE192" s="45"/>
      <c r="DF192" s="56"/>
      <c r="DK192" s="10"/>
      <c r="DL192" s="48"/>
      <c r="DM192" s="74">
        <f t="shared" ca="1" si="256"/>
        <v>0.11360464004444235</v>
      </c>
      <c r="DN192" s="74">
        <f t="shared" ca="1" si="257"/>
        <v>0.11360464004444235</v>
      </c>
      <c r="DO192" s="74">
        <f t="shared" ca="1" si="258"/>
        <v>0.52482818224568473</v>
      </c>
      <c r="DP192" s="74">
        <f t="shared" ca="1" si="259"/>
        <v>0.52482818224568473</v>
      </c>
      <c r="DQ192" s="74">
        <f t="shared" ca="1" si="260"/>
        <v>0.52482818224568473</v>
      </c>
      <c r="DR192" s="74">
        <f t="shared" ca="1" si="261"/>
        <v>0.52482818224568473</v>
      </c>
      <c r="DS192" s="74">
        <f t="shared" ca="1" si="262"/>
        <v>0.52482818224568473</v>
      </c>
      <c r="DT192" s="74">
        <f t="shared" ca="1" si="263"/>
        <v>0.52482818224568473</v>
      </c>
      <c r="DU192" s="74">
        <f t="shared" ca="1" si="264"/>
        <v>0.52482818224568473</v>
      </c>
      <c r="DV192" s="74">
        <f t="shared" ca="1" si="265"/>
        <v>0.52482818224568473</v>
      </c>
      <c r="DW192" s="74">
        <f t="shared" ca="1" si="266"/>
        <v>0.52482818224568473</v>
      </c>
      <c r="DX192" s="74">
        <f t="shared" ca="1" si="267"/>
        <v>0.52482818224568473</v>
      </c>
      <c r="DY192" s="74">
        <f t="shared" ca="1" si="268"/>
        <v>0.52482818224568473</v>
      </c>
      <c r="DZ192" s="74">
        <f t="shared" ca="1" si="269"/>
        <v>0.52482818224568473</v>
      </c>
      <c r="EA192" s="74">
        <f t="shared" ca="1" si="270"/>
        <v>0.52482818224568473</v>
      </c>
      <c r="EB192" s="74">
        <f t="shared" ca="1" si="271"/>
        <v>0.52482818224568473</v>
      </c>
      <c r="EC192" s="74">
        <f t="shared" ca="1" si="272"/>
        <v>0.52482818224568484</v>
      </c>
      <c r="ED192" s="55"/>
      <c r="EE192" s="55"/>
      <c r="EF192" s="43"/>
      <c r="EG192" s="45"/>
      <c r="EH192" s="56"/>
    </row>
    <row r="193" spans="1:138" x14ac:dyDescent="0.2">
      <c r="A193" s="7">
        <v>12</v>
      </c>
      <c r="B193">
        <v>5</v>
      </c>
      <c r="C193" s="5">
        <f t="shared" ca="1" si="196"/>
        <v>0.41928578563024094</v>
      </c>
      <c r="D193" s="5">
        <f t="shared" ca="1" si="197"/>
        <v>0.11814191293850784</v>
      </c>
      <c r="E193" s="32">
        <f t="shared" ca="1" si="198"/>
        <v>15309043.091165794</v>
      </c>
      <c r="F193" s="31">
        <f t="shared" ca="1" si="273"/>
        <v>25300849.328441031</v>
      </c>
      <c r="G193" s="31">
        <f t="shared" ca="1" si="273"/>
        <v>30217345.396017939</v>
      </c>
      <c r="H193" s="31">
        <f t="shared" ca="1" si="273"/>
        <v>34839861.34170825</v>
      </c>
      <c r="I193" s="31">
        <f t="shared" ca="1" si="273"/>
        <v>14802670.915944686</v>
      </c>
      <c r="J193" s="31">
        <f t="shared" ca="1" si="273"/>
        <v>5684548.7536867242</v>
      </c>
      <c r="K193" s="31">
        <f t="shared" ca="1" si="273"/>
        <v>3059415.0905685388</v>
      </c>
      <c r="L193" s="31">
        <f t="shared" ca="1" si="273"/>
        <v>1301725.1953823247</v>
      </c>
      <c r="M193" s="31">
        <f t="shared" ca="1" si="273"/>
        <v>269580.29232594499</v>
      </c>
      <c r="N193" s="31">
        <f t="shared" ca="1" si="273"/>
        <v>87306.462632978277</v>
      </c>
      <c r="O193" s="31">
        <f t="shared" ca="1" si="273"/>
        <v>19576.24077085406</v>
      </c>
      <c r="P193" s="31">
        <f t="shared" ca="1" si="274"/>
        <v>8071.4525495074195</v>
      </c>
      <c r="Q193" s="31">
        <f t="shared" ca="1" si="274"/>
        <v>5476.2203004958319</v>
      </c>
      <c r="R193" s="31">
        <f t="shared" ca="1" si="274"/>
        <v>3138.7160430468061</v>
      </c>
      <c r="S193" s="31">
        <f t="shared" ca="1" si="274"/>
        <v>2459.2731720830843</v>
      </c>
      <c r="T193" s="31">
        <f t="shared" ca="1" si="274"/>
        <v>2254.743031918405</v>
      </c>
      <c r="U193" s="31">
        <f t="shared" ca="1" si="274"/>
        <v>3480.3495291792269</v>
      </c>
      <c r="V193" s="31">
        <f t="shared" ca="1" si="274"/>
        <v>1984.3513602332314</v>
      </c>
      <c r="W193" s="33">
        <f t="shared" ca="1" si="199"/>
        <v>60091549.399006769</v>
      </c>
      <c r="X193" s="33">
        <f t="shared" ca="1" si="200"/>
        <v>130918787.21463153</v>
      </c>
      <c r="Y193" s="40">
        <f t="array" aca="1" ref="Y193" ca="1">SUM($E$54:$V$54*E193:V193)/1000000</f>
        <v>1885.2029896667361</v>
      </c>
      <c r="Z193" s="41">
        <f t="array" aca="1" ref="Z193" ca="1">SUM(($E$54:$V$54*E193:V193))/SUM(E193:V193)</f>
        <v>14.399789593040511</v>
      </c>
      <c r="AE193" s="10"/>
      <c r="AF193" s="48"/>
      <c r="AG193" s="55">
        <f t="shared" ca="1" si="205"/>
        <v>1429173.8482450021</v>
      </c>
      <c r="AH193" s="55">
        <f t="shared" ca="1" si="206"/>
        <v>1706892.8889604341</v>
      </c>
      <c r="AI193" s="55">
        <f t="shared" ca="1" si="207"/>
        <v>6002443.3611853439</v>
      </c>
      <c r="AJ193" s="55">
        <f t="shared" ca="1" si="208"/>
        <v>2550302.7378830267</v>
      </c>
      <c r="AK193" s="55">
        <f t="shared" ca="1" si="209"/>
        <v>979371.92095117259</v>
      </c>
      <c r="AL193" s="55">
        <f t="shared" ca="1" si="210"/>
        <v>527096.40889153362</v>
      </c>
      <c r="AM193" s="55">
        <f t="shared" ca="1" si="211"/>
        <v>224269.88673908488</v>
      </c>
      <c r="AN193" s="55">
        <f t="shared" ca="1" si="212"/>
        <v>46445.088288601473</v>
      </c>
      <c r="AO193" s="55">
        <f t="shared" ca="1" si="213"/>
        <v>15041.738882942458</v>
      </c>
      <c r="AP193" s="55">
        <f t="shared" ca="1" si="214"/>
        <v>3372.7251466213033</v>
      </c>
      <c r="AQ193" s="55">
        <f t="shared" ca="1" si="215"/>
        <v>1390.6036047541238</v>
      </c>
      <c r="AR193" s="55">
        <f t="shared" ca="1" si="216"/>
        <v>943.47970747371289</v>
      </c>
      <c r="AS193" s="55">
        <f t="shared" ca="1" si="217"/>
        <v>540.75890516470361</v>
      </c>
      <c r="AT193" s="55">
        <f t="shared" ca="1" si="218"/>
        <v>423.69996195821682</v>
      </c>
      <c r="AU193" s="55">
        <f t="shared" ca="1" si="219"/>
        <v>388.46214714739608</v>
      </c>
      <c r="AV193" s="55">
        <f t="shared" ca="1" si="220"/>
        <v>599.61779758914781</v>
      </c>
      <c r="AW193" s="55">
        <f t="shared" ca="1" si="221"/>
        <v>341.87726901863311</v>
      </c>
      <c r="AX193" s="55">
        <f t="shared" ca="1" si="201"/>
        <v>10352972.367361434</v>
      </c>
      <c r="AY193" s="55">
        <f t="shared" ca="1" si="202"/>
        <v>13489039.104566872</v>
      </c>
      <c r="AZ193" s="43">
        <f t="array" aca="1" ref="AZ193" ca="1">SUM($E$54:$V$54*AF193:AW193)/1000000</f>
        <v>258.052537012691</v>
      </c>
      <c r="BA193" s="45">
        <f t="array" aca="1" ref="BA193" ca="1">IF(AZ193=0,"",SUM(($E$54:$V$54*AF193:AW193))/SUM(AF193:AW193))</f>
        <v>19.130535170983698</v>
      </c>
      <c r="BB193" s="56">
        <f t="array" aca="1" ref="BB193" ca="1">SUM(AG193:AW193*AG$54:AW$54*AG$55:AW$55)/1000000</f>
        <v>493.33156067197717</v>
      </c>
      <c r="BG193" s="10"/>
      <c r="BH193" s="48"/>
      <c r="BI193" s="55">
        <f t="shared" si="222"/>
        <v>0</v>
      </c>
      <c r="BJ193" s="55">
        <f t="shared" si="223"/>
        <v>0</v>
      </c>
      <c r="BK193" s="55">
        <f t="shared" ca="1" si="224"/>
        <v>21302678.429674391</v>
      </c>
      <c r="BL193" s="55">
        <f t="shared" ca="1" si="225"/>
        <v>9051027.3657478895</v>
      </c>
      <c r="BM193" s="55">
        <f t="shared" ca="1" si="226"/>
        <v>3475792.0799364792</v>
      </c>
      <c r="BN193" s="55">
        <f t="shared" ca="1" si="227"/>
        <v>1870665.7646553991</v>
      </c>
      <c r="BO193" s="55">
        <f t="shared" ca="1" si="228"/>
        <v>795934.08736784256</v>
      </c>
      <c r="BP193" s="55">
        <f t="shared" ca="1" si="229"/>
        <v>164833.67204226789</v>
      </c>
      <c r="BQ193" s="55">
        <f t="shared" ca="1" si="230"/>
        <v>53383.148688832523</v>
      </c>
      <c r="BR193" s="55">
        <f t="shared" ca="1" si="231"/>
        <v>11969.805445354788</v>
      </c>
      <c r="BS193" s="55">
        <f t="shared" ca="1" si="232"/>
        <v>4935.2538012742116</v>
      </c>
      <c r="BT193" s="55">
        <f t="shared" ca="1" si="233"/>
        <v>3348.4105728015984</v>
      </c>
      <c r="BU193" s="55">
        <f t="shared" ca="1" si="234"/>
        <v>1919.1539797272844</v>
      </c>
      <c r="BV193" s="55">
        <f t="shared" ca="1" si="235"/>
        <v>1503.7116549282607</v>
      </c>
      <c r="BW193" s="55">
        <f t="shared" ca="1" si="236"/>
        <v>1378.6526094179846</v>
      </c>
      <c r="BX193" s="55">
        <f t="shared" ca="1" si="237"/>
        <v>2128.0442570021582</v>
      </c>
      <c r="BY193" s="55">
        <f t="shared" ca="1" si="238"/>
        <v>1213.3228230713398</v>
      </c>
      <c r="BZ193" s="55">
        <f t="shared" ca="1" si="203"/>
        <v>36742710.90325667</v>
      </c>
      <c r="CA193" s="55">
        <f t="shared" ca="1" si="204"/>
        <v>36742710.90325667</v>
      </c>
      <c r="CB193" s="43">
        <f t="array" aca="1" ref="CB193" ca="1">SUM($E$54:$V$54*BH193:BY193)/1000000</f>
        <v>806.93122797330363</v>
      </c>
      <c r="CC193" s="45">
        <f t="array" aca="1" ref="CC193" ca="1">IF(CB193=0,"",SUM(($E$54:$V$54*BH193:BY193))/SUM(BH193:BY193))</f>
        <v>21.961668263889091</v>
      </c>
      <c r="CD193" s="56">
        <f t="array" aca="1" ref="CD193" ca="1">SUM(BI193:BY193*BI$54:BY$54*BI$55:BY$55)/1000000</f>
        <v>3725.0411370108936</v>
      </c>
      <c r="CI193" s="10"/>
      <c r="CJ193" s="73"/>
      <c r="CK193" s="156" t="str">
        <f t="shared" ca="1" si="239"/>
        <v/>
      </c>
      <c r="CL193" s="156" t="str">
        <f t="shared" ca="1" si="240"/>
        <v/>
      </c>
      <c r="CM193" s="156" t="str">
        <f t="shared" ca="1" si="241"/>
        <v/>
      </c>
      <c r="CN193" s="156">
        <f t="shared" ca="1" si="242"/>
        <v>0.58208767618726009</v>
      </c>
      <c r="CO193" s="156">
        <f t="shared" ca="1" si="243"/>
        <v>0.6043071247867593</v>
      </c>
      <c r="CP193" s="156">
        <f t="shared" ca="1" si="244"/>
        <v>0.4836682685224799</v>
      </c>
      <c r="CQ193" s="156">
        <f t="shared" ca="1" si="245"/>
        <v>0.4682782352838652</v>
      </c>
      <c r="CR193" s="156">
        <f t="shared" ca="1" si="246"/>
        <v>0.48419955958311628</v>
      </c>
      <c r="CS193" s="156">
        <f t="shared" ca="1" si="247"/>
        <v>0.51567552995716348</v>
      </c>
      <c r="CT193" s="156">
        <f t="shared" ca="1" si="248"/>
        <v>0.50621234283522087</v>
      </c>
      <c r="CU193" s="156">
        <f t="shared" ca="1" si="249"/>
        <v>0.44458672451002124</v>
      </c>
      <c r="CV193" s="156">
        <f t="shared" ca="1" si="250"/>
        <v>0.55451758850817301</v>
      </c>
      <c r="CW193" s="156">
        <f t="shared" ca="1" si="251"/>
        <v>0.56475485316458751</v>
      </c>
      <c r="CX193" s="156">
        <f t="shared" ca="1" si="252"/>
        <v>0.60113665772291114</v>
      </c>
      <c r="CY193" s="156">
        <f t="shared" ca="1" si="253"/>
        <v>0.51667546105305873</v>
      </c>
      <c r="CZ193" s="156">
        <f t="shared" ca="1" si="254"/>
        <v>0.572064620633152</v>
      </c>
      <c r="DA193" s="156">
        <f t="shared" ca="1" si="255"/>
        <v>0.54972337169258645</v>
      </c>
      <c r="DB193" s="55"/>
      <c r="DC193" s="55"/>
      <c r="DD193" s="43"/>
      <c r="DE193" s="45"/>
      <c r="DF193" s="56"/>
      <c r="DK193" s="10"/>
      <c r="DL193" s="48"/>
      <c r="DM193" s="74">
        <f t="shared" ca="1" si="256"/>
        <v>0.11814191293850781</v>
      </c>
      <c r="DN193" s="74">
        <f t="shared" ca="1" si="257"/>
        <v>0.11814191293850781</v>
      </c>
      <c r="DO193" s="74">
        <f t="shared" ca="1" si="258"/>
        <v>0.53742769856874872</v>
      </c>
      <c r="DP193" s="74">
        <f t="shared" ca="1" si="259"/>
        <v>0.53742769856874872</v>
      </c>
      <c r="DQ193" s="74">
        <f t="shared" ca="1" si="260"/>
        <v>0.53742769856874884</v>
      </c>
      <c r="DR193" s="74">
        <f t="shared" ca="1" si="261"/>
        <v>0.53742769856874872</v>
      </c>
      <c r="DS193" s="74">
        <f t="shared" ca="1" si="262"/>
        <v>0.53742769856874872</v>
      </c>
      <c r="DT193" s="74">
        <f t="shared" ca="1" si="263"/>
        <v>0.53742769856874872</v>
      </c>
      <c r="DU193" s="74">
        <f t="shared" ca="1" si="264"/>
        <v>0.53742769856874872</v>
      </c>
      <c r="DV193" s="74">
        <f t="shared" ca="1" si="265"/>
        <v>0.53742769856874872</v>
      </c>
      <c r="DW193" s="74">
        <f t="shared" ca="1" si="266"/>
        <v>0.53742769856874872</v>
      </c>
      <c r="DX193" s="74">
        <f t="shared" ca="1" si="267"/>
        <v>0.53742769856874872</v>
      </c>
      <c r="DY193" s="74">
        <f t="shared" ca="1" si="268"/>
        <v>0.53742769856874872</v>
      </c>
      <c r="DZ193" s="74">
        <f t="shared" ca="1" si="269"/>
        <v>0.53742769856874884</v>
      </c>
      <c r="EA193" s="74">
        <f t="shared" ca="1" si="270"/>
        <v>0.53742769856874872</v>
      </c>
      <c r="EB193" s="74">
        <f t="shared" ca="1" si="271"/>
        <v>0.53742769856874872</v>
      </c>
      <c r="EC193" s="74">
        <f t="shared" ca="1" si="272"/>
        <v>0.53742769856874872</v>
      </c>
      <c r="ED193" s="55"/>
      <c r="EE193" s="55"/>
      <c r="EF193" s="43"/>
      <c r="EG193" s="45"/>
      <c r="EH193" s="56"/>
    </row>
    <row r="194" spans="1:138" x14ac:dyDescent="0.2">
      <c r="A194" s="7">
        <v>12</v>
      </c>
      <c r="B194">
        <v>6</v>
      </c>
      <c r="C194" s="5">
        <f t="shared" ca="1" si="196"/>
        <v>0.377297809591009</v>
      </c>
      <c r="D194" s="5">
        <f t="shared" ca="1" si="197"/>
        <v>0.12800038730123503</v>
      </c>
      <c r="E194" s="32">
        <f t="shared" ca="1" si="198"/>
        <v>11733979.506693497</v>
      </c>
      <c r="F194" s="31">
        <f t="shared" ca="1" si="273"/>
        <v>11307241.014122576</v>
      </c>
      <c r="G194" s="31">
        <f t="shared" ca="1" si="273"/>
        <v>18687177.21382406</v>
      </c>
      <c r="H194" s="31">
        <f t="shared" ca="1" si="273"/>
        <v>15304056.339267112</v>
      </c>
      <c r="I194" s="31">
        <f t="shared" ca="1" si="273"/>
        <v>17645203.238005865</v>
      </c>
      <c r="J194" s="31">
        <f t="shared" ca="1" si="273"/>
        <v>7497048.6884364737</v>
      </c>
      <c r="K194" s="31">
        <f t="shared" ca="1" si="273"/>
        <v>2879030.346629878</v>
      </c>
      <c r="L194" s="31">
        <f t="shared" ca="1" si="273"/>
        <v>1549489.5497152135</v>
      </c>
      <c r="M194" s="31">
        <f t="shared" ca="1" si="273"/>
        <v>659279.47896441887</v>
      </c>
      <c r="N194" s="31">
        <f t="shared" ca="1" si="273"/>
        <v>136533.23704126716</v>
      </c>
      <c r="O194" s="31">
        <f t="shared" ca="1" si="273"/>
        <v>44217.749951433398</v>
      </c>
      <c r="P194" s="31">
        <f t="shared" ca="1" si="274"/>
        <v>9914.6992477932672</v>
      </c>
      <c r="Q194" s="31">
        <f t="shared" ca="1" si="274"/>
        <v>4087.9158290873906</v>
      </c>
      <c r="R194" s="31">
        <f t="shared" ca="1" si="274"/>
        <v>2773.5190800734872</v>
      </c>
      <c r="S194" s="31">
        <f t="shared" ca="1" si="274"/>
        <v>1589.6527814147419</v>
      </c>
      <c r="T194" s="31">
        <f t="shared" ca="1" si="274"/>
        <v>1245.5381068704824</v>
      </c>
      <c r="U194" s="31">
        <f t="shared" ca="1" si="274"/>
        <v>1141.9505565037666</v>
      </c>
      <c r="V194" s="31">
        <f t="shared" ca="1" si="274"/>
        <v>1762.6785072231976</v>
      </c>
      <c r="W194" s="33">
        <f t="shared" ca="1" si="199"/>
        <v>45737374.582120627</v>
      </c>
      <c r="X194" s="33">
        <f t="shared" ca="1" si="200"/>
        <v>87465772.316760778</v>
      </c>
      <c r="Y194" s="40">
        <f t="array" aca="1" ref="Y194" ca="1">SUM($E$54:$V$54*E194:V194)/1000000</f>
        <v>1414.5709941648936</v>
      </c>
      <c r="Z194" s="41">
        <f t="array" aca="1" ref="Z194" ca="1">SUM(($E$54:$V$54*E194:V194))/SUM(E194:V194)</f>
        <v>16.172852039103574</v>
      </c>
      <c r="AE194" s="10"/>
      <c r="AF194" s="48"/>
      <c r="AG194" s="55">
        <f t="shared" ca="1" si="205"/>
        <v>752952.48187399469</v>
      </c>
      <c r="AH194" s="55">
        <f t="shared" ca="1" si="206"/>
        <v>1244384.5890252155</v>
      </c>
      <c r="AI194" s="55">
        <f t="shared" ca="1" si="207"/>
        <v>2805985.3515997739</v>
      </c>
      <c r="AJ194" s="55">
        <f t="shared" ca="1" si="208"/>
        <v>3235232.5889448742</v>
      </c>
      <c r="AK194" s="55">
        <f t="shared" ca="1" si="209"/>
        <v>1374577.3233993759</v>
      </c>
      <c r="AL194" s="55">
        <f t="shared" ca="1" si="210"/>
        <v>527867.69731935812</v>
      </c>
      <c r="AM194" s="55">
        <f t="shared" ca="1" si="211"/>
        <v>284097.55443738971</v>
      </c>
      <c r="AN194" s="55">
        <f t="shared" ca="1" si="212"/>
        <v>120878.31615190464</v>
      </c>
      <c r="AO194" s="55">
        <f t="shared" ca="1" si="213"/>
        <v>25033.249659524041</v>
      </c>
      <c r="AP194" s="55">
        <f t="shared" ca="1" si="214"/>
        <v>8107.2858001753448</v>
      </c>
      <c r="AQ194" s="55">
        <f t="shared" ca="1" si="215"/>
        <v>1817.8514400422991</v>
      </c>
      <c r="AR194" s="55">
        <f t="shared" ca="1" si="216"/>
        <v>749.51579376774384</v>
      </c>
      <c r="AS194" s="55">
        <f t="shared" ca="1" si="217"/>
        <v>508.52229883004816</v>
      </c>
      <c r="AT194" s="55">
        <f t="shared" ca="1" si="218"/>
        <v>291.46144786037888</v>
      </c>
      <c r="AU194" s="55">
        <f t="shared" ca="1" si="219"/>
        <v>228.36832309421928</v>
      </c>
      <c r="AV194" s="55">
        <f t="shared" ca="1" si="220"/>
        <v>209.37563628664918</v>
      </c>
      <c r="AW194" s="55">
        <f t="shared" ca="1" si="221"/>
        <v>323.1855634350668</v>
      </c>
      <c r="AX194" s="55">
        <f t="shared" ca="1" si="201"/>
        <v>8385907.6478156932</v>
      </c>
      <c r="AY194" s="55">
        <f t="shared" ca="1" si="202"/>
        <v>10383244.718714904</v>
      </c>
      <c r="AZ194" s="43">
        <f t="array" aca="1" ref="AZ194" ca="1">SUM($E$54:$V$54*AF194:AW194)/1000000</f>
        <v>220.20465601745377</v>
      </c>
      <c r="BA194" s="45">
        <f t="array" aca="1" ref="BA194" ca="1">IF(AZ194=0,"",SUM(($E$54:$V$54*AF194:AW194))/SUM(AF194:AW194))</f>
        <v>21.207692006002116</v>
      </c>
      <c r="BB194" s="56">
        <f t="array" aca="1" ref="BB194" ca="1">SUM(AG194:AW194*AG$54:AW$54*AG$55:AW$55)/1000000</f>
        <v>449.76279944992444</v>
      </c>
      <c r="BG194" s="10"/>
      <c r="BH194" s="48"/>
      <c r="BI194" s="55">
        <f t="shared" si="222"/>
        <v>0</v>
      </c>
      <c r="BJ194" s="55">
        <f t="shared" si="223"/>
        <v>0</v>
      </c>
      <c r="BK194" s="55">
        <f t="shared" ca="1" si="224"/>
        <v>8271007.2150917388</v>
      </c>
      <c r="BL194" s="55">
        <f t="shared" ca="1" si="225"/>
        <v>9536269.3431051262</v>
      </c>
      <c r="BM194" s="55">
        <f t="shared" ca="1" si="226"/>
        <v>4051745.6561403116</v>
      </c>
      <c r="BN194" s="55">
        <f t="shared" ca="1" si="227"/>
        <v>1555958.7759975623</v>
      </c>
      <c r="BO194" s="55">
        <f t="shared" ca="1" si="228"/>
        <v>837414.53646644833</v>
      </c>
      <c r="BP194" s="55">
        <f t="shared" ca="1" si="229"/>
        <v>356304.57745281415</v>
      </c>
      <c r="BQ194" s="55">
        <f t="shared" ca="1" si="230"/>
        <v>73788.763164095217</v>
      </c>
      <c r="BR194" s="55">
        <f t="shared" ca="1" si="231"/>
        <v>23897.280614751191</v>
      </c>
      <c r="BS194" s="55">
        <f t="shared" ca="1" si="232"/>
        <v>5358.3538374434529</v>
      </c>
      <c r="BT194" s="55">
        <f t="shared" ca="1" si="233"/>
        <v>2209.2954029656103</v>
      </c>
      <c r="BU194" s="55">
        <f t="shared" ca="1" si="234"/>
        <v>1498.9356948212176</v>
      </c>
      <c r="BV194" s="55">
        <f t="shared" ca="1" si="235"/>
        <v>859.12057124599028</v>
      </c>
      <c r="BW194" s="55">
        <f t="shared" ca="1" si="236"/>
        <v>673.14537010459037</v>
      </c>
      <c r="BX194" s="55">
        <f t="shared" ca="1" si="237"/>
        <v>617.16195253976639</v>
      </c>
      <c r="BY194" s="55">
        <f t="shared" ca="1" si="238"/>
        <v>952.63153296966834</v>
      </c>
      <c r="BZ194" s="55">
        <f t="shared" ca="1" si="203"/>
        <v>24718554.79239494</v>
      </c>
      <c r="CA194" s="55">
        <f t="shared" ca="1" si="204"/>
        <v>24718554.79239494</v>
      </c>
      <c r="CB194" s="43">
        <f t="array" aca="1" ref="CB194" ca="1">SUM($E$54:$V$54*BH194:BY194)/1000000</f>
        <v>588.5230656413878</v>
      </c>
      <c r="CC194" s="45">
        <f t="array" aca="1" ref="CC194" ca="1">IF(CB194=0,"",SUM(($E$54:$V$54*BH194:BY194))/SUM(BH194:BY194))</f>
        <v>23.808959325666418</v>
      </c>
      <c r="CD194" s="56">
        <f t="array" aca="1" ref="CD194" ca="1">SUM(BI194:BY194*BI$54:BY$54*BI$55:BY$55)/1000000</f>
        <v>2776.2414986167619</v>
      </c>
      <c r="CI194" s="10"/>
      <c r="CJ194" s="73"/>
      <c r="CK194" s="156" t="str">
        <f t="shared" ca="1" si="239"/>
        <v/>
      </c>
      <c r="CL194" s="156" t="str">
        <f t="shared" ca="1" si="240"/>
        <v/>
      </c>
      <c r="CM194" s="156" t="str">
        <f t="shared" ca="1" si="241"/>
        <v/>
      </c>
      <c r="CN194" s="156">
        <f t="shared" ca="1" si="242"/>
        <v>0.51757833667509223</v>
      </c>
      <c r="CO194" s="156">
        <f t="shared" ca="1" si="243"/>
        <v>0.72797491921995894</v>
      </c>
      <c r="CP194" s="156">
        <f t="shared" ca="1" si="244"/>
        <v>0.57293526772778014</v>
      </c>
      <c r="CQ194" s="156">
        <f t="shared" ca="1" si="245"/>
        <v>0.68398305582347996</v>
      </c>
      <c r="CR194" s="156">
        <f t="shared" ca="1" si="246"/>
        <v>0.6301127390648118</v>
      </c>
      <c r="CS194" s="156">
        <f t="shared" ca="1" si="247"/>
        <v>0.56343765908013277</v>
      </c>
      <c r="CT194" s="156">
        <f t="shared" ca="1" si="248"/>
        <v>0.69104549062502951</v>
      </c>
      <c r="CU194" s="156">
        <f t="shared" ca="1" si="249"/>
        <v>0.55197927669190605</v>
      </c>
      <c r="CV194" s="156">
        <f t="shared" ca="1" si="250"/>
        <v>0.74419033829267511</v>
      </c>
      <c r="CW194" s="156">
        <f t="shared" ca="1" si="251"/>
        <v>0.63165701734581881</v>
      </c>
      <c r="CX194" s="156" t="str">
        <f t="shared" ca="1" si="252"/>
        <v/>
      </c>
      <c r="CY194" s="156" t="str">
        <f t="shared" ca="1" si="253"/>
        <v/>
      </c>
      <c r="CZ194" s="156" t="str">
        <f t="shared" ca="1" si="254"/>
        <v/>
      </c>
      <c r="DA194" s="156" t="str">
        <f t="shared" ca="1" si="255"/>
        <v/>
      </c>
      <c r="DB194" s="55"/>
      <c r="DC194" s="55"/>
      <c r="DD194" s="43"/>
      <c r="DE194" s="45"/>
      <c r="DF194" s="56"/>
      <c r="DK194" s="10"/>
      <c r="DL194" s="48"/>
      <c r="DM194" s="74">
        <f t="shared" ca="1" si="256"/>
        <v>0.12800038730123506</v>
      </c>
      <c r="DN194" s="74">
        <f t="shared" ca="1" si="257"/>
        <v>0.12800038730123506</v>
      </c>
      <c r="DO194" s="74">
        <f t="shared" ca="1" si="258"/>
        <v>0.50529819689224398</v>
      </c>
      <c r="DP194" s="74">
        <f t="shared" ca="1" si="259"/>
        <v>0.50529819689224398</v>
      </c>
      <c r="DQ194" s="74">
        <f t="shared" ca="1" si="260"/>
        <v>0.50529819689224398</v>
      </c>
      <c r="DR194" s="74">
        <f t="shared" ca="1" si="261"/>
        <v>0.50529819689224398</v>
      </c>
      <c r="DS194" s="74">
        <f t="shared" ca="1" si="262"/>
        <v>0.50529819689224398</v>
      </c>
      <c r="DT194" s="74">
        <f t="shared" ca="1" si="263"/>
        <v>0.50529819689224398</v>
      </c>
      <c r="DU194" s="74">
        <f t="shared" ca="1" si="264"/>
        <v>0.50529819689224398</v>
      </c>
      <c r="DV194" s="74">
        <f t="shared" ca="1" si="265"/>
        <v>0.50529819689224398</v>
      </c>
      <c r="DW194" s="74">
        <f t="shared" ca="1" si="266"/>
        <v>0.50529819689224398</v>
      </c>
      <c r="DX194" s="74">
        <f t="shared" ca="1" si="267"/>
        <v>0.50529819689224398</v>
      </c>
      <c r="DY194" s="74">
        <f t="shared" ca="1" si="268"/>
        <v>0.50529819689224398</v>
      </c>
      <c r="DZ194" s="74">
        <f t="shared" ca="1" si="269"/>
        <v>0.50529819689224398</v>
      </c>
      <c r="EA194" s="74">
        <f t="shared" ca="1" si="270"/>
        <v>0.50529819689224398</v>
      </c>
      <c r="EB194" s="74">
        <f t="shared" ca="1" si="271"/>
        <v>0.50529819689224398</v>
      </c>
      <c r="EC194" s="74">
        <f t="shared" ca="1" si="272"/>
        <v>0.50529819689224398</v>
      </c>
      <c r="ED194" s="55"/>
      <c r="EE194" s="55"/>
      <c r="EF194" s="43"/>
      <c r="EG194" s="45"/>
      <c r="EH194" s="56"/>
    </row>
    <row r="195" spans="1:138" x14ac:dyDescent="0.2">
      <c r="A195" s="7">
        <v>12</v>
      </c>
      <c r="B195">
        <v>7</v>
      </c>
      <c r="C195" s="5">
        <f t="shared" ca="1" si="196"/>
        <v>0.39760420162560184</v>
      </c>
      <c r="D195" s="5">
        <f t="shared" ca="1" si="197"/>
        <v>0.11490662210385104</v>
      </c>
      <c r="E195" s="32">
        <f t="shared" ca="1" si="198"/>
        <v>8992287.8910090458</v>
      </c>
      <c r="F195" s="31">
        <f t="shared" ca="1" si="273"/>
        <v>8780929.273992924</v>
      </c>
      <c r="G195" s="31">
        <f t="shared" ca="1" si="273"/>
        <v>8461586.5889628287</v>
      </c>
      <c r="H195" s="31">
        <f t="shared" ca="1" si="273"/>
        <v>9396401.1015959978</v>
      </c>
      <c r="I195" s="31">
        <f t="shared" ca="1" si="273"/>
        <v>7695279.5063556572</v>
      </c>
      <c r="J195" s="31">
        <f t="shared" ca="1" si="273"/>
        <v>8872469.3540568575</v>
      </c>
      <c r="K195" s="31">
        <f t="shared" ca="1" si="273"/>
        <v>3769712.0195676521</v>
      </c>
      <c r="L195" s="31">
        <f t="shared" ca="1" si="273"/>
        <v>1447651.7031469508</v>
      </c>
      <c r="M195" s="31">
        <f t="shared" ca="1" si="273"/>
        <v>779123.84226146596</v>
      </c>
      <c r="N195" s="31">
        <f t="shared" ca="1" si="273"/>
        <v>331502.95261384815</v>
      </c>
      <c r="O195" s="31">
        <f t="shared" ca="1" si="273"/>
        <v>68652.479947050218</v>
      </c>
      <c r="P195" s="31">
        <f t="shared" ca="1" si="274"/>
        <v>22233.840328028953</v>
      </c>
      <c r="Q195" s="31">
        <f t="shared" ca="1" si="274"/>
        <v>4985.3699072880636</v>
      </c>
      <c r="R195" s="31">
        <f t="shared" ca="1" si="274"/>
        <v>2055.5109185379247</v>
      </c>
      <c r="S195" s="31">
        <f t="shared" ca="1" si="274"/>
        <v>1394.5978807340161</v>
      </c>
      <c r="T195" s="31">
        <f t="shared" ca="1" si="274"/>
        <v>799.31896484562628</v>
      </c>
      <c r="U195" s="31">
        <f t="shared" ca="1" si="274"/>
        <v>626.28911288001996</v>
      </c>
      <c r="V195" s="31">
        <f t="shared" ca="1" si="274"/>
        <v>574.20258524451424</v>
      </c>
      <c r="W195" s="33">
        <f t="shared" ca="1" si="199"/>
        <v>32393462.089243043</v>
      </c>
      <c r="X195" s="33">
        <f t="shared" ca="1" si="200"/>
        <v>58628265.843207836</v>
      </c>
      <c r="Y195" s="40">
        <f t="array" aca="1" ref="Y195" ca="1">SUM($E$54:$V$54*E195:V195)/1000000</f>
        <v>990.13174911784847</v>
      </c>
      <c r="Z195" s="41">
        <f t="array" aca="1" ref="Z195" ca="1">SUM(($E$54:$V$54*E195:V195))/SUM(E195:V195)</f>
        <v>16.888300120726779</v>
      </c>
      <c r="AE195" s="10"/>
      <c r="AF195" s="48"/>
      <c r="AG195" s="55">
        <f t="shared" ca="1" si="205"/>
        <v>493555.90549385187</v>
      </c>
      <c r="AH195" s="55">
        <f t="shared" ca="1" si="206"/>
        <v>475606.38521475316</v>
      </c>
      <c r="AI195" s="55">
        <f t="shared" ca="1" si="207"/>
        <v>1552807.1165311334</v>
      </c>
      <c r="AJ195" s="55">
        <f t="shared" ca="1" si="208"/>
        <v>1271687.3888169422</v>
      </c>
      <c r="AK195" s="55">
        <f t="shared" ca="1" si="209"/>
        <v>1466224.5050228629</v>
      </c>
      <c r="AL195" s="55">
        <f t="shared" ca="1" si="210"/>
        <v>622965.70654730254</v>
      </c>
      <c r="AM195" s="55">
        <f t="shared" ca="1" si="211"/>
        <v>239232.42979944599</v>
      </c>
      <c r="AN195" s="55">
        <f t="shared" ca="1" si="212"/>
        <v>128754.51290784009</v>
      </c>
      <c r="AO195" s="55">
        <f t="shared" ca="1" si="213"/>
        <v>54782.691628865607</v>
      </c>
      <c r="AP195" s="55">
        <f t="shared" ca="1" si="214"/>
        <v>11345.201027144703</v>
      </c>
      <c r="AQ195" s="55">
        <f t="shared" ca="1" si="215"/>
        <v>3674.2647654021662</v>
      </c>
      <c r="AR195" s="55">
        <f t="shared" ca="1" si="216"/>
        <v>823.85987857225291</v>
      </c>
      <c r="AS195" s="55">
        <f t="shared" ca="1" si="217"/>
        <v>339.68451834937116</v>
      </c>
      <c r="AT195" s="55">
        <f t="shared" ca="1" si="218"/>
        <v>230.46499297855601</v>
      </c>
      <c r="AU195" s="55">
        <f t="shared" ca="1" si="219"/>
        <v>132.09186831964519</v>
      </c>
      <c r="AV195" s="55">
        <f t="shared" ca="1" si="220"/>
        <v>103.49773077704008</v>
      </c>
      <c r="AW195" s="55">
        <f t="shared" ca="1" si="221"/>
        <v>94.89014475412425</v>
      </c>
      <c r="AX195" s="55">
        <f t="shared" ca="1" si="201"/>
        <v>5353198.3061806904</v>
      </c>
      <c r="AY195" s="55">
        <f t="shared" ca="1" si="202"/>
        <v>6322360.5968892956</v>
      </c>
      <c r="AZ195" s="43">
        <f t="array" aca="1" ref="AZ195" ca="1">SUM($E$54:$V$54*AF195:AW195)/1000000</f>
        <v>143.70590324086058</v>
      </c>
      <c r="BA195" s="45">
        <f t="array" aca="1" ref="BA195" ca="1">IF(AZ195=0,"",SUM(($E$54:$V$54*AF195:AW195))/SUM(AF195:AW195))</f>
        <v>22.729785977656231</v>
      </c>
      <c r="BB195" s="56">
        <f t="array" aca="1" ref="BB195" ca="1">SUM(AG195:AW195*AG$54:AW$54*AG$55:AW$55)/1000000</f>
        <v>309.63080624064713</v>
      </c>
      <c r="BG195" s="10"/>
      <c r="BH195" s="48"/>
      <c r="BI195" s="55">
        <f t="shared" si="222"/>
        <v>0</v>
      </c>
      <c r="BJ195" s="55">
        <f t="shared" si="223"/>
        <v>0</v>
      </c>
      <c r="BK195" s="55">
        <f t="shared" ca="1" si="224"/>
        <v>5373081.3989894688</v>
      </c>
      <c r="BL195" s="55">
        <f t="shared" ca="1" si="225"/>
        <v>4400340.3780412823</v>
      </c>
      <c r="BM195" s="55">
        <f t="shared" ca="1" si="226"/>
        <v>5073485.0006870972</v>
      </c>
      <c r="BN195" s="55">
        <f t="shared" ca="1" si="227"/>
        <v>2155609.2926307321</v>
      </c>
      <c r="BO195" s="55">
        <f t="shared" ca="1" si="228"/>
        <v>827801.02235877723</v>
      </c>
      <c r="BP195" s="55">
        <f t="shared" ca="1" si="229"/>
        <v>445521.19253968814</v>
      </c>
      <c r="BQ195" s="55">
        <f t="shared" ca="1" si="230"/>
        <v>189561.1233642438</v>
      </c>
      <c r="BR195" s="55">
        <f t="shared" ca="1" si="231"/>
        <v>39257.089923006686</v>
      </c>
      <c r="BS195" s="55">
        <f t="shared" ca="1" si="232"/>
        <v>12713.828688554288</v>
      </c>
      <c r="BT195" s="55">
        <f t="shared" ca="1" si="233"/>
        <v>2850.7508381460598</v>
      </c>
      <c r="BU195" s="55">
        <f t="shared" ca="1" si="234"/>
        <v>1175.3891050840693</v>
      </c>
      <c r="BV195" s="55">
        <f t="shared" ca="1" si="235"/>
        <v>797.46360878201847</v>
      </c>
      <c r="BW195" s="55">
        <f t="shared" ca="1" si="236"/>
        <v>457.06923485227452</v>
      </c>
      <c r="BX195" s="55">
        <f t="shared" ca="1" si="237"/>
        <v>358.12672813995584</v>
      </c>
      <c r="BY195" s="55">
        <f t="shared" ca="1" si="238"/>
        <v>328.34243628711545</v>
      </c>
      <c r="BZ195" s="55">
        <f t="shared" ca="1" si="203"/>
        <v>18523337.469174143</v>
      </c>
      <c r="CA195" s="55">
        <f t="shared" ca="1" si="204"/>
        <v>18523337.469174143</v>
      </c>
      <c r="CB195" s="43">
        <f t="array" aca="1" ref="CB195" ca="1">SUM($E$54:$V$54*BH195:BY195)/1000000</f>
        <v>465.5892822674943</v>
      </c>
      <c r="CC195" s="45">
        <f t="array" aca="1" ref="CC195" ca="1">IF(CB195=0,"",SUM(($E$54:$V$54*BH195:BY195))/SUM(BH195:BY195))</f>
        <v>25.135280455928143</v>
      </c>
      <c r="CD195" s="56">
        <f t="array" aca="1" ref="CD195" ca="1">SUM(BI195:BY195*BI$54:BY$54*BI$55:BY$55)/1000000</f>
        <v>2233.8091835722453</v>
      </c>
      <c r="CI195" s="10"/>
      <c r="CJ195" s="73"/>
      <c r="CK195" s="156" t="str">
        <f t="shared" ca="1" si="239"/>
        <v/>
      </c>
      <c r="CL195" s="156" t="str">
        <f t="shared" ca="1" si="240"/>
        <v/>
      </c>
      <c r="CM195" s="156" t="str">
        <f t="shared" ca="1" si="241"/>
        <v/>
      </c>
      <c r="CN195" s="156">
        <f t="shared" ca="1" si="242"/>
        <v>0.47147484487702168</v>
      </c>
      <c r="CO195" s="156">
        <f t="shared" ca="1" si="243"/>
        <v>0.51110332199454434</v>
      </c>
      <c r="CP195" s="156">
        <f t="shared" ca="1" si="244"/>
        <v>0.44537192260274244</v>
      </c>
      <c r="CQ195" s="156">
        <f t="shared" ca="1" si="245"/>
        <v>0.45971609535738539</v>
      </c>
      <c r="CR195" s="156">
        <f t="shared" ca="1" si="246"/>
        <v>0.45399619762407389</v>
      </c>
      <c r="CS195" s="156">
        <f t="shared" ca="1" si="247"/>
        <v>0.42042774259957444</v>
      </c>
      <c r="CT195" s="156">
        <f t="shared" ca="1" si="248"/>
        <v>0.39777522135441512</v>
      </c>
      <c r="CU195" s="156">
        <f t="shared" ca="1" si="249"/>
        <v>0.43432673566173513</v>
      </c>
      <c r="CV195" s="156">
        <f t="shared" ca="1" si="250"/>
        <v>0.49164690975574638</v>
      </c>
      <c r="CW195" s="156">
        <f t="shared" ca="1" si="251"/>
        <v>0.4898513497772739</v>
      </c>
      <c r="CX195" s="156" t="str">
        <f t="shared" ca="1" si="252"/>
        <v/>
      </c>
      <c r="CY195" s="156" t="str">
        <f t="shared" ca="1" si="253"/>
        <v/>
      </c>
      <c r="CZ195" s="156" t="str">
        <f t="shared" ca="1" si="254"/>
        <v/>
      </c>
      <c r="DA195" s="156" t="str">
        <f t="shared" ca="1" si="255"/>
        <v/>
      </c>
      <c r="DB195" s="55"/>
      <c r="DC195" s="55"/>
      <c r="DD195" s="43"/>
      <c r="DE195" s="45"/>
      <c r="DF195" s="56"/>
      <c r="DK195" s="10"/>
      <c r="DL195" s="48"/>
      <c r="DM195" s="74">
        <f t="shared" ca="1" si="256"/>
        <v>0.11490662210385097</v>
      </c>
      <c r="DN195" s="74">
        <f t="shared" ca="1" si="257"/>
        <v>0.1149066221038508</v>
      </c>
      <c r="DO195" s="74">
        <f t="shared" ca="1" si="258"/>
        <v>0.512510823729453</v>
      </c>
      <c r="DP195" s="74">
        <f t="shared" ca="1" si="259"/>
        <v>0.512510823729453</v>
      </c>
      <c r="DQ195" s="74">
        <f t="shared" ca="1" si="260"/>
        <v>0.512510823729453</v>
      </c>
      <c r="DR195" s="74">
        <f t="shared" ca="1" si="261"/>
        <v>0.512510823729453</v>
      </c>
      <c r="DS195" s="74">
        <f t="shared" ca="1" si="262"/>
        <v>0.512510823729453</v>
      </c>
      <c r="DT195" s="74">
        <f t="shared" ca="1" si="263"/>
        <v>0.512510823729453</v>
      </c>
      <c r="DU195" s="74">
        <f t="shared" ca="1" si="264"/>
        <v>0.512510823729453</v>
      </c>
      <c r="DV195" s="74">
        <f t="shared" ca="1" si="265"/>
        <v>0.512510823729453</v>
      </c>
      <c r="DW195" s="74">
        <f t="shared" ca="1" si="266"/>
        <v>0.512510823729453</v>
      </c>
      <c r="DX195" s="74">
        <f t="shared" ca="1" si="267"/>
        <v>0.512510823729453</v>
      </c>
      <c r="DY195" s="74">
        <f t="shared" ca="1" si="268"/>
        <v>0.512510823729453</v>
      </c>
      <c r="DZ195" s="74">
        <f t="shared" ca="1" si="269"/>
        <v>0.512510823729453</v>
      </c>
      <c r="EA195" s="74">
        <f t="shared" ca="1" si="270"/>
        <v>0.512510823729453</v>
      </c>
      <c r="EB195" s="74">
        <f t="shared" ca="1" si="271"/>
        <v>0.512510823729453</v>
      </c>
      <c r="EC195" s="74">
        <f t="shared" ca="1" si="272"/>
        <v>0.512510823729453</v>
      </c>
      <c r="ED195" s="55"/>
      <c r="EE195" s="55"/>
      <c r="EF195" s="43"/>
      <c r="EG195" s="45"/>
      <c r="EH195" s="56"/>
    </row>
    <row r="196" spans="1:138" x14ac:dyDescent="0.2">
      <c r="A196" s="7">
        <v>12</v>
      </c>
      <c r="B196">
        <v>8</v>
      </c>
      <c r="C196" s="5">
        <f t="shared" ca="1" si="196"/>
        <v>0.48690454903808245</v>
      </c>
      <c r="D196" s="5">
        <f t="shared" ca="1" si="197"/>
        <v>6.8478552647823016E-2</v>
      </c>
      <c r="E196" s="32">
        <f t="shared" ca="1" si="198"/>
        <v>36166057.537762269</v>
      </c>
      <c r="F196" s="31">
        <f t="shared" ca="1" si="273"/>
        <v>7049021.1015523672</v>
      </c>
      <c r="G196" s="31">
        <f t="shared" ca="1" si="273"/>
        <v>6883337.8661622712</v>
      </c>
      <c r="H196" s="31">
        <f t="shared" ca="1" si="273"/>
        <v>4076152.7674902859</v>
      </c>
      <c r="I196" s="31">
        <f t="shared" ca="1" si="273"/>
        <v>4526475.7326573702</v>
      </c>
      <c r="J196" s="31">
        <f t="shared" ca="1" si="273"/>
        <v>3707003.9438416585</v>
      </c>
      <c r="K196" s="31">
        <f t="shared" ca="1" si="273"/>
        <v>4274085.0231545717</v>
      </c>
      <c r="L196" s="31">
        <f t="shared" ca="1" si="273"/>
        <v>1815962.2807908349</v>
      </c>
      <c r="M196" s="31">
        <f t="shared" ca="1" si="273"/>
        <v>697369.15578473802</v>
      </c>
      <c r="N196" s="31">
        <f t="shared" ca="1" si="273"/>
        <v>375322.9695710073</v>
      </c>
      <c r="O196" s="31">
        <f t="shared" ca="1" si="273"/>
        <v>159693.06270418575</v>
      </c>
      <c r="P196" s="31">
        <f t="shared" ca="1" si="274"/>
        <v>33071.575075087778</v>
      </c>
      <c r="Q196" s="31">
        <f t="shared" ca="1" si="274"/>
        <v>10710.583509627721</v>
      </c>
      <c r="R196" s="31">
        <f t="shared" ca="1" si="274"/>
        <v>2401.5743538051856</v>
      </c>
      <c r="S196" s="31">
        <f t="shared" ca="1" si="274"/>
        <v>990.18977482707032</v>
      </c>
      <c r="T196" s="31">
        <f t="shared" ca="1" si="274"/>
        <v>671.81183473380156</v>
      </c>
      <c r="U196" s="31">
        <f t="shared" ca="1" si="274"/>
        <v>385.05145298788869</v>
      </c>
      <c r="V196" s="31">
        <f t="shared" ca="1" si="274"/>
        <v>301.69875045004329</v>
      </c>
      <c r="W196" s="33">
        <f t="shared" ca="1" si="199"/>
        <v>19680597.42074617</v>
      </c>
      <c r="X196" s="33">
        <f t="shared" ca="1" si="200"/>
        <v>69779013.926223084</v>
      </c>
      <c r="Y196" s="40">
        <f t="array" aca="1" ref="Y196" ca="1">SUM($E$54:$V$54*E196:V196)/1000000</f>
        <v>708.92462199417628</v>
      </c>
      <c r="Z196" s="41">
        <f t="array" aca="1" ref="Z196" ca="1">SUM(($E$54:$V$54*E196:V196))/SUM(E196:V196)</f>
        <v>10.159567785576876</v>
      </c>
      <c r="AE196" s="10"/>
      <c r="AF196" s="48"/>
      <c r="AG196" s="55">
        <f t="shared" ca="1" si="205"/>
        <v>182194.92872084765</v>
      </c>
      <c r="AH196" s="55">
        <f t="shared" ca="1" si="206"/>
        <v>177912.5404534199</v>
      </c>
      <c r="AI196" s="55">
        <f t="shared" ca="1" si="207"/>
        <v>411165.26400195376</v>
      </c>
      <c r="AJ196" s="55">
        <f t="shared" ca="1" si="208"/>
        <v>456589.75405929517</v>
      </c>
      <c r="AK196" s="55">
        <f t="shared" ca="1" si="209"/>
        <v>373928.88396682788</v>
      </c>
      <c r="AL196" s="55">
        <f t="shared" ca="1" si="210"/>
        <v>431130.8719653709</v>
      </c>
      <c r="AM196" s="55">
        <f t="shared" ca="1" si="211"/>
        <v>183177.7789473474</v>
      </c>
      <c r="AN196" s="55">
        <f t="shared" ca="1" si="212"/>
        <v>70344.265634969197</v>
      </c>
      <c r="AO196" s="55">
        <f t="shared" ca="1" si="213"/>
        <v>37859.171790726628</v>
      </c>
      <c r="AP196" s="55">
        <f t="shared" ca="1" si="214"/>
        <v>16108.385536902862</v>
      </c>
      <c r="AQ196" s="55">
        <f t="shared" ca="1" si="215"/>
        <v>3335.960076167903</v>
      </c>
      <c r="AR196" s="55">
        <f t="shared" ca="1" si="216"/>
        <v>1080.3863710590306</v>
      </c>
      <c r="AS196" s="55">
        <f t="shared" ca="1" si="217"/>
        <v>242.24900525762348</v>
      </c>
      <c r="AT196" s="55">
        <f t="shared" ca="1" si="218"/>
        <v>99.881349743788235</v>
      </c>
      <c r="AU196" s="55">
        <f t="shared" ca="1" si="219"/>
        <v>67.766275246360422</v>
      </c>
      <c r="AV196" s="55">
        <f t="shared" ca="1" si="220"/>
        <v>38.84049282568467</v>
      </c>
      <c r="AW196" s="55">
        <f t="shared" ca="1" si="221"/>
        <v>30.4326293575667</v>
      </c>
      <c r="AX196" s="55">
        <f t="shared" ca="1" si="201"/>
        <v>1985199.8921030518</v>
      </c>
      <c r="AY196" s="55">
        <f t="shared" ca="1" si="202"/>
        <v>2345307.361277319</v>
      </c>
      <c r="AZ196" s="43">
        <f t="array" aca="1" ref="AZ196" ca="1">SUM($E$54:$V$54*AF196:AW196)/1000000</f>
        <v>56.305861818796984</v>
      </c>
      <c r="BA196" s="45">
        <f t="array" aca="1" ref="BA196" ca="1">IF(AZ196=0,"",SUM(($E$54:$V$54*AF196:AW196))/SUM(AF196:AW196))</f>
        <v>24.007881759315019</v>
      </c>
      <c r="BB196" s="56">
        <f t="array" aca="1" ref="BB196" ca="1">SUM(AG196:AW196*AG$54:AW$54*AG$55:AW$55)/1000000</f>
        <v>126.82845611268807</v>
      </c>
      <c r="BG196" s="10"/>
      <c r="BH196" s="48"/>
      <c r="BI196" s="55">
        <f t="shared" si="222"/>
        <v>0</v>
      </c>
      <c r="BJ196" s="55">
        <f t="shared" si="223"/>
        <v>0</v>
      </c>
      <c r="BK196" s="55">
        <f t="shared" ca="1" si="224"/>
        <v>2923517.3599329842</v>
      </c>
      <c r="BL196" s="55">
        <f t="shared" ca="1" si="225"/>
        <v>3246500.1040397673</v>
      </c>
      <c r="BM196" s="55">
        <f t="shared" ca="1" si="226"/>
        <v>2658754.7134141987</v>
      </c>
      <c r="BN196" s="55">
        <f t="shared" ca="1" si="227"/>
        <v>3065479.2584517002</v>
      </c>
      <c r="BO196" s="55">
        <f t="shared" ca="1" si="228"/>
        <v>1302452.9637892568</v>
      </c>
      <c r="BP196" s="55">
        <f t="shared" ca="1" si="229"/>
        <v>500170.36885341682</v>
      </c>
      <c r="BQ196" s="55">
        <f t="shared" ca="1" si="230"/>
        <v>269190.89634563221</v>
      </c>
      <c r="BR196" s="55">
        <f t="shared" ca="1" si="231"/>
        <v>114535.80562536321</v>
      </c>
      <c r="BS196" s="55">
        <f t="shared" ca="1" si="232"/>
        <v>23719.749814940307</v>
      </c>
      <c r="BT196" s="55">
        <f t="shared" ca="1" si="233"/>
        <v>7681.8948188460445</v>
      </c>
      <c r="BU196" s="55">
        <f t="shared" ca="1" si="234"/>
        <v>1722.4683948345253</v>
      </c>
      <c r="BV196" s="55">
        <f t="shared" ca="1" si="235"/>
        <v>710.1885433301469</v>
      </c>
      <c r="BW196" s="55">
        <f t="shared" ca="1" si="236"/>
        <v>481.84002746834705</v>
      </c>
      <c r="BX196" s="55">
        <f t="shared" ca="1" si="237"/>
        <v>276.16840474078106</v>
      </c>
      <c r="BY196" s="55">
        <f t="shared" ca="1" si="238"/>
        <v>216.38578942512436</v>
      </c>
      <c r="BZ196" s="55">
        <f t="shared" ca="1" si="203"/>
        <v>14115410.166245906</v>
      </c>
      <c r="CA196" s="55">
        <f t="shared" ca="1" si="204"/>
        <v>14115410.166245906</v>
      </c>
      <c r="CB196" s="43">
        <f t="array" aca="1" ref="CB196" ca="1">SUM($E$54:$V$54*BH196:BY196)/1000000</f>
        <v>376.12019110436825</v>
      </c>
      <c r="CC196" s="45">
        <f t="array" aca="1" ref="CC196" ca="1">IF(CB196=0,"",SUM(($E$54:$V$54*BH196:BY196))/SUM(BH196:BY196))</f>
        <v>26.646068847774767</v>
      </c>
      <c r="CD196" s="56">
        <f t="array" aca="1" ref="CD196" ca="1">SUM(BI196:BY196*BI$54:BY$54*BI$55:BY$55)/1000000</f>
        <v>1836.5303391326966</v>
      </c>
      <c r="CI196" s="10"/>
      <c r="CJ196" s="73"/>
      <c r="CK196" s="156" t="str">
        <f t="shared" ca="1" si="239"/>
        <v/>
      </c>
      <c r="CL196" s="156" t="str">
        <f t="shared" ca="1" si="240"/>
        <v/>
      </c>
      <c r="CM196" s="156" t="str">
        <f t="shared" ca="1" si="241"/>
        <v/>
      </c>
      <c r="CN196" s="156">
        <f t="shared" ca="1" si="242"/>
        <v>0.30507646266605737</v>
      </c>
      <c r="CO196" s="156">
        <f t="shared" ca="1" si="243"/>
        <v>0.36431953971533659</v>
      </c>
      <c r="CP196" s="156">
        <f t="shared" ca="1" si="244"/>
        <v>0.39595427471456529</v>
      </c>
      <c r="CQ196" s="156">
        <f t="shared" ca="1" si="245"/>
        <v>0.34382827720008013</v>
      </c>
      <c r="CR196" s="156">
        <f t="shared" ca="1" si="246"/>
        <v>0.35262947111724452</v>
      </c>
      <c r="CS196" s="156">
        <f t="shared" ca="1" si="247"/>
        <v>0.28781663137790903</v>
      </c>
      <c r="CT196" s="156">
        <f t="shared" ca="1" si="248"/>
        <v>0.35654264589275397</v>
      </c>
      <c r="CU196" s="156">
        <f t="shared" ca="1" si="249"/>
        <v>0.36944975395037072</v>
      </c>
      <c r="CV196" s="156">
        <f t="shared" ca="1" si="250"/>
        <v>0.29706733243791766</v>
      </c>
      <c r="CW196" s="156">
        <f t="shared" ca="1" si="251"/>
        <v>0.34680028425974602</v>
      </c>
      <c r="CX196" s="156" t="str">
        <f t="shared" ca="1" si="252"/>
        <v/>
      </c>
      <c r="CY196" s="156" t="str">
        <f t="shared" ca="1" si="253"/>
        <v/>
      </c>
      <c r="CZ196" s="156" t="str">
        <f t="shared" ca="1" si="254"/>
        <v/>
      </c>
      <c r="DA196" s="156" t="str">
        <f t="shared" ca="1" si="255"/>
        <v/>
      </c>
      <c r="DB196" s="55"/>
      <c r="DC196" s="55"/>
      <c r="DD196" s="43"/>
      <c r="DE196" s="45"/>
      <c r="DF196" s="56"/>
      <c r="DK196" s="10"/>
      <c r="DL196" s="48"/>
      <c r="DM196" s="74">
        <f t="shared" ca="1" si="256"/>
        <v>6.8478552647822988E-2</v>
      </c>
      <c r="DN196" s="74">
        <f t="shared" ca="1" si="257"/>
        <v>6.8478552647822988E-2</v>
      </c>
      <c r="DO196" s="74">
        <f t="shared" ca="1" si="258"/>
        <v>0.55538310168590543</v>
      </c>
      <c r="DP196" s="74">
        <f t="shared" ca="1" si="259"/>
        <v>0.55538310168590543</v>
      </c>
      <c r="DQ196" s="74">
        <f t="shared" ca="1" si="260"/>
        <v>0.55538310168590543</v>
      </c>
      <c r="DR196" s="74">
        <f t="shared" ca="1" si="261"/>
        <v>0.55538310168590554</v>
      </c>
      <c r="DS196" s="74">
        <f t="shared" ca="1" si="262"/>
        <v>0.55538310168590543</v>
      </c>
      <c r="DT196" s="74">
        <f t="shared" ca="1" si="263"/>
        <v>0.55538310168590543</v>
      </c>
      <c r="DU196" s="74">
        <f t="shared" ca="1" si="264"/>
        <v>0.55538310168590543</v>
      </c>
      <c r="DV196" s="74">
        <f t="shared" ca="1" si="265"/>
        <v>0.55538310168590543</v>
      </c>
      <c r="DW196" s="74">
        <f t="shared" ca="1" si="266"/>
        <v>0.55538310168590543</v>
      </c>
      <c r="DX196" s="74">
        <f t="shared" ca="1" si="267"/>
        <v>0.55538310168590532</v>
      </c>
      <c r="DY196" s="74">
        <f t="shared" ca="1" si="268"/>
        <v>0.55538310168590543</v>
      </c>
      <c r="DZ196" s="74">
        <f t="shared" ca="1" si="269"/>
        <v>0.55538310168590543</v>
      </c>
      <c r="EA196" s="74">
        <f t="shared" ca="1" si="270"/>
        <v>0.55538310168590543</v>
      </c>
      <c r="EB196" s="74">
        <f t="shared" ca="1" si="271"/>
        <v>0.55538310168590543</v>
      </c>
      <c r="EC196" s="74">
        <f t="shared" ca="1" si="272"/>
        <v>0.55538310168590532</v>
      </c>
      <c r="ED196" s="55"/>
      <c r="EE196" s="55"/>
      <c r="EF196" s="43"/>
      <c r="EG196" s="45"/>
      <c r="EH196" s="56"/>
    </row>
    <row r="197" spans="1:138" x14ac:dyDescent="0.2">
      <c r="A197" s="7">
        <v>12</v>
      </c>
      <c r="B197">
        <v>9</v>
      </c>
      <c r="C197" s="5">
        <f t="shared" ca="1" si="196"/>
        <v>0.39333070691111427</v>
      </c>
      <c r="D197" s="5">
        <f t="shared" ca="1" si="197"/>
        <v>6.1747335528581616E-2</v>
      </c>
      <c r="E197" s="32">
        <f t="shared" ca="1" si="198"/>
        <v>37314728.239579909</v>
      </c>
      <c r="F197" s="31">
        <f t="shared" ca="1" si="273"/>
        <v>28541914.936116926</v>
      </c>
      <c r="G197" s="31">
        <f t="shared" ca="1" si="273"/>
        <v>5563021.6385440566</v>
      </c>
      <c r="H197" s="31">
        <f t="shared" ca="1" si="273"/>
        <v>3665723.2179316008</v>
      </c>
      <c r="I197" s="31">
        <f t="shared" ca="1" si="273"/>
        <v>2170756.1259020492</v>
      </c>
      <c r="J197" s="31">
        <f t="shared" ca="1" si="273"/>
        <v>2410575.7281179647</v>
      </c>
      <c r="K197" s="31">
        <f t="shared" ca="1" si="273"/>
        <v>1974165.8320602956</v>
      </c>
      <c r="L197" s="31">
        <f t="shared" ca="1" si="273"/>
        <v>2276164.9957372705</v>
      </c>
      <c r="M197" s="31">
        <f t="shared" ca="1" si="273"/>
        <v>967091.14458948129</v>
      </c>
      <c r="N197" s="31">
        <f t="shared" ca="1" si="273"/>
        <v>371384.10979305091</v>
      </c>
      <c r="O197" s="31">
        <f t="shared" ca="1" si="273"/>
        <v>199878.33672133199</v>
      </c>
      <c r="P197" s="31">
        <f t="shared" ca="1" si="274"/>
        <v>85044.578528544429</v>
      </c>
      <c r="Q197" s="31">
        <f t="shared" ca="1" si="274"/>
        <v>17612.275172816473</v>
      </c>
      <c r="R197" s="31">
        <f t="shared" ca="1" si="274"/>
        <v>5703.9237957278683</v>
      </c>
      <c r="S197" s="31">
        <f t="shared" ca="1" si="274"/>
        <v>1278.9589933700361</v>
      </c>
      <c r="T197" s="31">
        <f t="shared" ca="1" si="274"/>
        <v>527.32580011589482</v>
      </c>
      <c r="U197" s="31">
        <f t="shared" ca="1" si="274"/>
        <v>357.77355238817614</v>
      </c>
      <c r="V197" s="31">
        <f t="shared" ca="1" si="274"/>
        <v>205.05924287906029</v>
      </c>
      <c r="W197" s="33">
        <f t="shared" ca="1" si="199"/>
        <v>14146469.385938888</v>
      </c>
      <c r="X197" s="33">
        <f t="shared" ca="1" si="200"/>
        <v>85566134.200179756</v>
      </c>
      <c r="Y197" s="40">
        <f t="array" aca="1" ref="Y197" ca="1">SUM($E$54:$V$54*E197:V197)/1000000</f>
        <v>686.45902847860566</v>
      </c>
      <c r="Z197" s="41">
        <f t="array" aca="1" ref="Z197" ca="1">SUM(($E$54:$V$54*E197:V197))/SUM(E197:V197)</f>
        <v>8.0225551252865124</v>
      </c>
      <c r="AE197" s="10"/>
      <c r="AF197" s="48"/>
      <c r="AG197" s="55">
        <f t="shared" ca="1" si="205"/>
        <v>747162.19203370367</v>
      </c>
      <c r="AH197" s="55">
        <f t="shared" ca="1" si="206"/>
        <v>145627.21005540862</v>
      </c>
      <c r="AI197" s="55">
        <f t="shared" ca="1" si="207"/>
        <v>315324.63901881437</v>
      </c>
      <c r="AJ197" s="55">
        <f t="shared" ca="1" si="208"/>
        <v>186727.92546082399</v>
      </c>
      <c r="AK197" s="55">
        <f t="shared" ca="1" si="209"/>
        <v>207357.15058301928</v>
      </c>
      <c r="AL197" s="55">
        <f t="shared" ca="1" si="210"/>
        <v>169817.27515939949</v>
      </c>
      <c r="AM197" s="55">
        <f t="shared" ca="1" si="211"/>
        <v>195795.1713640558</v>
      </c>
      <c r="AN197" s="55">
        <f t="shared" ca="1" si="212"/>
        <v>83188.950157027444</v>
      </c>
      <c r="AO197" s="55">
        <f t="shared" ca="1" si="213"/>
        <v>31946.372760760521</v>
      </c>
      <c r="AP197" s="55">
        <f t="shared" ca="1" si="214"/>
        <v>17193.486967599812</v>
      </c>
      <c r="AQ197" s="55">
        <f t="shared" ca="1" si="215"/>
        <v>7315.5144103192515</v>
      </c>
      <c r="AR197" s="55">
        <f t="shared" ca="1" si="216"/>
        <v>1515.0037198667753</v>
      </c>
      <c r="AS197" s="55">
        <f t="shared" ca="1" si="217"/>
        <v>490.65016777059776</v>
      </c>
      <c r="AT197" s="55">
        <f t="shared" ca="1" si="218"/>
        <v>110.01574830623171</v>
      </c>
      <c r="AU197" s="55">
        <f t="shared" ca="1" si="219"/>
        <v>45.360439859034273</v>
      </c>
      <c r="AV197" s="55">
        <f t="shared" ca="1" si="220"/>
        <v>30.77559585116105</v>
      </c>
      <c r="AW197" s="55">
        <f t="shared" ca="1" si="221"/>
        <v>17.639147282591587</v>
      </c>
      <c r="AX197" s="55">
        <f t="shared" ca="1" si="201"/>
        <v>1216875.9307007564</v>
      </c>
      <c r="AY197" s="55">
        <f t="shared" ca="1" si="202"/>
        <v>2109665.3327898686</v>
      </c>
      <c r="AZ197" s="43">
        <f t="array" aca="1" ref="AZ197" ca="1">SUM($E$54:$V$54*AF197:AW197)/1000000</f>
        <v>39.365544740975629</v>
      </c>
      <c r="BA197" s="45">
        <f t="array" aca="1" ref="BA197" ca="1">IF(AZ197=0,"",SUM(($E$54:$V$54*AF197:AW197))/SUM(AF197:AW197))</f>
        <v>18.659615877992245</v>
      </c>
      <c r="BB197" s="56">
        <f t="array" aca="1" ref="BB197" ca="1">SUM(AG197:AW197*AG$54:AW$54*AG$55:AW$55)/1000000</f>
        <v>84.211556410326409</v>
      </c>
      <c r="BG197" s="10"/>
      <c r="BH197" s="48"/>
      <c r="BI197" s="55">
        <f t="shared" si="222"/>
        <v>0</v>
      </c>
      <c r="BJ197" s="55">
        <f t="shared" si="223"/>
        <v>0</v>
      </c>
      <c r="BK197" s="55">
        <f t="shared" ca="1" si="224"/>
        <v>2008618.8676813855</v>
      </c>
      <c r="BL197" s="55">
        <f t="shared" ca="1" si="225"/>
        <v>1189457.4282894381</v>
      </c>
      <c r="BM197" s="55">
        <f t="shared" ca="1" si="226"/>
        <v>1320865.6523185663</v>
      </c>
      <c r="BN197" s="55">
        <f t="shared" ca="1" si="227"/>
        <v>1081736.5366842111</v>
      </c>
      <c r="BO197" s="55">
        <f t="shared" ca="1" si="228"/>
        <v>1247215.8110653921</v>
      </c>
      <c r="BP197" s="55">
        <f t="shared" ca="1" si="229"/>
        <v>529913.85445791844</v>
      </c>
      <c r="BQ197" s="55">
        <f t="shared" ca="1" si="230"/>
        <v>203498.48740306514</v>
      </c>
      <c r="BR197" s="55">
        <f t="shared" ca="1" si="231"/>
        <v>109522.5619914034</v>
      </c>
      <c r="BS197" s="55">
        <f t="shared" ca="1" si="232"/>
        <v>46599.848071135239</v>
      </c>
      <c r="BT197" s="55">
        <f t="shared" ca="1" si="233"/>
        <v>9650.5781019868846</v>
      </c>
      <c r="BU197" s="55">
        <f t="shared" ca="1" si="234"/>
        <v>3125.442995770009</v>
      </c>
      <c r="BV197" s="55">
        <f t="shared" ca="1" si="235"/>
        <v>700.80063669492802</v>
      </c>
      <c r="BW197" s="55">
        <f t="shared" ca="1" si="236"/>
        <v>288.94613383430107</v>
      </c>
      <c r="BX197" s="55">
        <f t="shared" ca="1" si="237"/>
        <v>196.04063508367537</v>
      </c>
      <c r="BY197" s="55">
        <f t="shared" ca="1" si="238"/>
        <v>112.3614194941179</v>
      </c>
      <c r="BZ197" s="55">
        <f t="shared" ca="1" si="203"/>
        <v>7751503.2178853797</v>
      </c>
      <c r="CA197" s="55">
        <f t="shared" ca="1" si="204"/>
        <v>7751503.2178853797</v>
      </c>
      <c r="CB197" s="43">
        <f t="array" aca="1" ref="CB197" ca="1">SUM($E$54:$V$54*BH197:BY197)/1000000</f>
        <v>208.93243954446402</v>
      </c>
      <c r="CC197" s="45">
        <f t="array" aca="1" ref="CC197" ca="1">IF(CB197=0,"",SUM(($E$54:$V$54*BH197:BY197))/SUM(BH197:BY197))</f>
        <v>26.953796402017243</v>
      </c>
      <c r="CD197" s="56">
        <f t="array" aca="1" ref="CD197" ca="1">SUM(BI197:BY197*BI$54:BY$54*BI$55:BY$55)/1000000</f>
        <v>1026.685926804015</v>
      </c>
      <c r="CI197" s="10"/>
      <c r="CJ197" s="73"/>
      <c r="CK197" s="156" t="str">
        <f t="shared" ca="1" si="239"/>
        <v/>
      </c>
      <c r="CL197" s="156" t="str">
        <f t="shared" ca="1" si="240"/>
        <v/>
      </c>
      <c r="CM197" s="156" t="str">
        <f t="shared" ca="1" si="241"/>
        <v/>
      </c>
      <c r="CN197" s="156">
        <f t="shared" ca="1" si="242"/>
        <v>0.75363496533091467</v>
      </c>
      <c r="CO197" s="156">
        <f t="shared" ca="1" si="243"/>
        <v>0.78845682417665108</v>
      </c>
      <c r="CP197" s="156">
        <f t="shared" ca="1" si="244"/>
        <v>0.78604374227123108</v>
      </c>
      <c r="CQ197" s="156">
        <f t="shared" ca="1" si="245"/>
        <v>0.70698292504019555</v>
      </c>
      <c r="CR197" s="156">
        <f t="shared" ca="1" si="246"/>
        <v>0.75267036143091082</v>
      </c>
      <c r="CS197" s="156">
        <f t="shared" ca="1" si="247"/>
        <v>0.70785405542375834</v>
      </c>
      <c r="CT197" s="156">
        <f t="shared" ca="1" si="248"/>
        <v>0.74295660359496685</v>
      </c>
      <c r="CU197" s="156">
        <f t="shared" ca="1" si="249"/>
        <v>0.6589514365903586</v>
      </c>
      <c r="CV197" s="156">
        <f t="shared" ca="1" si="250"/>
        <v>0.61328945900613208</v>
      </c>
      <c r="CW197" s="156">
        <f t="shared" ca="1" si="251"/>
        <v>0.60054916862342578</v>
      </c>
      <c r="CX197" s="156" t="str">
        <f t="shared" ca="1" si="252"/>
        <v/>
      </c>
      <c r="CY197" s="156" t="str">
        <f t="shared" ca="1" si="253"/>
        <v/>
      </c>
      <c r="CZ197" s="156" t="str">
        <f t="shared" ca="1" si="254"/>
        <v/>
      </c>
      <c r="DA197" s="156" t="str">
        <f t="shared" ca="1" si="255"/>
        <v/>
      </c>
      <c r="DB197" s="55"/>
      <c r="DC197" s="55"/>
      <c r="DD197" s="43"/>
      <c r="DE197" s="45"/>
      <c r="DF197" s="56"/>
      <c r="DK197" s="10"/>
      <c r="DL197" s="48"/>
      <c r="DM197" s="74">
        <f t="shared" ca="1" si="256"/>
        <v>6.1747335528581582E-2</v>
      </c>
      <c r="DN197" s="74">
        <f t="shared" ca="1" si="257"/>
        <v>6.174733552858172E-2</v>
      </c>
      <c r="DO197" s="74">
        <f t="shared" ca="1" si="258"/>
        <v>0.45507804243969596</v>
      </c>
      <c r="DP197" s="74">
        <f t="shared" ca="1" si="259"/>
        <v>0.45507804243969596</v>
      </c>
      <c r="DQ197" s="74">
        <f t="shared" ca="1" si="260"/>
        <v>0.45507804243969596</v>
      </c>
      <c r="DR197" s="74">
        <f t="shared" ca="1" si="261"/>
        <v>0.45507804243969596</v>
      </c>
      <c r="DS197" s="74">
        <f t="shared" ca="1" si="262"/>
        <v>0.45507804243969596</v>
      </c>
      <c r="DT197" s="74">
        <f t="shared" ca="1" si="263"/>
        <v>0.45507804243969596</v>
      </c>
      <c r="DU197" s="74">
        <f t="shared" ca="1" si="264"/>
        <v>0.45507804243969596</v>
      </c>
      <c r="DV197" s="74">
        <f t="shared" ca="1" si="265"/>
        <v>0.45507804243969596</v>
      </c>
      <c r="DW197" s="74">
        <f t="shared" ca="1" si="266"/>
        <v>0.45507804243969596</v>
      </c>
      <c r="DX197" s="74">
        <f t="shared" ca="1" si="267"/>
        <v>0.45507804243969596</v>
      </c>
      <c r="DY197" s="74">
        <f t="shared" ca="1" si="268"/>
        <v>0.45507804243969596</v>
      </c>
      <c r="DZ197" s="74">
        <f t="shared" ca="1" si="269"/>
        <v>0.45507804243969596</v>
      </c>
      <c r="EA197" s="74">
        <f t="shared" ca="1" si="270"/>
        <v>0.45507804243969596</v>
      </c>
      <c r="EB197" s="74">
        <f t="shared" ca="1" si="271"/>
        <v>0.45507804243969596</v>
      </c>
      <c r="EC197" s="74">
        <f t="shared" ca="1" si="272"/>
        <v>0.45507804243969596</v>
      </c>
      <c r="ED197" s="55"/>
      <c r="EE197" s="55"/>
      <c r="EF197" s="43"/>
      <c r="EG197" s="45"/>
      <c r="EH197" s="56"/>
    </row>
    <row r="198" spans="1:138" x14ac:dyDescent="0.2">
      <c r="A198" s="7">
        <v>12</v>
      </c>
      <c r="B198">
        <v>10</v>
      </c>
      <c r="C198" s="5">
        <f t="shared" ca="1" si="196"/>
        <v>0.52781074288625973</v>
      </c>
      <c r="D198" s="5">
        <f t="shared" ca="1" si="197"/>
        <v>9.1838512715489512E-2</v>
      </c>
      <c r="E198" s="32">
        <f t="shared" ca="1" si="198"/>
        <v>62664482.718590043</v>
      </c>
      <c r="F198" s="31">
        <f t="shared" ref="F198:O207" ca="1" si="275">E197*EXP(-M-(F$52*$C198)-(F$51*$D198))</f>
        <v>28575496.788896963</v>
      </c>
      <c r="G198" s="31">
        <f t="shared" ca="1" si="275"/>
        <v>21857305.066498362</v>
      </c>
      <c r="H198" s="31">
        <f t="shared" ca="1" si="275"/>
        <v>2513037.4606858422</v>
      </c>
      <c r="I198" s="31">
        <f t="shared" ca="1" si="275"/>
        <v>1655952.5318652072</v>
      </c>
      <c r="J198" s="31">
        <f t="shared" ca="1" si="275"/>
        <v>980616.61752458056</v>
      </c>
      <c r="K198" s="31">
        <f t="shared" ca="1" si="275"/>
        <v>1088952.641242278</v>
      </c>
      <c r="L198" s="31">
        <f t="shared" ca="1" si="275"/>
        <v>891808.9865406279</v>
      </c>
      <c r="M198" s="31">
        <f t="shared" ca="1" si="275"/>
        <v>1028233.9837323807</v>
      </c>
      <c r="N198" s="31">
        <f t="shared" ca="1" si="275"/>
        <v>436873.41739101661</v>
      </c>
      <c r="O198" s="31">
        <f t="shared" ca="1" si="275"/>
        <v>167768.9286244917</v>
      </c>
      <c r="P198" s="31">
        <f t="shared" ref="P198:V207" ca="1" si="276">O197*EXP(-M-(P$52*$C198)-(P$51*$D198))</f>
        <v>90292.970331092831</v>
      </c>
      <c r="Q198" s="31">
        <f t="shared" ca="1" si="276"/>
        <v>38418.008333759681</v>
      </c>
      <c r="R198" s="31">
        <f t="shared" ca="1" si="276"/>
        <v>7956.1630626298875</v>
      </c>
      <c r="S198" s="31">
        <f t="shared" ca="1" si="276"/>
        <v>2576.6885521791764</v>
      </c>
      <c r="T198" s="31">
        <f t="shared" ca="1" si="276"/>
        <v>577.75649096003474</v>
      </c>
      <c r="U198" s="31">
        <f t="shared" ca="1" si="276"/>
        <v>238.21397358867804</v>
      </c>
      <c r="V198" s="31">
        <f t="shared" ca="1" si="276"/>
        <v>161.62050015492042</v>
      </c>
      <c r="W198" s="33">
        <f t="shared" ca="1" si="199"/>
        <v>8903465.988850791</v>
      </c>
      <c r="X198" s="33">
        <f t="shared" ca="1" si="200"/>
        <v>122000750.56283619</v>
      </c>
      <c r="Y198" s="40">
        <f t="array" aca="1" ref="Y198" ca="1">SUM($E$54:$V$54*E198:V198)/1000000</f>
        <v>788.04911903689185</v>
      </c>
      <c r="Z198" s="41">
        <f t="array" aca="1" ref="Z198" ca="1">SUM(($E$54:$V$54*E198:V198))/SUM(E198:V198)</f>
        <v>6.4593792694005527</v>
      </c>
      <c r="AE198" s="10"/>
      <c r="AF198" s="48"/>
      <c r="AG198" s="55">
        <f t="shared" ca="1" si="205"/>
        <v>1010002.8572975672</v>
      </c>
      <c r="AH198" s="55">
        <f t="shared" ca="1" si="206"/>
        <v>772547.91869674763</v>
      </c>
      <c r="AI198" s="55">
        <f t="shared" ca="1" si="207"/>
        <v>352490.11903769139</v>
      </c>
      <c r="AJ198" s="55">
        <f t="shared" ca="1" si="208"/>
        <v>232271.46996791355</v>
      </c>
      <c r="AK198" s="55">
        <f t="shared" ca="1" si="209"/>
        <v>137545.7682780594</v>
      </c>
      <c r="AL198" s="55">
        <f t="shared" ca="1" si="210"/>
        <v>152741.4740698463</v>
      </c>
      <c r="AM198" s="55">
        <f t="shared" ca="1" si="211"/>
        <v>125089.20409757734</v>
      </c>
      <c r="AN198" s="55">
        <f t="shared" ca="1" si="212"/>
        <v>144224.79767791086</v>
      </c>
      <c r="AO198" s="55">
        <f t="shared" ca="1" si="213"/>
        <v>61277.862073148535</v>
      </c>
      <c r="AP198" s="55">
        <f t="shared" ca="1" si="214"/>
        <v>23532.036647608813</v>
      </c>
      <c r="AQ198" s="55">
        <f t="shared" ca="1" si="215"/>
        <v>12664.904665443195</v>
      </c>
      <c r="AR198" s="55">
        <f t="shared" ca="1" si="216"/>
        <v>5388.6854225651614</v>
      </c>
      <c r="AS198" s="55">
        <f t="shared" ca="1" si="217"/>
        <v>1115.9677915283899</v>
      </c>
      <c r="AT198" s="55">
        <f t="shared" ca="1" si="218"/>
        <v>361.41811202162444</v>
      </c>
      <c r="AU198" s="55">
        <f t="shared" ca="1" si="219"/>
        <v>81.038765819957831</v>
      </c>
      <c r="AV198" s="55">
        <f t="shared" ca="1" si="220"/>
        <v>33.412980594327692</v>
      </c>
      <c r="AW198" s="55">
        <f t="shared" ca="1" si="221"/>
        <v>22.669629971608671</v>
      </c>
      <c r="AX198" s="55">
        <f t="shared" ca="1" si="201"/>
        <v>1248840.8292177005</v>
      </c>
      <c r="AY198" s="55">
        <f t="shared" ca="1" si="202"/>
        <v>3031391.6052120151</v>
      </c>
      <c r="AZ198" s="43">
        <f t="array" aca="1" ref="AZ198" ca="1">SUM($E$54:$V$54*AF198:AW198)/1000000</f>
        <v>49.705710517946756</v>
      </c>
      <c r="BA198" s="45">
        <f t="array" aca="1" ref="BA198" ca="1">IF(AZ198=0,"",SUM(($E$54:$V$54*AF198:AW198))/SUM(AF198:AW198))</f>
        <v>16.3969941832937</v>
      </c>
      <c r="BB198" s="56">
        <f t="array" aca="1" ref="BB198" ca="1">SUM(AG198:AW198*AG$54:AW$54*AG$55:AW$55)/1000000</f>
        <v>98.376838530965657</v>
      </c>
      <c r="BG198" s="10"/>
      <c r="BH198" s="48"/>
      <c r="BI198" s="55">
        <f t="shared" si="222"/>
        <v>0</v>
      </c>
      <c r="BJ198" s="55">
        <f t="shared" si="223"/>
        <v>0</v>
      </c>
      <c r="BK198" s="55">
        <f t="shared" ca="1" si="224"/>
        <v>2025817.5583234495</v>
      </c>
      <c r="BL198" s="55">
        <f t="shared" ca="1" si="225"/>
        <v>1334901.5950948761</v>
      </c>
      <c r="BM198" s="55">
        <f t="shared" ca="1" si="226"/>
        <v>790497.71157127467</v>
      </c>
      <c r="BN198" s="55">
        <f t="shared" ca="1" si="227"/>
        <v>877829.88328763295</v>
      </c>
      <c r="BO198" s="55">
        <f t="shared" ca="1" si="228"/>
        <v>718907.82842193975</v>
      </c>
      <c r="BP198" s="55">
        <f t="shared" ca="1" si="229"/>
        <v>828883.17062390374</v>
      </c>
      <c r="BQ198" s="55">
        <f t="shared" ca="1" si="230"/>
        <v>352173.75529052195</v>
      </c>
      <c r="BR198" s="55">
        <f t="shared" ca="1" si="231"/>
        <v>135242.40950067408</v>
      </c>
      <c r="BS198" s="55">
        <f t="shared" ca="1" si="232"/>
        <v>72787.249514372757</v>
      </c>
      <c r="BT198" s="55">
        <f t="shared" ca="1" si="233"/>
        <v>30969.644128228265</v>
      </c>
      <c r="BU198" s="55">
        <f t="shared" ca="1" si="234"/>
        <v>6413.6468641264682</v>
      </c>
      <c r="BV198" s="55">
        <f t="shared" ca="1" si="235"/>
        <v>2077.1281737722366</v>
      </c>
      <c r="BW198" s="55">
        <f t="shared" ca="1" si="236"/>
        <v>465.74285585967954</v>
      </c>
      <c r="BX198" s="55">
        <f t="shared" ca="1" si="237"/>
        <v>192.02978780994383</v>
      </c>
      <c r="BY198" s="55">
        <f t="shared" ca="1" si="238"/>
        <v>130.28601925794607</v>
      </c>
      <c r="BZ198" s="55">
        <f t="shared" ca="1" si="203"/>
        <v>7177289.6394577026</v>
      </c>
      <c r="CA198" s="55">
        <f t="shared" ca="1" si="204"/>
        <v>7177289.6394577026</v>
      </c>
      <c r="CB198" s="43">
        <f t="array" aca="1" ref="CB198" ca="1">SUM($E$54:$V$54*BH198:BY198)/1000000</f>
        <v>192.67201144156809</v>
      </c>
      <c r="CC198" s="45">
        <f t="array" aca="1" ref="CC198" ca="1">IF(CB198=0,"",SUM(($E$54:$V$54*BH198:BY198))/SUM(BH198:BY198))</f>
        <v>26.844675514046259</v>
      </c>
      <c r="CD198" s="56">
        <f t="array" aca="1" ref="CD198" ca="1">SUM(BI198:BY198*BI$54:BY$54*BI$55:BY$55)/1000000</f>
        <v>947.52265313212729</v>
      </c>
      <c r="CI198" s="10"/>
      <c r="CJ198" s="73"/>
      <c r="CK198" s="156" t="str">
        <f t="shared" ca="1" si="239"/>
        <v/>
      </c>
      <c r="CL198" s="156" t="str">
        <f t="shared" ca="1" si="240"/>
        <v/>
      </c>
      <c r="CM198" s="156" t="str">
        <f t="shared" ca="1" si="241"/>
        <v/>
      </c>
      <c r="CN198" s="156">
        <f t="shared" ca="1" si="242"/>
        <v>0.19915378987535765</v>
      </c>
      <c r="CO198" s="156">
        <f t="shared" ca="1" si="243"/>
        <v>0.27803266392386672</v>
      </c>
      <c r="CP198" s="156">
        <f t="shared" ca="1" si="244"/>
        <v>0.23638087078520997</v>
      </c>
      <c r="CQ198" s="156">
        <f t="shared" ca="1" si="245"/>
        <v>0.27391296277267363</v>
      </c>
      <c r="CR198" s="156">
        <f t="shared" ca="1" si="246"/>
        <v>0.21263775318950742</v>
      </c>
      <c r="CS198" s="156">
        <f t="shared" ca="1" si="247"/>
        <v>0.23216647379279062</v>
      </c>
      <c r="CT198" s="156">
        <f t="shared" ca="1" si="248"/>
        <v>0.23561541328770361</v>
      </c>
      <c r="CU198" s="156">
        <f t="shared" ca="1" si="249"/>
        <v>0.21974494780821388</v>
      </c>
      <c r="CV198" s="156">
        <f t="shared" ca="1" si="250"/>
        <v>0.21454991160509018</v>
      </c>
      <c r="CW198" s="156">
        <f t="shared" ca="1" si="251"/>
        <v>0.25782257911204814</v>
      </c>
      <c r="CX198" s="156">
        <f t="shared" ca="1" si="252"/>
        <v>0.22039432320781363</v>
      </c>
      <c r="CY198" s="156" t="str">
        <f t="shared" ca="1" si="253"/>
        <v/>
      </c>
      <c r="CZ198" s="156" t="str">
        <f t="shared" ca="1" si="254"/>
        <v/>
      </c>
      <c r="DA198" s="156" t="str">
        <f t="shared" ca="1" si="255"/>
        <v/>
      </c>
      <c r="DB198" s="55"/>
      <c r="DC198" s="55"/>
      <c r="DD198" s="43"/>
      <c r="DE198" s="45"/>
      <c r="DF198" s="56"/>
      <c r="DK198" s="10"/>
      <c r="DL198" s="48"/>
      <c r="DM198" s="74">
        <f t="shared" ca="1" si="256"/>
        <v>9.1838512715489456E-2</v>
      </c>
      <c r="DN198" s="74">
        <f t="shared" ca="1" si="257"/>
        <v>9.1838512715489456E-2</v>
      </c>
      <c r="DO198" s="74">
        <f t="shared" ca="1" si="258"/>
        <v>0.61964925560174933</v>
      </c>
      <c r="DP198" s="74">
        <f t="shared" ca="1" si="259"/>
        <v>0.61964925560174933</v>
      </c>
      <c r="DQ198" s="74">
        <f t="shared" ca="1" si="260"/>
        <v>0.61964925560174922</v>
      </c>
      <c r="DR198" s="74">
        <f t="shared" ca="1" si="261"/>
        <v>0.61964925560174922</v>
      </c>
      <c r="DS198" s="74">
        <f t="shared" ca="1" si="262"/>
        <v>0.61964925560174922</v>
      </c>
      <c r="DT198" s="74">
        <f t="shared" ca="1" si="263"/>
        <v>0.61964925560174922</v>
      </c>
      <c r="DU198" s="74">
        <f t="shared" ca="1" si="264"/>
        <v>0.61964925560174933</v>
      </c>
      <c r="DV198" s="74">
        <f t="shared" ca="1" si="265"/>
        <v>0.61964925560174933</v>
      </c>
      <c r="DW198" s="74">
        <f t="shared" ca="1" si="266"/>
        <v>0.61964925560174922</v>
      </c>
      <c r="DX198" s="74">
        <f t="shared" ca="1" si="267"/>
        <v>0.61964925560174922</v>
      </c>
      <c r="DY198" s="74">
        <f t="shared" ca="1" si="268"/>
        <v>0.61964925560174922</v>
      </c>
      <c r="DZ198" s="74">
        <f t="shared" ca="1" si="269"/>
        <v>0.6196492556017491</v>
      </c>
      <c r="EA198" s="74">
        <f t="shared" ca="1" si="270"/>
        <v>0.6196492556017491</v>
      </c>
      <c r="EB198" s="74">
        <f t="shared" ca="1" si="271"/>
        <v>0.61964925560174922</v>
      </c>
      <c r="EC198" s="74">
        <f t="shared" ca="1" si="272"/>
        <v>0.61964925560174922</v>
      </c>
      <c r="ED198" s="55"/>
      <c r="EE198" s="55"/>
      <c r="EF198" s="43"/>
      <c r="EG198" s="45"/>
      <c r="EH198" s="56"/>
    </row>
    <row r="199" spans="1:138" x14ac:dyDescent="0.2">
      <c r="A199" s="7">
        <v>12</v>
      </c>
      <c r="B199">
        <v>11</v>
      </c>
      <c r="C199" s="5">
        <f t="shared" ca="1" si="196"/>
        <v>0.45593226113455582</v>
      </c>
      <c r="D199" s="5">
        <f t="shared" ca="1" si="197"/>
        <v>9.1723412814384064E-2</v>
      </c>
      <c r="E199" s="32">
        <f t="shared" ca="1" si="198"/>
        <v>156112603.59628704</v>
      </c>
      <c r="F199" s="31">
        <f t="shared" ca="1" si="275"/>
        <v>47993779.583749689</v>
      </c>
      <c r="G199" s="31">
        <f t="shared" ca="1" si="275"/>
        <v>21885540.818094309</v>
      </c>
      <c r="H199" s="31">
        <f t="shared" ca="1" si="275"/>
        <v>10610876.072862506</v>
      </c>
      <c r="I199" s="31">
        <f t="shared" ca="1" si="275"/>
        <v>1219982.4717947487</v>
      </c>
      <c r="J199" s="31">
        <f t="shared" ca="1" si="275"/>
        <v>803900.89467601432</v>
      </c>
      <c r="K199" s="31">
        <f t="shared" ca="1" si="275"/>
        <v>476051.43323416566</v>
      </c>
      <c r="L199" s="31">
        <f t="shared" ca="1" si="275"/>
        <v>528644.38183408848</v>
      </c>
      <c r="M199" s="31">
        <f t="shared" ca="1" si="275"/>
        <v>432938.76386215002</v>
      </c>
      <c r="N199" s="31">
        <f t="shared" ca="1" si="275"/>
        <v>499167.82247839664</v>
      </c>
      <c r="O199" s="31">
        <f t="shared" ca="1" si="275"/>
        <v>212085.14395350654</v>
      </c>
      <c r="P199" s="31">
        <f t="shared" ca="1" si="276"/>
        <v>81445.324805387296</v>
      </c>
      <c r="Q199" s="31">
        <f t="shared" ca="1" si="276"/>
        <v>43833.744165577817</v>
      </c>
      <c r="R199" s="31">
        <f t="shared" ca="1" si="276"/>
        <v>18650.456868104193</v>
      </c>
      <c r="S199" s="31">
        <f t="shared" ca="1" si="276"/>
        <v>3862.4093874431478</v>
      </c>
      <c r="T199" s="31">
        <f t="shared" ca="1" si="276"/>
        <v>1250.8826144099244</v>
      </c>
      <c r="U199" s="31">
        <f t="shared" ca="1" si="276"/>
        <v>280.47842619286683</v>
      </c>
      <c r="V199" s="31">
        <f t="shared" ca="1" si="276"/>
        <v>115.64366901058892</v>
      </c>
      <c r="W199" s="33">
        <f t="shared" ca="1" si="199"/>
        <v>14933085.9246317</v>
      </c>
      <c r="X199" s="33">
        <f t="shared" ca="1" si="200"/>
        <v>240925009.92276269</v>
      </c>
      <c r="Y199" s="40">
        <f t="array" aca="1" ref="Y199" ca="1">SUM($E$54:$V$54*E199:V199)/1000000</f>
        <v>1137.0827429252508</v>
      </c>
      <c r="Z199" s="41">
        <f t="array" aca="1" ref="Z199" ca="1">SUM(($E$54:$V$54*E199:V199))/SUM(E199:V199)</f>
        <v>4.7196542330320304</v>
      </c>
      <c r="AE199" s="10"/>
      <c r="AF199" s="48"/>
      <c r="AG199" s="55">
        <f t="shared" ca="1" si="205"/>
        <v>1862085.9261520426</v>
      </c>
      <c r="AH199" s="55">
        <f t="shared" ca="1" si="206"/>
        <v>849125.82207628491</v>
      </c>
      <c r="AI199" s="55">
        <f t="shared" ca="1" si="207"/>
        <v>1427458.3130773366</v>
      </c>
      <c r="AJ199" s="55">
        <f t="shared" ca="1" si="208"/>
        <v>164121.6153325832</v>
      </c>
      <c r="AK199" s="55">
        <f t="shared" ca="1" si="209"/>
        <v>108147.05657814865</v>
      </c>
      <c r="AL199" s="55">
        <f t="shared" ca="1" si="210"/>
        <v>64042.1743837377</v>
      </c>
      <c r="AM199" s="55">
        <f t="shared" ca="1" si="211"/>
        <v>71117.390527314434</v>
      </c>
      <c r="AN199" s="55">
        <f t="shared" ca="1" si="212"/>
        <v>58242.319793838949</v>
      </c>
      <c r="AO199" s="55">
        <f t="shared" ca="1" si="213"/>
        <v>67151.972459638448</v>
      </c>
      <c r="AP199" s="55">
        <f t="shared" ca="1" si="214"/>
        <v>28531.357800974238</v>
      </c>
      <c r="AQ199" s="55">
        <f t="shared" ca="1" si="215"/>
        <v>10956.664195906533</v>
      </c>
      <c r="AR199" s="55">
        <f t="shared" ca="1" si="216"/>
        <v>5896.8592294169985</v>
      </c>
      <c r="AS199" s="55">
        <f t="shared" ca="1" si="217"/>
        <v>2509.0058084038669</v>
      </c>
      <c r="AT199" s="55">
        <f t="shared" ca="1" si="218"/>
        <v>519.60161920224016</v>
      </c>
      <c r="AU199" s="55">
        <f t="shared" ca="1" si="219"/>
        <v>168.27854499121116</v>
      </c>
      <c r="AV199" s="55">
        <f t="shared" ca="1" si="220"/>
        <v>37.732158811260859</v>
      </c>
      <c r="AW199" s="55">
        <f t="shared" ca="1" si="221"/>
        <v>15.557293813478333</v>
      </c>
      <c r="AX199" s="55">
        <f t="shared" ca="1" si="201"/>
        <v>2008915.8988041182</v>
      </c>
      <c r="AY199" s="55">
        <f t="shared" ca="1" si="202"/>
        <v>4720127.6470324462</v>
      </c>
      <c r="AZ199" s="43">
        <f t="array" aca="1" ref="AZ199" ca="1">SUM($E$54:$V$54*AF199:AW199)/1000000</f>
        <v>66.793610338657331</v>
      </c>
      <c r="BA199" s="45">
        <f t="array" aca="1" ref="BA199" ca="1">IF(AZ199=0,"",SUM(($E$54:$V$54*AF199:AW199))/SUM(AF199:AW199))</f>
        <v>14.150805938617063</v>
      </c>
      <c r="BB199" s="56">
        <f t="array" aca="1" ref="BB199" ca="1">SUM(AG199:AW199*AG$54:AW$54*AG$55:AW$55)/1000000</f>
        <v>116.24083844786394</v>
      </c>
      <c r="BG199" s="10"/>
      <c r="BH199" s="48"/>
      <c r="BI199" s="55">
        <f t="shared" si="222"/>
        <v>0</v>
      </c>
      <c r="BJ199" s="55">
        <f t="shared" si="223"/>
        <v>0</v>
      </c>
      <c r="BK199" s="55">
        <f t="shared" ca="1" si="224"/>
        <v>7095508.947903065</v>
      </c>
      <c r="BL199" s="55">
        <f t="shared" ca="1" si="225"/>
        <v>815804.13204932411</v>
      </c>
      <c r="BM199" s="55">
        <f t="shared" ca="1" si="226"/>
        <v>537569.74939979136</v>
      </c>
      <c r="BN199" s="55">
        <f t="shared" ca="1" si="227"/>
        <v>318336.31652846752</v>
      </c>
      <c r="BO199" s="55">
        <f t="shared" ca="1" si="228"/>
        <v>353505.30114621803</v>
      </c>
      <c r="BP199" s="55">
        <f t="shared" ca="1" si="229"/>
        <v>289506.80903101549</v>
      </c>
      <c r="BQ199" s="55">
        <f t="shared" ca="1" si="230"/>
        <v>333794.28113000892</v>
      </c>
      <c r="BR199" s="55">
        <f t="shared" ca="1" si="231"/>
        <v>141821.65792022579</v>
      </c>
      <c r="BS199" s="55">
        <f t="shared" ca="1" si="232"/>
        <v>54462.612413264906</v>
      </c>
      <c r="BT199" s="55">
        <f t="shared" ca="1" si="233"/>
        <v>29311.691307223638</v>
      </c>
      <c r="BU199" s="55">
        <f t="shared" ca="1" si="234"/>
        <v>12471.588837849227</v>
      </c>
      <c r="BV199" s="55">
        <f t="shared" ca="1" si="235"/>
        <v>2582.7990244046241</v>
      </c>
      <c r="BW199" s="55">
        <f t="shared" ca="1" si="236"/>
        <v>836.46710435358102</v>
      </c>
      <c r="BX199" s="55">
        <f t="shared" ca="1" si="237"/>
        <v>187.55634964346305</v>
      </c>
      <c r="BY199" s="55">
        <f t="shared" ca="1" si="238"/>
        <v>77.331097130758721</v>
      </c>
      <c r="BZ199" s="55">
        <f t="shared" ca="1" si="203"/>
        <v>9985777.2412419859</v>
      </c>
      <c r="CA199" s="55">
        <f t="shared" ca="1" si="204"/>
        <v>9985777.2412419859</v>
      </c>
      <c r="CB199" s="43">
        <f t="array" aca="1" ref="CB199" ca="1">SUM($E$54:$V$54*BH199:BY199)/1000000</f>
        <v>220.00506983041001</v>
      </c>
      <c r="CC199" s="45">
        <f t="array" aca="1" ref="CC199" ca="1">IF(CB199=0,"",SUM(($E$54:$V$54*BH199:BY199))/SUM(BH199:BY199))</f>
        <v>22.031842340901925</v>
      </c>
      <c r="CD199" s="56">
        <f t="array" aca="1" ref="CD199" ca="1">SUM(BI199:BY199*BI$54:BY$54*BI$55:BY$55)/1000000</f>
        <v>1023.8624463758551</v>
      </c>
      <c r="CI199" s="10"/>
      <c r="CJ199" s="73"/>
      <c r="CK199" s="156" t="str">
        <f t="shared" ca="1" si="239"/>
        <v/>
      </c>
      <c r="CL199" s="156" t="str">
        <f t="shared" ca="1" si="240"/>
        <v/>
      </c>
      <c r="CM199" s="156" t="str">
        <f t="shared" ca="1" si="241"/>
        <v/>
      </c>
      <c r="CN199" s="156">
        <f t="shared" ca="1" si="242"/>
        <v>0.79987983300881405</v>
      </c>
      <c r="CO199" s="156">
        <f t="shared" ca="1" si="243"/>
        <v>0.69127250093942072</v>
      </c>
      <c r="CP199" s="156">
        <f t="shared" ca="1" si="244"/>
        <v>0.69499913235290078</v>
      </c>
      <c r="CQ199" s="156">
        <f t="shared" ca="1" si="245"/>
        <v>0.74555978577592752</v>
      </c>
      <c r="CR199" s="156">
        <f t="shared" ca="1" si="246"/>
        <v>0.70137222926466802</v>
      </c>
      <c r="CS199" s="156">
        <f t="shared" ca="1" si="247"/>
        <v>0.75436258007342771</v>
      </c>
      <c r="CT199" s="156">
        <f t="shared" ca="1" si="248"/>
        <v>0.72372915433600149</v>
      </c>
      <c r="CU199" s="156">
        <f t="shared" ca="1" si="249"/>
        <v>0.7690203639353036</v>
      </c>
      <c r="CV199" s="156">
        <f t="shared" ca="1" si="250"/>
        <v>0.78764359506983761</v>
      </c>
      <c r="CW199" s="156">
        <f t="shared" ca="1" si="251"/>
        <v>0.78733888143357178</v>
      </c>
      <c r="CX199" s="156">
        <f t="shared" ca="1" si="252"/>
        <v>0.84083991141148084</v>
      </c>
      <c r="CY199" s="156" t="str">
        <f t="shared" ca="1" si="253"/>
        <v/>
      </c>
      <c r="CZ199" s="156" t="str">
        <f t="shared" ca="1" si="254"/>
        <v/>
      </c>
      <c r="DA199" s="156" t="str">
        <f t="shared" ca="1" si="255"/>
        <v/>
      </c>
      <c r="DB199" s="55"/>
      <c r="DC199" s="55"/>
      <c r="DD199" s="43"/>
      <c r="DE199" s="45"/>
      <c r="DF199" s="56"/>
      <c r="DK199" s="10"/>
      <c r="DL199" s="48"/>
      <c r="DM199" s="74">
        <f t="shared" ca="1" si="256"/>
        <v>9.1723412814384037E-2</v>
      </c>
      <c r="DN199" s="74">
        <f t="shared" ca="1" si="257"/>
        <v>9.1723412814384037E-2</v>
      </c>
      <c r="DO199" s="74">
        <f t="shared" ca="1" si="258"/>
        <v>0.54765567394893977</v>
      </c>
      <c r="DP199" s="74">
        <f t="shared" ca="1" si="259"/>
        <v>0.54765567394893977</v>
      </c>
      <c r="DQ199" s="74">
        <f t="shared" ca="1" si="260"/>
        <v>0.54765567394893977</v>
      </c>
      <c r="DR199" s="74">
        <f t="shared" ca="1" si="261"/>
        <v>0.54765567394893977</v>
      </c>
      <c r="DS199" s="74">
        <f t="shared" ca="1" si="262"/>
        <v>0.54765567394893977</v>
      </c>
      <c r="DT199" s="74">
        <f t="shared" ca="1" si="263"/>
        <v>0.54765567394893977</v>
      </c>
      <c r="DU199" s="74">
        <f t="shared" ca="1" si="264"/>
        <v>0.54765567394893977</v>
      </c>
      <c r="DV199" s="74">
        <f t="shared" ca="1" si="265"/>
        <v>0.54765567394893977</v>
      </c>
      <c r="DW199" s="74">
        <f t="shared" ca="1" si="266"/>
        <v>0.54765567394893988</v>
      </c>
      <c r="DX199" s="74">
        <f t="shared" ca="1" si="267"/>
        <v>0.54765567394893977</v>
      </c>
      <c r="DY199" s="74">
        <f t="shared" ca="1" si="268"/>
        <v>0.54765567394893977</v>
      </c>
      <c r="DZ199" s="74">
        <f t="shared" ca="1" si="269"/>
        <v>0.54765567394893977</v>
      </c>
      <c r="EA199" s="74">
        <f t="shared" ca="1" si="270"/>
        <v>0.54765567394893977</v>
      </c>
      <c r="EB199" s="74">
        <f t="shared" ca="1" si="271"/>
        <v>0.54765567394893977</v>
      </c>
      <c r="EC199" s="74">
        <f t="shared" ca="1" si="272"/>
        <v>0.54765567394893977</v>
      </c>
      <c r="ED199" s="55"/>
      <c r="EE199" s="55"/>
      <c r="EF199" s="43"/>
      <c r="EG199" s="45"/>
      <c r="EH199" s="56"/>
    </row>
    <row r="200" spans="1:138" s="58" customFormat="1" x14ac:dyDescent="0.2">
      <c r="A200" s="65">
        <v>12</v>
      </c>
      <c r="B200" s="58">
        <v>12</v>
      </c>
      <c r="C200" s="62">
        <f t="shared" ca="1" si="196"/>
        <v>0.48106721470642066</v>
      </c>
      <c r="D200" s="62">
        <f t="shared" ca="1" si="197"/>
        <v>9.8760683394040177E-2</v>
      </c>
      <c r="E200" s="63">
        <f t="shared" ca="1" si="198"/>
        <v>135121825.05064222</v>
      </c>
      <c r="F200" s="64">
        <f t="shared" ca="1" si="275"/>
        <v>118725829.52971953</v>
      </c>
      <c r="G200" s="64">
        <f t="shared" ca="1" si="275"/>
        <v>36499944.028111272</v>
      </c>
      <c r="H200" s="64">
        <f t="shared" ca="1" si="275"/>
        <v>10288206.961228877</v>
      </c>
      <c r="I200" s="64">
        <f t="shared" ca="1" si="275"/>
        <v>4988082.7704885891</v>
      </c>
      <c r="J200" s="64">
        <f t="shared" ca="1" si="275"/>
        <v>573503.40406113234</v>
      </c>
      <c r="K200" s="64">
        <f t="shared" ca="1" si="275"/>
        <v>377906.98660304188</v>
      </c>
      <c r="L200" s="64">
        <f t="shared" ca="1" si="275"/>
        <v>223787.73775850414</v>
      </c>
      <c r="M200" s="64">
        <f t="shared" ca="1" si="275"/>
        <v>248511.236455412</v>
      </c>
      <c r="N200" s="64">
        <f t="shared" ca="1" si="275"/>
        <v>203520.8378524431</v>
      </c>
      <c r="O200" s="64">
        <f t="shared" ca="1" si="275"/>
        <v>234654.55611669365</v>
      </c>
      <c r="P200" s="64">
        <f t="shared" ca="1" si="276"/>
        <v>99699.425868960127</v>
      </c>
      <c r="Q200" s="64">
        <f t="shared" ca="1" si="276"/>
        <v>38286.755835138429</v>
      </c>
      <c r="R200" s="64">
        <f t="shared" ca="1" si="276"/>
        <v>20605.871045607171</v>
      </c>
      <c r="S200" s="64">
        <f t="shared" ca="1" si="276"/>
        <v>8767.4214576359955</v>
      </c>
      <c r="T200" s="64">
        <f t="shared" ca="1" si="276"/>
        <v>1815.6858666318528</v>
      </c>
      <c r="U200" s="64">
        <f t="shared" ca="1" si="276"/>
        <v>588.02929880592114</v>
      </c>
      <c r="V200" s="64">
        <f t="shared" ca="1" si="276"/>
        <v>131.85052728723196</v>
      </c>
      <c r="W200" s="59">
        <f t="shared" ca="1" si="199"/>
        <v>17308069.530464765</v>
      </c>
      <c r="X200" s="59">
        <f t="shared" ca="1" si="200"/>
        <v>307655668.13893777</v>
      </c>
      <c r="Y200" s="44">
        <f t="array" aca="1" ref="Y200" ca="1">SUM($E$54:$V$54*E200:V200)/1000000</f>
        <v>1788.0909758793332</v>
      </c>
      <c r="Z200" s="46">
        <f t="array" aca="1" ref="Z200" ca="1">SUM(($E$54:$V$54*E200:V200))/SUM(E200:V200)</f>
        <v>5.8119877546732814</v>
      </c>
      <c r="AE200" s="11"/>
      <c r="AG200" s="59">
        <f t="shared" ca="1" si="205"/>
        <v>4891636.0484351991</v>
      </c>
      <c r="AH200" s="59">
        <f t="shared" ca="1" si="206"/>
        <v>1503838.2353781136</v>
      </c>
      <c r="AI200" s="59">
        <f t="shared" ca="1" si="207"/>
        <v>1517379.8161609978</v>
      </c>
      <c r="AJ200" s="59">
        <f t="shared" ca="1" si="208"/>
        <v>735678.83556414745</v>
      </c>
      <c r="AK200" s="59">
        <f t="shared" ca="1" si="209"/>
        <v>84584.46579675372</v>
      </c>
      <c r="AL200" s="59">
        <f t="shared" ca="1" si="210"/>
        <v>55736.47925422246</v>
      </c>
      <c r="AM200" s="59">
        <f t="shared" ca="1" si="211"/>
        <v>33005.848118992777</v>
      </c>
      <c r="AN200" s="59">
        <f t="shared" ca="1" si="212"/>
        <v>36652.250067257024</v>
      </c>
      <c r="AO200" s="59">
        <f t="shared" ca="1" si="213"/>
        <v>30016.737871745288</v>
      </c>
      <c r="AP200" s="59">
        <f t="shared" ca="1" si="214"/>
        <v>34608.565765006686</v>
      </c>
      <c r="AQ200" s="59">
        <f t="shared" ca="1" si="215"/>
        <v>14704.398644633198</v>
      </c>
      <c r="AR200" s="59">
        <f t="shared" ca="1" si="216"/>
        <v>5646.8100563544767</v>
      </c>
      <c r="AS200" s="59">
        <f t="shared" ca="1" si="217"/>
        <v>3039.1041837367884</v>
      </c>
      <c r="AT200" s="59">
        <f t="shared" ca="1" si="218"/>
        <v>1293.0832758057827</v>
      </c>
      <c r="AU200" s="59">
        <f t="shared" ca="1" si="219"/>
        <v>267.79059722442452</v>
      </c>
      <c r="AV200" s="59">
        <f t="shared" ca="1" si="220"/>
        <v>86.726850721598652</v>
      </c>
      <c r="AW200" s="59">
        <f t="shared" ca="1" si="221"/>
        <v>19.446277627363511</v>
      </c>
      <c r="AX200" s="59">
        <f t="shared" ca="1" si="201"/>
        <v>2552720.3584852261</v>
      </c>
      <c r="AY200" s="59">
        <f t="shared" ca="1" si="202"/>
        <v>8948194.6422985401</v>
      </c>
      <c r="AZ200" s="44">
        <f t="array" aca="1" ref="AZ200" ca="1">SUM($E$54:$V$54*AF200:AW200)/1000000</f>
        <v>105.79132512816648</v>
      </c>
      <c r="BA200" s="46">
        <f t="array" aca="1" ref="BA200" ca="1">IF(AZ200=0,"",SUM(($E$54:$V$54*AF200:AW200))/SUM(AF200:AW200))</f>
        <v>11.822644606777537</v>
      </c>
      <c r="BB200" s="57">
        <f t="array" aca="1" ref="BB200" ca="1">SUM(AG200:AW200*AG$54:AW$54*AG$55:AW$55)/1000000</f>
        <v>166.73924236997181</v>
      </c>
      <c r="BG200" s="11"/>
      <c r="BI200" s="59">
        <f t="shared" si="222"/>
        <v>0</v>
      </c>
      <c r="BJ200" s="59">
        <f t="shared" si="223"/>
        <v>0</v>
      </c>
      <c r="BK200" s="59">
        <f t="shared" ca="1" si="224"/>
        <v>7391217.4027783424</v>
      </c>
      <c r="BL200" s="59">
        <f t="shared" ca="1" si="225"/>
        <v>3583520.8524353364</v>
      </c>
      <c r="BM200" s="59">
        <f t="shared" ca="1" si="226"/>
        <v>412014.29526286921</v>
      </c>
      <c r="BN200" s="59">
        <f t="shared" ca="1" si="227"/>
        <v>271494.606060908</v>
      </c>
      <c r="BO200" s="59">
        <f t="shared" ca="1" si="228"/>
        <v>160772.7982225079</v>
      </c>
      <c r="BP200" s="59">
        <f t="shared" ca="1" si="229"/>
        <v>178534.56706277296</v>
      </c>
      <c r="BQ200" s="59">
        <f t="shared" ca="1" si="230"/>
        <v>146212.72338628472</v>
      </c>
      <c r="BR200" s="59">
        <f t="shared" ca="1" si="231"/>
        <v>168579.69958681407</v>
      </c>
      <c r="BS200" s="59">
        <f t="shared" ca="1" si="232"/>
        <v>71625.710321213075</v>
      </c>
      <c r="BT200" s="59">
        <f t="shared" ca="1" si="233"/>
        <v>27505.83625417262</v>
      </c>
      <c r="BU200" s="59">
        <f t="shared" ca="1" si="234"/>
        <v>14803.597288200961</v>
      </c>
      <c r="BV200" s="59">
        <f t="shared" ca="1" si="235"/>
        <v>6298.6600385643051</v>
      </c>
      <c r="BW200" s="59">
        <f t="shared" ca="1" si="236"/>
        <v>1304.4186441818097</v>
      </c>
      <c r="BX200" s="59">
        <f t="shared" ca="1" si="237"/>
        <v>422.44993739499296</v>
      </c>
      <c r="BY200" s="59">
        <f t="shared" ca="1" si="238"/>
        <v>94.723591343314681</v>
      </c>
      <c r="BZ200" s="59">
        <f t="shared" ca="1" si="203"/>
        <v>12434402.340870904</v>
      </c>
      <c r="CA200" s="59">
        <f t="shared" ca="1" si="204"/>
        <v>12434402.340870904</v>
      </c>
      <c r="CB200" s="44">
        <f t="array" aca="1" ref="CB200" ca="1">SUM($E$54:$V$54*BH200:BY200)/1000000</f>
        <v>271.89595024259194</v>
      </c>
      <c r="CC200" s="46">
        <f t="array" aca="1" ref="CC200" ca="1">IF(CB200=0,"",SUM(($E$54:$V$54*BH200:BY200))/SUM(BH200:BY200))</f>
        <v>21.866426933033306</v>
      </c>
      <c r="CD200" s="57">
        <f t="array" aca="1" ref="CD200" ca="1">SUM(BI200:BY200*BI$54:BY$54*BI$55:BY$55)/1000000</f>
        <v>1255.7167895725574</v>
      </c>
      <c r="CI200" s="11"/>
      <c r="CJ200" s="74"/>
      <c r="CK200" s="156" t="str">
        <f t="shared" ca="1" si="239"/>
        <v/>
      </c>
      <c r="CL200" s="156" t="str">
        <f t="shared" ca="1" si="240"/>
        <v/>
      </c>
      <c r="CM200" s="156" t="str">
        <f t="shared" ca="1" si="241"/>
        <v/>
      </c>
      <c r="CN200" s="156">
        <f t="shared" ca="1" si="242"/>
        <v>0.56262228480149823</v>
      </c>
      <c r="CO200" s="156">
        <f t="shared" ca="1" si="243"/>
        <v>0.46984636525505796</v>
      </c>
      <c r="CP200" s="156">
        <f t="shared" ca="1" si="244"/>
        <v>0.58098142367623762</v>
      </c>
      <c r="CQ200" s="156">
        <f t="shared" ca="1" si="245"/>
        <v>0.51221934707180128</v>
      </c>
      <c r="CR200" s="156">
        <f t="shared" ca="1" si="246"/>
        <v>0.45877532230623852</v>
      </c>
      <c r="CS200" s="156">
        <f t="shared" ca="1" si="247"/>
        <v>0.48417177833499059</v>
      </c>
      <c r="CT200" s="156">
        <f t="shared" ca="1" si="248"/>
        <v>0.48982239185747123</v>
      </c>
      <c r="CU200" s="156">
        <f t="shared" ca="1" si="249"/>
        <v>0.62053257991986466</v>
      </c>
      <c r="CV200" s="156">
        <f t="shared" ca="1" si="250"/>
        <v>0.62527344275908114</v>
      </c>
      <c r="CW200" s="156">
        <f t="shared" ca="1" si="251"/>
        <v>0.5054163942979728</v>
      </c>
      <c r="CX200" s="156">
        <f t="shared" ca="1" si="252"/>
        <v>0.52574423510384094</v>
      </c>
      <c r="CY200" s="156">
        <f t="shared" ca="1" si="253"/>
        <v>0.45524781488399629</v>
      </c>
      <c r="CZ200" s="156" t="str">
        <f t="shared" ca="1" si="254"/>
        <v/>
      </c>
      <c r="DA200" s="156" t="str">
        <f t="shared" ca="1" si="255"/>
        <v/>
      </c>
      <c r="DB200" s="59"/>
      <c r="DC200" s="74">
        <f ca="1">AVERAGE(CJ189:DA200)</f>
        <v>0.56612912840291907</v>
      </c>
      <c r="DD200" s="76">
        <f ca="1">STDEV(CJ189:DA200)</f>
        <v>0.23902643703231877</v>
      </c>
      <c r="DE200" s="46"/>
      <c r="DF200" s="57"/>
      <c r="DK200" s="11"/>
      <c r="DM200" s="74">
        <f t="shared" ca="1" si="256"/>
        <v>9.8760683394040122E-2</v>
      </c>
      <c r="DN200" s="74">
        <f t="shared" ca="1" si="257"/>
        <v>9.8760683394040122E-2</v>
      </c>
      <c r="DO200" s="74">
        <f t="shared" ca="1" si="258"/>
        <v>0.57982789810046087</v>
      </c>
      <c r="DP200" s="74">
        <f t="shared" ca="1" si="259"/>
        <v>0.57982789810046087</v>
      </c>
      <c r="DQ200" s="74">
        <f t="shared" ca="1" si="260"/>
        <v>0.57982789810046087</v>
      </c>
      <c r="DR200" s="74">
        <f t="shared" ca="1" si="261"/>
        <v>0.57982789810046098</v>
      </c>
      <c r="DS200" s="74">
        <f t="shared" ca="1" si="262"/>
        <v>0.57982789810046076</v>
      </c>
      <c r="DT200" s="74">
        <f t="shared" ca="1" si="263"/>
        <v>0.57982789810046087</v>
      </c>
      <c r="DU200" s="74">
        <f t="shared" ca="1" si="264"/>
        <v>0.57982789810046087</v>
      </c>
      <c r="DV200" s="74">
        <f t="shared" ca="1" si="265"/>
        <v>0.57982789810046087</v>
      </c>
      <c r="DW200" s="74">
        <f t="shared" ca="1" si="266"/>
        <v>0.57982789810046087</v>
      </c>
      <c r="DX200" s="74">
        <f t="shared" ca="1" si="267"/>
        <v>0.57982789810046087</v>
      </c>
      <c r="DY200" s="74">
        <f t="shared" ca="1" si="268"/>
        <v>0.57982789810046076</v>
      </c>
      <c r="DZ200" s="74">
        <f t="shared" ca="1" si="269"/>
        <v>0.57982789810046087</v>
      </c>
      <c r="EA200" s="74">
        <f t="shared" ca="1" si="270"/>
        <v>0.57982789810046087</v>
      </c>
      <c r="EB200" s="74">
        <f t="shared" ca="1" si="271"/>
        <v>0.57982789810046076</v>
      </c>
      <c r="EC200" s="74">
        <f t="shared" ca="1" si="272"/>
        <v>0.57982789810046087</v>
      </c>
      <c r="ED200" s="59"/>
      <c r="EE200" s="59"/>
      <c r="EF200" s="44"/>
      <c r="EG200" s="46"/>
      <c r="EH200" s="57"/>
    </row>
    <row r="201" spans="1:138" x14ac:dyDescent="0.2">
      <c r="A201" s="6">
        <v>13</v>
      </c>
      <c r="B201">
        <v>1</v>
      </c>
      <c r="C201" s="5">
        <f t="shared" ca="1" si="196"/>
        <v>0.54215401897659565</v>
      </c>
      <c r="D201" s="5">
        <f t="shared" ca="1" si="197"/>
        <v>0.11138700792217675</v>
      </c>
      <c r="E201" s="32">
        <f t="shared" ca="1" si="198"/>
        <v>95799170.540323615</v>
      </c>
      <c r="F201" s="31">
        <f t="shared" ca="1" si="275"/>
        <v>101472697.42125256</v>
      </c>
      <c r="G201" s="31">
        <f t="shared" ca="1" si="275"/>
        <v>89159765.059724391</v>
      </c>
      <c r="H201" s="31">
        <f t="shared" ca="1" si="275"/>
        <v>15939012.178598918</v>
      </c>
      <c r="I201" s="31">
        <f t="shared" ca="1" si="275"/>
        <v>4492715.2744310321</v>
      </c>
      <c r="J201" s="31">
        <f t="shared" ca="1" si="275"/>
        <v>2178225.5875637606</v>
      </c>
      <c r="K201" s="31">
        <f t="shared" ca="1" si="275"/>
        <v>250440.87012183125</v>
      </c>
      <c r="L201" s="31">
        <f t="shared" ca="1" si="275"/>
        <v>165026.66571774447</v>
      </c>
      <c r="M201" s="31">
        <f t="shared" ca="1" si="275"/>
        <v>97724.957463132698</v>
      </c>
      <c r="N201" s="31">
        <f t="shared" ca="1" si="275"/>
        <v>108521.3616034812</v>
      </c>
      <c r="O201" s="31">
        <f t="shared" ca="1" si="275"/>
        <v>88874.687331859081</v>
      </c>
      <c r="P201" s="31">
        <f t="shared" ca="1" si="276"/>
        <v>102470.34419633991</v>
      </c>
      <c r="Q201" s="31">
        <f t="shared" ca="1" si="276"/>
        <v>43537.336986072791</v>
      </c>
      <c r="R201" s="31">
        <f t="shared" ca="1" si="276"/>
        <v>16719.287762888463</v>
      </c>
      <c r="S201" s="31">
        <f t="shared" ca="1" si="276"/>
        <v>8998.2940602215185</v>
      </c>
      <c r="T201" s="31">
        <f t="shared" ca="1" si="276"/>
        <v>3828.6096351419751</v>
      </c>
      <c r="U201" s="31">
        <f t="shared" ca="1" si="276"/>
        <v>792.8844799999157</v>
      </c>
      <c r="V201" s="31">
        <f t="shared" ca="1" si="276"/>
        <v>256.78412404747883</v>
      </c>
      <c r="W201" s="33">
        <f t="shared" ca="1" si="199"/>
        <v>23497145.124076467</v>
      </c>
      <c r="X201" s="33">
        <f t="shared" ca="1" si="200"/>
        <v>309928778.14537704</v>
      </c>
      <c r="Y201" s="40">
        <f t="array" aca="1" ref="Y201" ca="1">SUM($E$54:$V$54*E201:V201)/1000000</f>
        <v>2409.9638064895212</v>
      </c>
      <c r="Z201" s="41">
        <f t="array" aca="1" ref="Z201" ca="1">SUM(($E$54:$V$54*E201:V201))/SUM(E201:V201)</f>
        <v>7.7758632835286079</v>
      </c>
      <c r="AE201" s="10"/>
      <c r="AF201" s="48"/>
      <c r="AG201" s="55">
        <f t="shared" ca="1" si="205"/>
        <v>4523705.5548814563</v>
      </c>
      <c r="AH201" s="55">
        <f t="shared" ca="1" si="206"/>
        <v>3974788.6349981506</v>
      </c>
      <c r="AI201" s="55">
        <f t="shared" ca="1" si="207"/>
        <v>2764160.8616307885</v>
      </c>
      <c r="AJ201" s="55">
        <f t="shared" ca="1" si="208"/>
        <v>779131.5788507486</v>
      </c>
      <c r="AK201" s="55">
        <f t="shared" ca="1" si="209"/>
        <v>377750.25512752536</v>
      </c>
      <c r="AL201" s="55">
        <f t="shared" ca="1" si="210"/>
        <v>43431.728615717562</v>
      </c>
      <c r="AM201" s="55">
        <f t="shared" ca="1" si="211"/>
        <v>28619.104207404802</v>
      </c>
      <c r="AN201" s="55">
        <f t="shared" ca="1" si="212"/>
        <v>16947.568619517169</v>
      </c>
      <c r="AO201" s="55">
        <f t="shared" ca="1" si="213"/>
        <v>18819.892790971764</v>
      </c>
      <c r="AP201" s="55">
        <f t="shared" ca="1" si="214"/>
        <v>15412.745128725601</v>
      </c>
      <c r="AQ201" s="55">
        <f t="shared" ca="1" si="215"/>
        <v>17770.518758098871</v>
      </c>
      <c r="AR201" s="55">
        <f t="shared" ca="1" si="216"/>
        <v>7550.2924251552658</v>
      </c>
      <c r="AS201" s="55">
        <f t="shared" ca="1" si="217"/>
        <v>2899.4771037674977</v>
      </c>
      <c r="AT201" s="55">
        <f t="shared" ca="1" si="218"/>
        <v>1560.4939618595295</v>
      </c>
      <c r="AU201" s="55">
        <f t="shared" ca="1" si="219"/>
        <v>663.96165517280167</v>
      </c>
      <c r="AV201" s="55">
        <f t="shared" ca="1" si="220"/>
        <v>137.50289057140927</v>
      </c>
      <c r="AW201" s="55">
        <f t="shared" ca="1" si="221"/>
        <v>44.531782624096039</v>
      </c>
      <c r="AX201" s="55">
        <f t="shared" ca="1" si="201"/>
        <v>4074900.5135486494</v>
      </c>
      <c r="AY201" s="55">
        <f t="shared" ca="1" si="202"/>
        <v>12573394.703428255</v>
      </c>
      <c r="AZ201" s="43">
        <f t="array" aca="1" ref="AZ201" ca="1">SUM($E$54:$V$54*AF201:AW201)/1000000</f>
        <v>165.42534788970002</v>
      </c>
      <c r="BA201" s="45">
        <f t="array" aca="1" ref="BA201" ca="1">IF(AZ201=0,"",SUM(($E$54:$V$54*AF201:AW201))/SUM(AF201:AW201))</f>
        <v>13.156776812597416</v>
      </c>
      <c r="BB201" s="56">
        <f t="array" aca="1" ref="BB201" ca="1">SUM(AG201:AW201*AG$54:AW$54*AG$55:AW$55)/1000000</f>
        <v>263.51221575097475</v>
      </c>
      <c r="BG201" s="10"/>
      <c r="BH201" s="48"/>
      <c r="BI201" s="55">
        <f t="shared" si="222"/>
        <v>0</v>
      </c>
      <c r="BJ201" s="55">
        <f t="shared" si="223"/>
        <v>0</v>
      </c>
      <c r="BK201" s="55">
        <f t="shared" ca="1" si="224"/>
        <v>13454001.038235765</v>
      </c>
      <c r="BL201" s="55">
        <f t="shared" ca="1" si="225"/>
        <v>3792267.380776044</v>
      </c>
      <c r="BM201" s="55">
        <f t="shared" ca="1" si="226"/>
        <v>1838623.9365538028</v>
      </c>
      <c r="BN201" s="55">
        <f t="shared" ca="1" si="227"/>
        <v>211395.26646198772</v>
      </c>
      <c r="BO201" s="55">
        <f t="shared" ca="1" si="228"/>
        <v>139297.77498283389</v>
      </c>
      <c r="BP201" s="55">
        <f t="shared" ca="1" si="229"/>
        <v>82488.906115266363</v>
      </c>
      <c r="BQ201" s="55">
        <f t="shared" ca="1" si="230"/>
        <v>91602.070148636834</v>
      </c>
      <c r="BR201" s="55">
        <f t="shared" ca="1" si="231"/>
        <v>75018.459251896886</v>
      </c>
      <c r="BS201" s="55">
        <f t="shared" ca="1" si="232"/>
        <v>86494.451585714225</v>
      </c>
      <c r="BT201" s="55">
        <f t="shared" ca="1" si="233"/>
        <v>36749.540714895971</v>
      </c>
      <c r="BU201" s="55">
        <f t="shared" ca="1" si="234"/>
        <v>14112.625826491892</v>
      </c>
      <c r="BV201" s="55">
        <f t="shared" ca="1" si="235"/>
        <v>7595.3927553377898</v>
      </c>
      <c r="BW201" s="55">
        <f t="shared" ca="1" si="236"/>
        <v>3231.7007747419557</v>
      </c>
      <c r="BX201" s="55">
        <f t="shared" ca="1" si="237"/>
        <v>669.2678628756521</v>
      </c>
      <c r="BY201" s="55">
        <f t="shared" ca="1" si="238"/>
        <v>216.7495596857575</v>
      </c>
      <c r="BZ201" s="55">
        <f t="shared" ca="1" si="203"/>
        <v>19833764.561605971</v>
      </c>
      <c r="CA201" s="55">
        <f t="shared" ca="1" si="204"/>
        <v>19833764.561605971</v>
      </c>
      <c r="CB201" s="43">
        <f t="array" aca="1" ref="CB201" ca="1">SUM($E$54:$V$54*BH201:BY201)/1000000</f>
        <v>420.64282973810771</v>
      </c>
      <c r="CC201" s="45">
        <f t="array" aca="1" ref="CC201" ca="1">IF(CB201=0,"",SUM(($E$54:$V$54*BH201:BY201))/SUM(BH201:BY201))</f>
        <v>21.208421045411843</v>
      </c>
      <c r="CD201" s="56">
        <f t="array" aca="1" ref="CD201" ca="1">SUM(BI201:BY201*BI$54:BY$54*BI$55:BY$55)/1000000</f>
        <v>1922.9453025171549</v>
      </c>
      <c r="CI201" s="10"/>
      <c r="CJ201" s="73"/>
      <c r="CK201" s="156" t="str">
        <f t="shared" ca="1" si="239"/>
        <v/>
      </c>
      <c r="CL201" s="156" t="str">
        <f t="shared" ca="1" si="240"/>
        <v/>
      </c>
      <c r="CM201" s="156" t="str">
        <f t="shared" ca="1" si="241"/>
        <v/>
      </c>
      <c r="CN201" s="156">
        <f t="shared" ca="1" si="242"/>
        <v>0.47616241094554562</v>
      </c>
      <c r="CO201" s="156">
        <f t="shared" ca="1" si="243"/>
        <v>0.5811049948903515</v>
      </c>
      <c r="CP201" s="156">
        <f t="shared" ca="1" si="244"/>
        <v>0.57782159813783951</v>
      </c>
      <c r="CQ201" s="156">
        <f t="shared" ca="1" si="245"/>
        <v>0.54070139684175644</v>
      </c>
      <c r="CR201" s="156">
        <f t="shared" ca="1" si="246"/>
        <v>0.53735307849917013</v>
      </c>
      <c r="CS201" s="156">
        <f t="shared" ca="1" si="247"/>
        <v>0.33372278852201614</v>
      </c>
      <c r="CT201" s="156">
        <f t="shared" ca="1" si="248"/>
        <v>0.49614897074718811</v>
      </c>
      <c r="CU201" s="156">
        <f t="shared" ca="1" si="249"/>
        <v>0.55674731465175076</v>
      </c>
      <c r="CV201" s="156">
        <f t="shared" ca="1" si="250"/>
        <v>0.58664725979147758</v>
      </c>
      <c r="CW201" s="156">
        <f t="shared" ca="1" si="251"/>
        <v>0.5287464673573693</v>
      </c>
      <c r="CX201" s="156">
        <f t="shared" ca="1" si="252"/>
        <v>0.65674319035283923</v>
      </c>
      <c r="CY201" s="156">
        <f t="shared" ca="1" si="253"/>
        <v>0.49083462057937777</v>
      </c>
      <c r="CZ201" s="156" t="str">
        <f t="shared" ca="1" si="254"/>
        <v/>
      </c>
      <c r="DA201" s="156" t="str">
        <f t="shared" ca="1" si="255"/>
        <v/>
      </c>
      <c r="DB201" s="55"/>
      <c r="DC201" s="55"/>
      <c r="DD201" s="43"/>
      <c r="DE201" s="45"/>
      <c r="DF201" s="56"/>
      <c r="DK201" s="10"/>
      <c r="DL201" s="48"/>
      <c r="DM201" s="74">
        <f t="shared" ca="1" si="256"/>
        <v>0.11138700792217679</v>
      </c>
      <c r="DN201" s="74">
        <f t="shared" ca="1" si="257"/>
        <v>0.11138700792217679</v>
      </c>
      <c r="DO201" s="74">
        <f t="shared" ca="1" si="258"/>
        <v>0.65354102689877236</v>
      </c>
      <c r="DP201" s="74">
        <f t="shared" ca="1" si="259"/>
        <v>0.65354102689877236</v>
      </c>
      <c r="DQ201" s="74">
        <f t="shared" ca="1" si="260"/>
        <v>0.65354102689877247</v>
      </c>
      <c r="DR201" s="74">
        <f t="shared" ca="1" si="261"/>
        <v>0.65354102689877236</v>
      </c>
      <c r="DS201" s="74">
        <f t="shared" ca="1" si="262"/>
        <v>0.65354102689877236</v>
      </c>
      <c r="DT201" s="74">
        <f t="shared" ca="1" si="263"/>
        <v>0.65354102689877236</v>
      </c>
      <c r="DU201" s="74">
        <f t="shared" ca="1" si="264"/>
        <v>0.65354102689877236</v>
      </c>
      <c r="DV201" s="74">
        <f t="shared" ca="1" si="265"/>
        <v>0.65354102689877236</v>
      </c>
      <c r="DW201" s="74">
        <f t="shared" ca="1" si="266"/>
        <v>0.65354102689877236</v>
      </c>
      <c r="DX201" s="74">
        <f t="shared" ca="1" si="267"/>
        <v>0.65354102689877236</v>
      </c>
      <c r="DY201" s="74">
        <f t="shared" ca="1" si="268"/>
        <v>0.65354102689877236</v>
      </c>
      <c r="DZ201" s="74">
        <f t="shared" ca="1" si="269"/>
        <v>0.65354102689877236</v>
      </c>
      <c r="EA201" s="74">
        <f t="shared" ca="1" si="270"/>
        <v>0.65354102689877236</v>
      </c>
      <c r="EB201" s="74">
        <f t="shared" ca="1" si="271"/>
        <v>0.65354102689877236</v>
      </c>
      <c r="EC201" s="74">
        <f t="shared" ca="1" si="272"/>
        <v>0.65354102689877247</v>
      </c>
      <c r="ED201" s="55"/>
      <c r="EE201" s="55"/>
      <c r="EF201" s="43"/>
      <c r="EG201" s="45"/>
      <c r="EH201" s="56"/>
    </row>
    <row r="202" spans="1:138" x14ac:dyDescent="0.2">
      <c r="A202" s="6">
        <v>13</v>
      </c>
      <c r="B202">
        <v>2</v>
      </c>
      <c r="C202" s="5">
        <f t="shared" ca="1" si="196"/>
        <v>0.68735420345470299</v>
      </c>
      <c r="D202" s="5">
        <f t="shared" ca="1" si="197"/>
        <v>0.10132141782448999</v>
      </c>
      <c r="E202" s="32">
        <f t="shared" ca="1" si="198"/>
        <v>65952526.081603877</v>
      </c>
      <c r="F202" s="31">
        <f t="shared" ca="1" si="275"/>
        <v>72670288.082133725</v>
      </c>
      <c r="G202" s="31">
        <f t="shared" ca="1" si="275"/>
        <v>76974050.114241228</v>
      </c>
      <c r="H202" s="31">
        <f t="shared" ca="1" si="275"/>
        <v>34013389.37334878</v>
      </c>
      <c r="I202" s="31">
        <f t="shared" ca="1" si="275"/>
        <v>6080543.4726535724</v>
      </c>
      <c r="J202" s="31">
        <f t="shared" ca="1" si="275"/>
        <v>1713917.4140987422</v>
      </c>
      <c r="K202" s="31">
        <f t="shared" ca="1" si="275"/>
        <v>830967.14087535569</v>
      </c>
      <c r="L202" s="31">
        <f t="shared" ca="1" si="275"/>
        <v>95540.211717112936</v>
      </c>
      <c r="M202" s="31">
        <f t="shared" ca="1" si="275"/>
        <v>62955.709161897408</v>
      </c>
      <c r="N202" s="31">
        <f t="shared" ca="1" si="275"/>
        <v>37280.908349869467</v>
      </c>
      <c r="O202" s="31">
        <f t="shared" ca="1" si="275"/>
        <v>41399.608052719981</v>
      </c>
      <c r="P202" s="31">
        <f t="shared" ca="1" si="276"/>
        <v>33904.635612579477</v>
      </c>
      <c r="Q202" s="31">
        <f t="shared" ca="1" si="276"/>
        <v>39091.216918713064</v>
      </c>
      <c r="R202" s="31">
        <f t="shared" ca="1" si="276"/>
        <v>16608.975967960796</v>
      </c>
      <c r="S202" s="31">
        <f t="shared" ca="1" si="276"/>
        <v>6378.2093228179338</v>
      </c>
      <c r="T202" s="31">
        <f t="shared" ca="1" si="276"/>
        <v>3432.742104705947</v>
      </c>
      <c r="U202" s="31">
        <f t="shared" ca="1" si="276"/>
        <v>1460.5690155352834</v>
      </c>
      <c r="V202" s="31">
        <f t="shared" ca="1" si="276"/>
        <v>302.47599383261172</v>
      </c>
      <c r="W202" s="33">
        <f t="shared" ca="1" si="199"/>
        <v>42977172.663194202</v>
      </c>
      <c r="X202" s="33">
        <f t="shared" ca="1" si="200"/>
        <v>258574036.94117305</v>
      </c>
      <c r="Y202" s="40">
        <f t="array" aca="1" ref="Y202" ca="1">SUM($E$54:$V$54*E202:V202)/1000000</f>
        <v>2402.7262557306644</v>
      </c>
      <c r="Z202" s="41">
        <f t="array" aca="1" ref="Z202" ca="1">SUM(($E$54:$V$54*E202:V202))/SUM(E202:V202)</f>
        <v>9.292217749910046</v>
      </c>
      <c r="AE202" s="10"/>
      <c r="AF202" s="48"/>
      <c r="AG202" s="55">
        <f t="shared" ca="1" si="205"/>
        <v>2431784.2141207778</v>
      </c>
      <c r="AH202" s="55">
        <f t="shared" ca="1" si="206"/>
        <v>2575802.0905764573</v>
      </c>
      <c r="AI202" s="55">
        <f t="shared" ca="1" si="207"/>
        <v>5798122.1575457528</v>
      </c>
      <c r="AJ202" s="55">
        <f t="shared" ca="1" si="208"/>
        <v>1036525.1593049867</v>
      </c>
      <c r="AK202" s="55">
        <f t="shared" ca="1" si="209"/>
        <v>292164.43047795689</v>
      </c>
      <c r="AL202" s="55">
        <f t="shared" ca="1" si="210"/>
        <v>141651.54018661339</v>
      </c>
      <c r="AM202" s="55">
        <f t="shared" ca="1" si="211"/>
        <v>16286.345721478025</v>
      </c>
      <c r="AN202" s="55">
        <f t="shared" ca="1" si="212"/>
        <v>10731.800004665783</v>
      </c>
      <c r="AO202" s="55">
        <f t="shared" ca="1" si="213"/>
        <v>6355.1226366809078</v>
      </c>
      <c r="AP202" s="55">
        <f t="shared" ca="1" si="214"/>
        <v>7057.2203825199758</v>
      </c>
      <c r="AQ202" s="55">
        <f t="shared" ca="1" si="215"/>
        <v>5779.583352632445</v>
      </c>
      <c r="AR202" s="55">
        <f t="shared" ca="1" si="216"/>
        <v>6663.7184696275472</v>
      </c>
      <c r="AS202" s="55">
        <f t="shared" ca="1" si="217"/>
        <v>2831.2636096605838</v>
      </c>
      <c r="AT202" s="55">
        <f t="shared" ca="1" si="218"/>
        <v>1087.2670287034832</v>
      </c>
      <c r="AU202" s="55">
        <f t="shared" ca="1" si="219"/>
        <v>585.16538413637682</v>
      </c>
      <c r="AV202" s="55">
        <f t="shared" ca="1" si="220"/>
        <v>248.97717421350129</v>
      </c>
      <c r="AW202" s="55">
        <f t="shared" ca="1" si="221"/>
        <v>51.561834744429341</v>
      </c>
      <c r="AX202" s="55">
        <f t="shared" ca="1" si="201"/>
        <v>7326141.3131143721</v>
      </c>
      <c r="AY202" s="55">
        <f t="shared" ca="1" si="202"/>
        <v>12333727.617811609</v>
      </c>
      <c r="AZ202" s="43">
        <f t="array" aca="1" ref="AZ202" ca="1">SUM($E$54:$V$54*AF202:AW202)/1000000</f>
        <v>196.52795355499111</v>
      </c>
      <c r="BA202" s="45">
        <f t="array" aca="1" ref="BA202" ca="1">IF(AZ202=0,"",SUM(($E$54:$V$54*AF202:AW202))/SUM(AF202:AW202))</f>
        <v>15.934189536598616</v>
      </c>
      <c r="BB202" s="56">
        <f t="array" aca="1" ref="BB202" ca="1">SUM(AG202:AW202*AG$54:AW$54*AG$55:AW$55)/1000000</f>
        <v>336.69895341858734</v>
      </c>
      <c r="BG202" s="10"/>
      <c r="BH202" s="48"/>
      <c r="BI202" s="55">
        <f t="shared" si="222"/>
        <v>0</v>
      </c>
      <c r="BJ202" s="55">
        <f t="shared" si="223"/>
        <v>0</v>
      </c>
      <c r="BK202" s="55">
        <f t="shared" ca="1" si="224"/>
        <v>39333871.581193358</v>
      </c>
      <c r="BL202" s="55">
        <f t="shared" ca="1" si="225"/>
        <v>7031681.3614764912</v>
      </c>
      <c r="BM202" s="55">
        <f t="shared" ca="1" si="226"/>
        <v>1982013.8101189646</v>
      </c>
      <c r="BN202" s="55">
        <f t="shared" ca="1" si="227"/>
        <v>960949.65569626912</v>
      </c>
      <c r="BO202" s="55">
        <f t="shared" ca="1" si="228"/>
        <v>110484.91455148847</v>
      </c>
      <c r="BP202" s="55">
        <f t="shared" ca="1" si="229"/>
        <v>72803.440794916227</v>
      </c>
      <c r="BQ202" s="55">
        <f t="shared" ca="1" si="230"/>
        <v>43112.506235941481</v>
      </c>
      <c r="BR202" s="55">
        <f t="shared" ca="1" si="231"/>
        <v>47875.466004965856</v>
      </c>
      <c r="BS202" s="55">
        <f t="shared" ca="1" si="232"/>
        <v>39208.106212352366</v>
      </c>
      <c r="BT202" s="55">
        <f t="shared" ca="1" si="233"/>
        <v>45205.989010846046</v>
      </c>
      <c r="BU202" s="55">
        <f t="shared" ca="1" si="234"/>
        <v>19207.004648904138</v>
      </c>
      <c r="BV202" s="55">
        <f t="shared" ca="1" si="235"/>
        <v>7375.9090476960182</v>
      </c>
      <c r="BW202" s="55">
        <f t="shared" ca="1" si="236"/>
        <v>3969.7025084967431</v>
      </c>
      <c r="BX202" s="55">
        <f t="shared" ca="1" si="237"/>
        <v>1689.0358517916388</v>
      </c>
      <c r="BY202" s="55">
        <f t="shared" ca="1" si="238"/>
        <v>349.79024781129641</v>
      </c>
      <c r="BZ202" s="55">
        <f t="shared" ca="1" si="203"/>
        <v>49699798.273600295</v>
      </c>
      <c r="CA202" s="55">
        <f t="shared" ca="1" si="204"/>
        <v>49699798.273600295</v>
      </c>
      <c r="CB202" s="43">
        <f t="array" aca="1" ref="CB202" ca="1">SUM($E$54:$V$54*BH202:BY202)/1000000</f>
        <v>1007.3201956983318</v>
      </c>
      <c r="CC202" s="45">
        <f t="array" aca="1" ref="CC202" ca="1">IF(CB202=0,"",SUM(($E$54:$V$54*BH202:BY202))/SUM(BH202:BY202))</f>
        <v>20.268094251670302</v>
      </c>
      <c r="CD202" s="56">
        <f t="array" aca="1" ref="CD202" ca="1">SUM(BI202:BY202*BI$54:BY$54*BI$55:BY$55)/1000000</f>
        <v>4538.9971290307749</v>
      </c>
      <c r="CI202" s="10"/>
      <c r="CJ202" s="73"/>
      <c r="CK202" s="156" t="str">
        <f t="shared" ca="1" si="239"/>
        <v/>
      </c>
      <c r="CL202" s="156" t="str">
        <f t="shared" ca="1" si="240"/>
        <v/>
      </c>
      <c r="CM202" s="156" t="str">
        <f t="shared" ca="1" si="241"/>
        <v/>
      </c>
      <c r="CN202" s="156">
        <f t="shared" ca="1" si="242"/>
        <v>0.50342784532947082</v>
      </c>
      <c r="CO202" s="156">
        <f t="shared" ca="1" si="243"/>
        <v>0.45329656833072657</v>
      </c>
      <c r="CP202" s="156">
        <f t="shared" ca="1" si="244"/>
        <v>0.4787793685340696</v>
      </c>
      <c r="CQ202" s="156">
        <f t="shared" ca="1" si="245"/>
        <v>0.43823697967259462</v>
      </c>
      <c r="CR202" s="156">
        <f t="shared" ca="1" si="246"/>
        <v>0.4839899861150157</v>
      </c>
      <c r="CS202" s="156">
        <f t="shared" ca="1" si="247"/>
        <v>0.39709586947431447</v>
      </c>
      <c r="CT202" s="156">
        <f t="shared" ca="1" si="248"/>
        <v>0.45176869766836514</v>
      </c>
      <c r="CU202" s="156">
        <f t="shared" ca="1" si="249"/>
        <v>0.42662550682994876</v>
      </c>
      <c r="CV202" s="156">
        <f t="shared" ca="1" si="250"/>
        <v>0.48695595678049741</v>
      </c>
      <c r="CW202" s="156">
        <f t="shared" ca="1" si="251"/>
        <v>0.43503964227787212</v>
      </c>
      <c r="CX202" s="156">
        <f t="shared" ca="1" si="252"/>
        <v>0.51402567813153466</v>
      </c>
      <c r="CY202" s="156">
        <f t="shared" ca="1" si="253"/>
        <v>0.5259237620537186</v>
      </c>
      <c r="CZ202" s="156">
        <f t="shared" ca="1" si="254"/>
        <v>0.42440644151840839</v>
      </c>
      <c r="DA202" s="156" t="str">
        <f t="shared" ca="1" si="255"/>
        <v/>
      </c>
      <c r="DB202" s="55"/>
      <c r="DC202" s="55"/>
      <c r="DD202" s="43"/>
      <c r="DE202" s="45"/>
      <c r="DF202" s="56"/>
      <c r="DK202" s="10"/>
      <c r="DL202" s="48"/>
      <c r="DM202" s="74">
        <f t="shared" ca="1" si="256"/>
        <v>0.10132141782449014</v>
      </c>
      <c r="DN202" s="74">
        <f t="shared" ca="1" si="257"/>
        <v>0.10132141782449014</v>
      </c>
      <c r="DO202" s="74">
        <f t="shared" ca="1" si="258"/>
        <v>0.78867562127919288</v>
      </c>
      <c r="DP202" s="74">
        <f t="shared" ca="1" si="259"/>
        <v>0.78867562127919288</v>
      </c>
      <c r="DQ202" s="74">
        <f t="shared" ca="1" si="260"/>
        <v>0.78867562127919288</v>
      </c>
      <c r="DR202" s="74">
        <f t="shared" ca="1" si="261"/>
        <v>0.78867562127919288</v>
      </c>
      <c r="DS202" s="74">
        <f t="shared" ca="1" si="262"/>
        <v>0.78867562127919288</v>
      </c>
      <c r="DT202" s="74">
        <f t="shared" ca="1" si="263"/>
        <v>0.78867562127919288</v>
      </c>
      <c r="DU202" s="74">
        <f t="shared" ca="1" si="264"/>
        <v>0.78867562127919311</v>
      </c>
      <c r="DV202" s="74">
        <f t="shared" ca="1" si="265"/>
        <v>0.78867562127919311</v>
      </c>
      <c r="DW202" s="74">
        <f t="shared" ca="1" si="266"/>
        <v>0.78867562127919288</v>
      </c>
      <c r="DX202" s="74">
        <f t="shared" ca="1" si="267"/>
        <v>0.78867562127919277</v>
      </c>
      <c r="DY202" s="74">
        <f t="shared" ca="1" si="268"/>
        <v>0.78867562127919288</v>
      </c>
      <c r="DZ202" s="74">
        <f t="shared" ca="1" si="269"/>
        <v>0.78867562127919288</v>
      </c>
      <c r="EA202" s="74">
        <f t="shared" ca="1" si="270"/>
        <v>0.78867562127919288</v>
      </c>
      <c r="EB202" s="74">
        <f t="shared" ca="1" si="271"/>
        <v>0.78867562127919288</v>
      </c>
      <c r="EC202" s="74">
        <f t="shared" ca="1" si="272"/>
        <v>0.78867562127919288</v>
      </c>
      <c r="ED202" s="55"/>
      <c r="EE202" s="55"/>
      <c r="EF202" s="43"/>
      <c r="EG202" s="45"/>
      <c r="EH202" s="56"/>
    </row>
    <row r="203" spans="1:138" x14ac:dyDescent="0.2">
      <c r="A203" s="6">
        <v>13</v>
      </c>
      <c r="B203">
        <v>3</v>
      </c>
      <c r="C203" s="5">
        <f t="shared" ca="1" si="196"/>
        <v>0.44893613565158064</v>
      </c>
      <c r="D203" s="5">
        <f t="shared" ca="1" si="197"/>
        <v>7.9237968751658977E-2</v>
      </c>
      <c r="E203" s="32">
        <f t="shared" ca="1" si="198"/>
        <v>35296247.344761267</v>
      </c>
      <c r="F203" s="31">
        <f t="shared" ca="1" si="275"/>
        <v>51146661.050364584</v>
      </c>
      <c r="G203" s="31">
        <f t="shared" ca="1" si="275"/>
        <v>56356334.075367294</v>
      </c>
      <c r="H203" s="31">
        <f t="shared" ca="1" si="275"/>
        <v>38103046.865029052</v>
      </c>
      <c r="I203" s="31">
        <f t="shared" ca="1" si="275"/>
        <v>16837021.923722442</v>
      </c>
      <c r="J203" s="31">
        <f t="shared" ca="1" si="275"/>
        <v>3009939.4868726069</v>
      </c>
      <c r="K203" s="31">
        <f t="shared" ca="1" si="275"/>
        <v>848408.98270612617</v>
      </c>
      <c r="L203" s="31">
        <f t="shared" ca="1" si="275"/>
        <v>411338.36487856717</v>
      </c>
      <c r="M203" s="31">
        <f t="shared" ca="1" si="275"/>
        <v>47293.512023195908</v>
      </c>
      <c r="N203" s="31">
        <f t="shared" ca="1" si="275"/>
        <v>31163.805633934087</v>
      </c>
      <c r="O203" s="31">
        <f t="shared" ca="1" si="275"/>
        <v>18454.481684641338</v>
      </c>
      <c r="P203" s="31">
        <f t="shared" ca="1" si="276"/>
        <v>20493.285769495633</v>
      </c>
      <c r="Q203" s="31">
        <f t="shared" ca="1" si="276"/>
        <v>16783.187551785526</v>
      </c>
      <c r="R203" s="31">
        <f t="shared" ca="1" si="276"/>
        <v>19350.605406031038</v>
      </c>
      <c r="S203" s="31">
        <f t="shared" ca="1" si="276"/>
        <v>8221.6355869036597</v>
      </c>
      <c r="T203" s="31">
        <f t="shared" ca="1" si="276"/>
        <v>3157.2875323775288</v>
      </c>
      <c r="U203" s="31">
        <f t="shared" ca="1" si="276"/>
        <v>1699.2471241547648</v>
      </c>
      <c r="V203" s="31">
        <f t="shared" ca="1" si="276"/>
        <v>722.99858934217434</v>
      </c>
      <c r="W203" s="33">
        <f t="shared" ca="1" si="199"/>
        <v>59377095.670110658</v>
      </c>
      <c r="X203" s="33">
        <f t="shared" ca="1" si="200"/>
        <v>202176338.14060387</v>
      </c>
      <c r="Y203" s="40">
        <f t="array" aca="1" ref="Y203" ca="1">SUM($E$54:$V$54*E203:V203)/1000000</f>
        <v>2339.3899287806703</v>
      </c>
      <c r="Z203" s="41">
        <f t="array" aca="1" ref="Z203" ca="1">SUM(($E$54:$V$54*E203:V203))/SUM(E203:V203)</f>
        <v>11.571037196023095</v>
      </c>
      <c r="AE203" s="10"/>
      <c r="AF203" s="48"/>
      <c r="AG203" s="55">
        <f t="shared" ca="1" si="205"/>
        <v>1668415.6360994887</v>
      </c>
      <c r="AH203" s="55">
        <f t="shared" ca="1" si="206"/>
        <v>1838356.34689821</v>
      </c>
      <c r="AI203" s="55">
        <f t="shared" ca="1" si="207"/>
        <v>4380222.9369931817</v>
      </c>
      <c r="AJ203" s="55">
        <f t="shared" ca="1" si="208"/>
        <v>1935538.3804919219</v>
      </c>
      <c r="AK203" s="55">
        <f t="shared" ca="1" si="209"/>
        <v>346014.48083831155</v>
      </c>
      <c r="AL203" s="55">
        <f t="shared" ca="1" si="210"/>
        <v>97530.795874782663</v>
      </c>
      <c r="AM203" s="55">
        <f t="shared" ca="1" si="211"/>
        <v>47286.342929179744</v>
      </c>
      <c r="AN203" s="55">
        <f t="shared" ca="1" si="212"/>
        <v>5436.7338882049689</v>
      </c>
      <c r="AO203" s="55">
        <f t="shared" ca="1" si="213"/>
        <v>3582.5065834049906</v>
      </c>
      <c r="AP203" s="55">
        <f t="shared" ca="1" si="214"/>
        <v>2121.4771682622745</v>
      </c>
      <c r="AQ203" s="55">
        <f t="shared" ca="1" si="215"/>
        <v>2355.8525568800942</v>
      </c>
      <c r="AR203" s="55">
        <f t="shared" ca="1" si="216"/>
        <v>1929.3497270860146</v>
      </c>
      <c r="AS203" s="55">
        <f t="shared" ca="1" si="217"/>
        <v>2224.4931210998261</v>
      </c>
      <c r="AT203" s="55">
        <f t="shared" ca="1" si="218"/>
        <v>945.13693104178378</v>
      </c>
      <c r="AU203" s="55">
        <f t="shared" ca="1" si="219"/>
        <v>362.9532125604232</v>
      </c>
      <c r="AV203" s="55">
        <f t="shared" ca="1" si="220"/>
        <v>195.34084125103541</v>
      </c>
      <c r="AW203" s="55">
        <f t="shared" ca="1" si="221"/>
        <v>83.113957150678175</v>
      </c>
      <c r="AX203" s="55">
        <f t="shared" ca="1" si="201"/>
        <v>6825829.8951143194</v>
      </c>
      <c r="AY203" s="55">
        <f t="shared" ca="1" si="202"/>
        <v>10332601.878112018</v>
      </c>
      <c r="AZ203" s="43">
        <f t="array" aca="1" ref="AZ203" ca="1">SUM($E$54:$V$54*AF203:AW203)/1000000</f>
        <v>177.5484203101164</v>
      </c>
      <c r="BA203" s="45">
        <f t="array" aca="1" ref="BA203" ca="1">IF(AZ203=0,"",SUM(($E$54:$V$54*AF203:AW203))/SUM(AF203:AW203))</f>
        <v>17.183321529713115</v>
      </c>
      <c r="BB203" s="56">
        <f t="array" aca="1" ref="BB203" ca="1">SUM(AG203:AW203*AG$54:AW$54*AG$55:AW$55)/1000000</f>
        <v>318.15363232029091</v>
      </c>
      <c r="BG203" s="10"/>
      <c r="BH203" s="48"/>
      <c r="BI203" s="55">
        <f t="shared" si="222"/>
        <v>0</v>
      </c>
      <c r="BJ203" s="55">
        <f t="shared" si="223"/>
        <v>0</v>
      </c>
      <c r="BK203" s="55">
        <f t="shared" ca="1" si="224"/>
        <v>24816895.102260754</v>
      </c>
      <c r="BL203" s="55">
        <f t="shared" ca="1" si="225"/>
        <v>10966120.593862014</v>
      </c>
      <c r="BM203" s="55">
        <f t="shared" ca="1" si="226"/>
        <v>1960403.6594361491</v>
      </c>
      <c r="BN203" s="55">
        <f t="shared" ca="1" si="227"/>
        <v>552577.24670196499</v>
      </c>
      <c r="BO203" s="55">
        <f t="shared" ca="1" si="228"/>
        <v>267908.78663553507</v>
      </c>
      <c r="BP203" s="55">
        <f t="shared" ca="1" si="229"/>
        <v>30802.736879668315</v>
      </c>
      <c r="BQ203" s="55">
        <f t="shared" ca="1" si="230"/>
        <v>20297.297960032713</v>
      </c>
      <c r="BR203" s="55">
        <f t="shared" ca="1" si="231"/>
        <v>12019.588295829244</v>
      </c>
      <c r="BS203" s="55">
        <f t="shared" ca="1" si="232"/>
        <v>13347.481765533043</v>
      </c>
      <c r="BT203" s="55">
        <f t="shared" ca="1" si="233"/>
        <v>10931.057729572261</v>
      </c>
      <c r="BU203" s="55">
        <f t="shared" ca="1" si="234"/>
        <v>12603.242628543165</v>
      </c>
      <c r="BV203" s="55">
        <f t="shared" ca="1" si="235"/>
        <v>5354.8333982830591</v>
      </c>
      <c r="BW203" s="55">
        <f t="shared" ca="1" si="236"/>
        <v>2056.3729135950584</v>
      </c>
      <c r="BX203" s="55">
        <f t="shared" ca="1" si="237"/>
        <v>1106.7366287621132</v>
      </c>
      <c r="BY203" s="55">
        <f t="shared" ca="1" si="238"/>
        <v>470.89620455667364</v>
      </c>
      <c r="BZ203" s="55">
        <f t="shared" ca="1" si="203"/>
        <v>38672895.633300789</v>
      </c>
      <c r="CA203" s="55">
        <f t="shared" ca="1" si="204"/>
        <v>38672895.633300789</v>
      </c>
      <c r="CB203" s="43">
        <f t="array" aca="1" ref="CB203" ca="1">SUM($E$54:$V$54*BH203:BY203)/1000000</f>
        <v>814.07449590431145</v>
      </c>
      <c r="CC203" s="45">
        <f t="array" aca="1" ref="CC203" ca="1">IF(CB203=0,"",SUM(($E$54:$V$54*BH203:BY203))/SUM(BH203:BY203))</f>
        <v>21.050259686355659</v>
      </c>
      <c r="CD203" s="56">
        <f t="array" aca="1" ref="CD203" ca="1">SUM(BI203:BY203*BI$54:BY$54*BI$55:BY$55)/1000000</f>
        <v>3704.6317695354082</v>
      </c>
      <c r="CI203" s="10"/>
      <c r="CJ203" s="73"/>
      <c r="CK203" s="156" t="str">
        <f t="shared" ca="1" si="239"/>
        <v/>
      </c>
      <c r="CL203" s="156" t="str">
        <f t="shared" ca="1" si="240"/>
        <v/>
      </c>
      <c r="CM203" s="156" t="str">
        <f t="shared" ca="1" si="241"/>
        <v/>
      </c>
      <c r="CN203" s="156">
        <f t="shared" ca="1" si="242"/>
        <v>1.2927004464392777</v>
      </c>
      <c r="CO203" s="156">
        <f t="shared" ca="1" si="243"/>
        <v>1.0801614585245971</v>
      </c>
      <c r="CP203" s="156">
        <f t="shared" ca="1" si="244"/>
        <v>1.1392409247413682</v>
      </c>
      <c r="CQ203" s="156">
        <f t="shared" ca="1" si="245"/>
        <v>1.2632335416446587</v>
      </c>
      <c r="CR203" s="156">
        <f t="shared" ca="1" si="246"/>
        <v>1.0759863665590781</v>
      </c>
      <c r="CS203" s="156">
        <f t="shared" ca="1" si="247"/>
        <v>1.0441023055088072</v>
      </c>
      <c r="CT203" s="156">
        <f t="shared" ca="1" si="248"/>
        <v>1.1667608448399298</v>
      </c>
      <c r="CU203" s="156">
        <f t="shared" ca="1" si="249"/>
        <v>0.96733519582371208</v>
      </c>
      <c r="CV203" s="156">
        <f t="shared" ca="1" si="250"/>
        <v>1.1425180338799725</v>
      </c>
      <c r="CW203" s="156">
        <f t="shared" ca="1" si="251"/>
        <v>1.1045606634153153</v>
      </c>
      <c r="CX203" s="156">
        <f t="shared" ca="1" si="252"/>
        <v>1.1084984378409799</v>
      </c>
      <c r="CY203" s="156">
        <f t="shared" ca="1" si="253"/>
        <v>1.0795121757966815</v>
      </c>
      <c r="CZ203" s="156">
        <f t="shared" ca="1" si="254"/>
        <v>1.0484880784380617</v>
      </c>
      <c r="DA203" s="156" t="str">
        <f t="shared" ca="1" si="255"/>
        <v/>
      </c>
      <c r="DB203" s="55"/>
      <c r="DC203" s="55"/>
      <c r="DD203" s="43"/>
      <c r="DE203" s="45"/>
      <c r="DF203" s="56"/>
      <c r="DK203" s="10"/>
      <c r="DL203" s="48"/>
      <c r="DM203" s="74">
        <f t="shared" ca="1" si="256"/>
        <v>7.9237968751658977E-2</v>
      </c>
      <c r="DN203" s="74">
        <f t="shared" ca="1" si="257"/>
        <v>7.9237968751658977E-2</v>
      </c>
      <c r="DO203" s="74">
        <f t="shared" ca="1" si="258"/>
        <v>0.52817410440323953</v>
      </c>
      <c r="DP203" s="74">
        <f t="shared" ca="1" si="259"/>
        <v>0.52817410440323975</v>
      </c>
      <c r="DQ203" s="74">
        <f t="shared" ca="1" si="260"/>
        <v>0.52817410440323953</v>
      </c>
      <c r="DR203" s="74">
        <f t="shared" ca="1" si="261"/>
        <v>0.52817410440323964</v>
      </c>
      <c r="DS203" s="74">
        <f t="shared" ca="1" si="262"/>
        <v>0.52817410440323964</v>
      </c>
      <c r="DT203" s="74">
        <f t="shared" ca="1" si="263"/>
        <v>0.52817410440323964</v>
      </c>
      <c r="DU203" s="74">
        <f t="shared" ca="1" si="264"/>
        <v>0.52817410440323964</v>
      </c>
      <c r="DV203" s="74">
        <f t="shared" ca="1" si="265"/>
        <v>0.52817410440323953</v>
      </c>
      <c r="DW203" s="74">
        <f t="shared" ca="1" si="266"/>
        <v>0.52817410440323964</v>
      </c>
      <c r="DX203" s="74">
        <f t="shared" ca="1" si="267"/>
        <v>0.52817410440323975</v>
      </c>
      <c r="DY203" s="74">
        <f t="shared" ca="1" si="268"/>
        <v>0.52817410440323964</v>
      </c>
      <c r="DZ203" s="74">
        <f t="shared" ca="1" si="269"/>
        <v>0.52817410440323975</v>
      </c>
      <c r="EA203" s="74">
        <f t="shared" ca="1" si="270"/>
        <v>0.52817410440323964</v>
      </c>
      <c r="EB203" s="74">
        <f t="shared" ca="1" si="271"/>
        <v>0.52817410440323964</v>
      </c>
      <c r="EC203" s="74">
        <f t="shared" ca="1" si="272"/>
        <v>0.52817410440323964</v>
      </c>
      <c r="ED203" s="55"/>
      <c r="EE203" s="55"/>
      <c r="EF203" s="43"/>
      <c r="EG203" s="45"/>
      <c r="EH203" s="56"/>
    </row>
    <row r="204" spans="1:138" x14ac:dyDescent="0.2">
      <c r="A204" s="6">
        <v>13</v>
      </c>
      <c r="B204">
        <v>4</v>
      </c>
      <c r="C204" s="5">
        <f t="shared" ca="1" si="196"/>
        <v>0.53117385642278259</v>
      </c>
      <c r="D204" s="5">
        <f t="shared" ca="1" si="197"/>
        <v>8.9580705166311531E-2</v>
      </c>
      <c r="E204" s="32">
        <f t="shared" ca="1" si="198"/>
        <v>28264776.321377736</v>
      </c>
      <c r="F204" s="31">
        <f t="shared" ca="1" si="275"/>
        <v>27090847.646115392</v>
      </c>
      <c r="G204" s="31">
        <f t="shared" ca="1" si="275"/>
        <v>39256479.267861471</v>
      </c>
      <c r="H204" s="31">
        <f t="shared" ca="1" si="275"/>
        <v>25430266.993440643</v>
      </c>
      <c r="I204" s="31">
        <f t="shared" ca="1" si="275"/>
        <v>17193642.399546996</v>
      </c>
      <c r="J204" s="31">
        <f t="shared" ca="1" si="275"/>
        <v>7597548.1712857448</v>
      </c>
      <c r="K204" s="31">
        <f t="shared" ca="1" si="275"/>
        <v>1358206.9529736575</v>
      </c>
      <c r="L204" s="31">
        <f t="shared" ca="1" si="275"/>
        <v>382836.59332767804</v>
      </c>
      <c r="M204" s="31">
        <f t="shared" ca="1" si="275"/>
        <v>185612.57780745911</v>
      </c>
      <c r="N204" s="31">
        <f t="shared" ca="1" si="275"/>
        <v>21340.753573484257</v>
      </c>
      <c r="O204" s="31">
        <f t="shared" ca="1" si="275"/>
        <v>14062.374900801575</v>
      </c>
      <c r="P204" s="31">
        <f t="shared" ca="1" si="276"/>
        <v>8327.4117127344543</v>
      </c>
      <c r="Q204" s="31">
        <f t="shared" ca="1" si="276"/>
        <v>9247.4029271350391</v>
      </c>
      <c r="R204" s="31">
        <f t="shared" ca="1" si="276"/>
        <v>7573.2559160452047</v>
      </c>
      <c r="S204" s="31">
        <f t="shared" ca="1" si="276"/>
        <v>8731.7791342139935</v>
      </c>
      <c r="T204" s="31">
        <f t="shared" ca="1" si="276"/>
        <v>3709.9359198581883</v>
      </c>
      <c r="U204" s="31">
        <f t="shared" ca="1" si="276"/>
        <v>1424.6963760284054</v>
      </c>
      <c r="V204" s="31">
        <f t="shared" ca="1" si="276"/>
        <v>766.7693217465586</v>
      </c>
      <c r="W204" s="33">
        <f t="shared" ca="1" si="199"/>
        <v>52223298.068164229</v>
      </c>
      <c r="X204" s="33">
        <f t="shared" ca="1" si="200"/>
        <v>146835401.3035188</v>
      </c>
      <c r="Y204" s="40">
        <f t="array" aca="1" ref="Y204" ca="1">SUM($E$54:$V$54*E204:V204)/1000000</f>
        <v>1876.0172341353564</v>
      </c>
      <c r="Z204" s="41">
        <f t="array" aca="1" ref="Z204" ca="1">SUM(($E$54:$V$54*E204:V204))/SUM(E204:V204)</f>
        <v>12.776327898321336</v>
      </c>
      <c r="AE204" s="10"/>
      <c r="AF204" s="48"/>
      <c r="AG204" s="55">
        <f t="shared" ca="1" si="205"/>
        <v>923708.79999516101</v>
      </c>
      <c r="AH204" s="55">
        <f t="shared" ca="1" si="206"/>
        <v>1338516.8242142787</v>
      </c>
      <c r="AI204" s="55">
        <f t="shared" ca="1" si="207"/>
        <v>3481448.9679924594</v>
      </c>
      <c r="AJ204" s="55">
        <f t="shared" ca="1" si="208"/>
        <v>2353840.3510814086</v>
      </c>
      <c r="AK204" s="55">
        <f t="shared" ca="1" si="209"/>
        <v>1040117.9133124421</v>
      </c>
      <c r="AL204" s="55">
        <f t="shared" ca="1" si="210"/>
        <v>185940.95752002823</v>
      </c>
      <c r="AM204" s="55">
        <f t="shared" ca="1" si="211"/>
        <v>52411.013344617109</v>
      </c>
      <c r="AN204" s="55">
        <f t="shared" ca="1" si="212"/>
        <v>25410.693392282366</v>
      </c>
      <c r="AO204" s="55">
        <f t="shared" ca="1" si="213"/>
        <v>2921.5872772296052</v>
      </c>
      <c r="AP204" s="55">
        <f t="shared" ca="1" si="214"/>
        <v>1925.1642382892221</v>
      </c>
      <c r="AQ204" s="55">
        <f t="shared" ca="1" si="215"/>
        <v>1140.0375356194884</v>
      </c>
      <c r="AR204" s="55">
        <f t="shared" ca="1" si="216"/>
        <v>1265.9859759077158</v>
      </c>
      <c r="AS204" s="55">
        <f t="shared" ca="1" si="217"/>
        <v>1036.7922601858274</v>
      </c>
      <c r="AT204" s="55">
        <f t="shared" ca="1" si="218"/>
        <v>1195.3961577905739</v>
      </c>
      <c r="AU204" s="55">
        <f t="shared" ca="1" si="219"/>
        <v>507.89685310185394</v>
      </c>
      <c r="AV204" s="55">
        <f t="shared" ca="1" si="220"/>
        <v>195.04347828145293</v>
      </c>
      <c r="AW204" s="55">
        <f t="shared" ca="1" si="221"/>
        <v>104.97208954083668</v>
      </c>
      <c r="AX204" s="55">
        <f t="shared" ca="1" si="201"/>
        <v>7149462.7725091856</v>
      </c>
      <c r="AY204" s="55">
        <f t="shared" ca="1" si="202"/>
        <v>9411688.3967186268</v>
      </c>
      <c r="AZ204" s="43">
        <f t="array" aca="1" ref="AZ204" ca="1">SUM($E$54:$V$54*AF204:AW204)/1000000</f>
        <v>182.39855953993384</v>
      </c>
      <c r="BA204" s="45">
        <f t="array" aca="1" ref="BA204" ca="1">IF(AZ204=0,"",SUM(($E$54:$V$54*AF204:AW204))/SUM(AF204:AW204))</f>
        <v>19.380004081257816</v>
      </c>
      <c r="BB204" s="56">
        <f t="array" aca="1" ref="BB204" ca="1">SUM(AG204:AW204*AG$54:AW$54*AG$55:AW$55)/1000000</f>
        <v>350.45036553073362</v>
      </c>
      <c r="BG204" s="10"/>
      <c r="BH204" s="48"/>
      <c r="BI204" s="55">
        <f t="shared" si="222"/>
        <v>0</v>
      </c>
      <c r="BJ204" s="55">
        <f t="shared" si="223"/>
        <v>0</v>
      </c>
      <c r="BK204" s="55">
        <f t="shared" ca="1" si="224"/>
        <v>20643448.506399091</v>
      </c>
      <c r="BL204" s="55">
        <f t="shared" ca="1" si="225"/>
        <v>13957229.454336399</v>
      </c>
      <c r="BM204" s="55">
        <f t="shared" ca="1" si="226"/>
        <v>6167437.9781100322</v>
      </c>
      <c r="BN204" s="55">
        <f t="shared" ca="1" si="227"/>
        <v>1102547.4212275047</v>
      </c>
      <c r="BO204" s="55">
        <f t="shared" ca="1" si="228"/>
        <v>310774.06708956888</v>
      </c>
      <c r="BP204" s="55">
        <f t="shared" ca="1" si="229"/>
        <v>150674.14325994303</v>
      </c>
      <c r="BQ204" s="55">
        <f t="shared" ca="1" si="230"/>
        <v>17323.716954902873</v>
      </c>
      <c r="BR204" s="55">
        <f t="shared" ca="1" si="231"/>
        <v>11415.370205010187</v>
      </c>
      <c r="BS204" s="55">
        <f t="shared" ca="1" si="232"/>
        <v>6759.9170283095764</v>
      </c>
      <c r="BT204" s="55">
        <f t="shared" ca="1" si="233"/>
        <v>7506.7354264694004</v>
      </c>
      <c r="BU204" s="55">
        <f t="shared" ca="1" si="234"/>
        <v>6147.7183298542068</v>
      </c>
      <c r="BV204" s="55">
        <f t="shared" ca="1" si="235"/>
        <v>7088.169108601589</v>
      </c>
      <c r="BW204" s="55">
        <f t="shared" ca="1" si="236"/>
        <v>3011.6031083506532</v>
      </c>
      <c r="BX204" s="55">
        <f t="shared" ca="1" si="237"/>
        <v>1156.5213327638999</v>
      </c>
      <c r="BY204" s="55">
        <f t="shared" ca="1" si="238"/>
        <v>622.43794034268035</v>
      </c>
      <c r="BZ204" s="55">
        <f t="shared" ca="1" si="203"/>
        <v>42393143.759857148</v>
      </c>
      <c r="CA204" s="55">
        <f t="shared" ca="1" si="204"/>
        <v>42393143.759857148</v>
      </c>
      <c r="CB204" s="43">
        <f t="array" aca="1" ref="CB204" ca="1">SUM($E$54:$V$54*BH204:BY204)/1000000</f>
        <v>946.24384305190631</v>
      </c>
      <c r="CC204" s="45">
        <f t="array" aca="1" ref="CC204" ca="1">IF(CB204=0,"",SUM(($E$54:$V$54*BH204:BY204))/SUM(BH204:BY204))</f>
        <v>22.320681108531566</v>
      </c>
      <c r="CD204" s="56">
        <f t="array" aca="1" ref="CD204" ca="1">SUM(BI204:BY204*BI$54:BY$54*BI$55:BY$55)/1000000</f>
        <v>4379.4728108386307</v>
      </c>
      <c r="CI204" s="10"/>
      <c r="CJ204" s="73"/>
      <c r="CK204" s="156" t="str">
        <f t="shared" ca="1" si="239"/>
        <v/>
      </c>
      <c r="CL204" s="156" t="str">
        <f t="shared" ca="1" si="240"/>
        <v/>
      </c>
      <c r="CM204" s="156" t="str">
        <f t="shared" ca="1" si="241"/>
        <v/>
      </c>
      <c r="CN204" s="156">
        <f t="shared" ca="1" si="242"/>
        <v>0.44112581265103429</v>
      </c>
      <c r="CO204" s="156">
        <f t="shared" ca="1" si="243"/>
        <v>0.34354624161546826</v>
      </c>
      <c r="CP204" s="156">
        <f t="shared" ca="1" si="244"/>
        <v>0.37851804034864156</v>
      </c>
      <c r="CQ204" s="156">
        <f t="shared" ca="1" si="245"/>
        <v>0.49748756278375583</v>
      </c>
      <c r="CR204" s="156">
        <f t="shared" ca="1" si="246"/>
        <v>0.47088944134130373</v>
      </c>
      <c r="CS204" s="156">
        <f t="shared" ca="1" si="247"/>
        <v>0.40477420881977483</v>
      </c>
      <c r="CT204" s="156">
        <f t="shared" ca="1" si="248"/>
        <v>0.37195049774933137</v>
      </c>
      <c r="CU204" s="156">
        <f t="shared" ca="1" si="249"/>
        <v>0.42000024713371126</v>
      </c>
      <c r="CV204" s="156">
        <f t="shared" ca="1" si="250"/>
        <v>0.39895874450949786</v>
      </c>
      <c r="CW204" s="156">
        <f t="shared" ca="1" si="251"/>
        <v>0.37489315253799316</v>
      </c>
      <c r="CX204" s="156">
        <f t="shared" ca="1" si="252"/>
        <v>0.41485622969559327</v>
      </c>
      <c r="CY204" s="156">
        <f t="shared" ca="1" si="253"/>
        <v>0.40102156859779597</v>
      </c>
      <c r="CZ204" s="156">
        <f t="shared" ca="1" si="254"/>
        <v>0.38028569923411337</v>
      </c>
      <c r="DA204" s="156" t="str">
        <f t="shared" ca="1" si="255"/>
        <v/>
      </c>
      <c r="DB204" s="55"/>
      <c r="DC204" s="55"/>
      <c r="DD204" s="43"/>
      <c r="DE204" s="45"/>
      <c r="DF204" s="56"/>
      <c r="DK204" s="10"/>
      <c r="DL204" s="48"/>
      <c r="DM204" s="74">
        <f t="shared" ca="1" si="256"/>
        <v>8.9580705166311586E-2</v>
      </c>
      <c r="DN204" s="74">
        <f t="shared" ca="1" si="257"/>
        <v>8.9580705166311697E-2</v>
      </c>
      <c r="DO204" s="74">
        <f t="shared" ca="1" si="258"/>
        <v>0.62075456158909414</v>
      </c>
      <c r="DP204" s="74">
        <f t="shared" ca="1" si="259"/>
        <v>0.62075456158909414</v>
      </c>
      <c r="DQ204" s="74">
        <f t="shared" ca="1" si="260"/>
        <v>0.62075456158909414</v>
      </c>
      <c r="DR204" s="74">
        <f t="shared" ca="1" si="261"/>
        <v>0.62075456158909414</v>
      </c>
      <c r="DS204" s="74">
        <f t="shared" ca="1" si="262"/>
        <v>0.62075456158909414</v>
      </c>
      <c r="DT204" s="74">
        <f t="shared" ca="1" si="263"/>
        <v>0.62075456158909414</v>
      </c>
      <c r="DU204" s="74">
        <f t="shared" ca="1" si="264"/>
        <v>0.62075456158909414</v>
      </c>
      <c r="DV204" s="74">
        <f t="shared" ca="1" si="265"/>
        <v>0.62075456158909414</v>
      </c>
      <c r="DW204" s="74">
        <f t="shared" ca="1" si="266"/>
        <v>0.62075456158909426</v>
      </c>
      <c r="DX204" s="74">
        <f t="shared" ca="1" si="267"/>
        <v>0.62075456158909403</v>
      </c>
      <c r="DY204" s="74">
        <f t="shared" ca="1" si="268"/>
        <v>0.62075456158909414</v>
      </c>
      <c r="DZ204" s="74">
        <f t="shared" ca="1" si="269"/>
        <v>0.62075456158909403</v>
      </c>
      <c r="EA204" s="74">
        <f t="shared" ca="1" si="270"/>
        <v>0.62075456158909414</v>
      </c>
      <c r="EB204" s="74">
        <f t="shared" ca="1" si="271"/>
        <v>0.62075456158909426</v>
      </c>
      <c r="EC204" s="74">
        <f t="shared" ca="1" si="272"/>
        <v>0.62075456158909414</v>
      </c>
      <c r="ED204" s="55"/>
      <c r="EE204" s="55"/>
      <c r="EF204" s="43"/>
      <c r="EG204" s="45"/>
      <c r="EH204" s="56"/>
    </row>
    <row r="205" spans="1:138" x14ac:dyDescent="0.2">
      <c r="A205" s="6">
        <v>13</v>
      </c>
      <c r="B205">
        <v>5</v>
      </c>
      <c r="C205" s="5">
        <f t="shared" ca="1" si="196"/>
        <v>0.64271486273892864</v>
      </c>
      <c r="D205" s="5">
        <f t="shared" ca="1" si="197"/>
        <v>8.3510723703675557E-2</v>
      </c>
      <c r="E205" s="32">
        <f t="shared" ca="1" si="198"/>
        <v>28844365.416163508</v>
      </c>
      <c r="F205" s="31">
        <f t="shared" ca="1" si="275"/>
        <v>21826081.478267893</v>
      </c>
      <c r="G205" s="31">
        <f t="shared" ca="1" si="275"/>
        <v>20919572.874604475</v>
      </c>
      <c r="H205" s="31">
        <f t="shared" ca="1" si="275"/>
        <v>15940944.436128167</v>
      </c>
      <c r="I205" s="31">
        <f t="shared" ca="1" si="275"/>
        <v>10326511.20780004</v>
      </c>
      <c r="J205" s="31">
        <f t="shared" ca="1" si="275"/>
        <v>6981851.2321409956</v>
      </c>
      <c r="K205" s="31">
        <f t="shared" ca="1" si="275"/>
        <v>3085149.139913456</v>
      </c>
      <c r="L205" s="31">
        <f t="shared" ca="1" si="275"/>
        <v>551529.37741519173</v>
      </c>
      <c r="M205" s="31">
        <f t="shared" ca="1" si="275"/>
        <v>155459.09812012454</v>
      </c>
      <c r="N205" s="31">
        <f t="shared" ca="1" si="275"/>
        <v>75372.011057995405</v>
      </c>
      <c r="O205" s="31">
        <f t="shared" ca="1" si="275"/>
        <v>8665.8756282946815</v>
      </c>
      <c r="P205" s="31">
        <f t="shared" ca="1" si="276"/>
        <v>5710.3321824686136</v>
      </c>
      <c r="Q205" s="31">
        <f t="shared" ca="1" si="276"/>
        <v>3381.5260534110125</v>
      </c>
      <c r="R205" s="31">
        <f t="shared" ca="1" si="276"/>
        <v>3755.1084302313452</v>
      </c>
      <c r="S205" s="31">
        <f t="shared" ca="1" si="276"/>
        <v>3075.2847430485358</v>
      </c>
      <c r="T205" s="31">
        <f t="shared" ca="1" si="276"/>
        <v>3545.7282110625515</v>
      </c>
      <c r="U205" s="31">
        <f t="shared" ca="1" si="276"/>
        <v>1506.499906843967</v>
      </c>
      <c r="V205" s="31">
        <f t="shared" ca="1" si="276"/>
        <v>578.5288490507869</v>
      </c>
      <c r="W205" s="33">
        <f t="shared" ca="1" si="199"/>
        <v>37147035.386580378</v>
      </c>
      <c r="X205" s="33">
        <f t="shared" ca="1" si="200"/>
        <v>108737055.15561628</v>
      </c>
      <c r="Y205" s="40">
        <f t="array" aca="1" ref="Y205" ca="1">SUM($E$54:$V$54*E205:V205)/1000000</f>
        <v>1309.445461450905</v>
      </c>
      <c r="Z205" s="41">
        <f t="array" aca="1" ref="Z205" ca="1">SUM(($E$54:$V$54*E205:V205))/SUM(E205:V205)</f>
        <v>12.04231123950272</v>
      </c>
      <c r="AE205" s="10"/>
      <c r="AF205" s="48"/>
      <c r="AG205" s="55">
        <f t="shared" ca="1" si="205"/>
        <v>596632.04656414944</v>
      </c>
      <c r="AH205" s="55">
        <f t="shared" ca="1" si="206"/>
        <v>571851.96480873961</v>
      </c>
      <c r="AI205" s="55">
        <f t="shared" ca="1" si="207"/>
        <v>2160499.231964834</v>
      </c>
      <c r="AJ205" s="55">
        <f t="shared" ca="1" si="208"/>
        <v>1399566.9844231091</v>
      </c>
      <c r="AK205" s="55">
        <f t="shared" ca="1" si="209"/>
        <v>946260.38533493003</v>
      </c>
      <c r="AL205" s="55">
        <f t="shared" ca="1" si="210"/>
        <v>418134.72056106961</v>
      </c>
      <c r="AM205" s="55">
        <f t="shared" ca="1" si="211"/>
        <v>74749.573407394841</v>
      </c>
      <c r="AN205" s="55">
        <f t="shared" ca="1" si="212"/>
        <v>21069.596185861417</v>
      </c>
      <c r="AO205" s="55">
        <f t="shared" ca="1" si="213"/>
        <v>10215.277561182935</v>
      </c>
      <c r="AP205" s="55">
        <f t="shared" ca="1" si="214"/>
        <v>1174.4986449360522</v>
      </c>
      <c r="AQ205" s="55">
        <f t="shared" ca="1" si="215"/>
        <v>773.9295713575699</v>
      </c>
      <c r="AR205" s="55">
        <f t="shared" ca="1" si="216"/>
        <v>458.30311187246326</v>
      </c>
      <c r="AS205" s="55">
        <f t="shared" ca="1" si="217"/>
        <v>508.93527117957933</v>
      </c>
      <c r="AT205" s="55">
        <f t="shared" ca="1" si="218"/>
        <v>416.79778460123066</v>
      </c>
      <c r="AU205" s="55">
        <f t="shared" ca="1" si="219"/>
        <v>480.55766754917101</v>
      </c>
      <c r="AV205" s="55">
        <f t="shared" ca="1" si="220"/>
        <v>204.17810906579055</v>
      </c>
      <c r="AW205" s="55">
        <f t="shared" ca="1" si="221"/>
        <v>78.408850808798775</v>
      </c>
      <c r="AX205" s="55">
        <f t="shared" ca="1" si="201"/>
        <v>5034591.378449752</v>
      </c>
      <c r="AY205" s="55">
        <f t="shared" ca="1" si="202"/>
        <v>6203075.3898226405</v>
      </c>
      <c r="AZ205" s="43">
        <f t="array" aca="1" ref="AZ205" ca="1">SUM($E$54:$V$54*AF205:AW205)/1000000</f>
        <v>128.14603085378536</v>
      </c>
      <c r="BA205" s="45">
        <f t="array" aca="1" ref="BA205" ca="1">IF(AZ205=0,"",SUM(($E$54:$V$54*AF205:AW205))/SUM(AF205:AW205))</f>
        <v>20.658467421504181</v>
      </c>
      <c r="BB205" s="56">
        <f t="array" aca="1" ref="BB205" ca="1">SUM(AG205:AW205*AG$54:AW$54*AG$55:AW$55)/1000000</f>
        <v>258.21392258593806</v>
      </c>
      <c r="BG205" s="10"/>
      <c r="BH205" s="48"/>
      <c r="BI205" s="55">
        <f t="shared" si="222"/>
        <v>0</v>
      </c>
      <c r="BJ205" s="55">
        <f t="shared" si="223"/>
        <v>0</v>
      </c>
      <c r="BK205" s="55">
        <f t="shared" ca="1" si="224"/>
        <v>16627624.641920365</v>
      </c>
      <c r="BL205" s="55">
        <f t="shared" ca="1" si="225"/>
        <v>10771341.240907533</v>
      </c>
      <c r="BM205" s="55">
        <f t="shared" ca="1" si="226"/>
        <v>7282604.9961420419</v>
      </c>
      <c r="BN205" s="55">
        <f t="shared" ca="1" si="227"/>
        <v>3218046.5886677499</v>
      </c>
      <c r="BO205" s="55">
        <f t="shared" ca="1" si="228"/>
        <v>575287.33654373465</v>
      </c>
      <c r="BP205" s="55">
        <f t="shared" ca="1" si="229"/>
        <v>162155.73306023885</v>
      </c>
      <c r="BQ205" s="55">
        <f t="shared" ca="1" si="230"/>
        <v>78618.774025625884</v>
      </c>
      <c r="BR205" s="55">
        <f t="shared" ca="1" si="231"/>
        <v>9039.1712811118705</v>
      </c>
      <c r="BS205" s="55">
        <f t="shared" ca="1" si="232"/>
        <v>5956.3133471298806</v>
      </c>
      <c r="BT205" s="55">
        <f t="shared" ca="1" si="233"/>
        <v>3527.1903843765836</v>
      </c>
      <c r="BU205" s="55">
        <f t="shared" ca="1" si="234"/>
        <v>3916.8653850952805</v>
      </c>
      <c r="BV205" s="55">
        <f t="shared" ca="1" si="235"/>
        <v>3207.7572680414837</v>
      </c>
      <c r="BW205" s="55">
        <f t="shared" ca="1" si="236"/>
        <v>3698.4657974340034</v>
      </c>
      <c r="BX205" s="55">
        <f t="shared" ca="1" si="237"/>
        <v>1571.3946607402927</v>
      </c>
      <c r="BY205" s="55">
        <f t="shared" ca="1" si="238"/>
        <v>603.44985111027393</v>
      </c>
      <c r="BZ205" s="55">
        <f t="shared" ca="1" si="203"/>
        <v>38747199.91924233</v>
      </c>
      <c r="CA205" s="55">
        <f t="shared" ca="1" si="204"/>
        <v>38747199.91924233</v>
      </c>
      <c r="CB205" s="43">
        <f t="array" aca="1" ref="CB205" ca="1">SUM($E$54:$V$54*BH205:BY205)/1000000</f>
        <v>901.39447524784657</v>
      </c>
      <c r="CC205" s="45">
        <f t="array" aca="1" ref="CC205" ca="1">IF(CB205=0,"",SUM(($E$54:$V$54*BH205:BY205))/SUM(BH205:BY205))</f>
        <v>23.263473931704755</v>
      </c>
      <c r="CD205" s="56">
        <f t="array" aca="1" ref="CD205" ca="1">SUM(BI205:BY205*BI$54:BY$54*BI$55:BY$55)/1000000</f>
        <v>4227.2817727011234</v>
      </c>
      <c r="CI205" s="10"/>
      <c r="CJ205" s="73"/>
      <c r="CK205" s="156" t="str">
        <f t="shared" ca="1" si="239"/>
        <v/>
      </c>
      <c r="CL205" s="156" t="str">
        <f t="shared" ca="1" si="240"/>
        <v/>
      </c>
      <c r="CM205" s="156" t="str">
        <f t="shared" ca="1" si="241"/>
        <v/>
      </c>
      <c r="CN205" s="156">
        <f t="shared" ca="1" si="242"/>
        <v>0.45391534356302043</v>
      </c>
      <c r="CO205" s="156">
        <f t="shared" ca="1" si="243"/>
        <v>0.43188862146703916</v>
      </c>
      <c r="CP205" s="156">
        <f t="shared" ca="1" si="244"/>
        <v>0.44936993612918541</v>
      </c>
      <c r="CQ205" s="156">
        <f t="shared" ca="1" si="245"/>
        <v>0.52191714792459143</v>
      </c>
      <c r="CR205" s="156">
        <f t="shared" ca="1" si="246"/>
        <v>0.49996455620926106</v>
      </c>
      <c r="CS205" s="156">
        <f t="shared" ca="1" si="247"/>
        <v>0.4424855961394718</v>
      </c>
      <c r="CT205" s="156">
        <f t="shared" ca="1" si="248"/>
        <v>0.44631580865405707</v>
      </c>
      <c r="CU205" s="156">
        <f t="shared" ca="1" si="249"/>
        <v>0.42860580982104607</v>
      </c>
      <c r="CV205" s="156">
        <f t="shared" ca="1" si="250"/>
        <v>0.46639067343863283</v>
      </c>
      <c r="CW205" s="156">
        <f t="shared" ca="1" si="251"/>
        <v>0.50776488137012687</v>
      </c>
      <c r="CX205" s="156">
        <f t="shared" ca="1" si="252"/>
        <v>0.42118402567805346</v>
      </c>
      <c r="CY205" s="156">
        <f t="shared" ca="1" si="253"/>
        <v>0.55659096611854486</v>
      </c>
      <c r="CZ205" s="156">
        <f t="shared" ca="1" si="254"/>
        <v>0.67930110452003412</v>
      </c>
      <c r="DA205" s="156" t="str">
        <f t="shared" ca="1" si="255"/>
        <v/>
      </c>
      <c r="DB205" s="55"/>
      <c r="DC205" s="55"/>
      <c r="DD205" s="43"/>
      <c r="DE205" s="45"/>
      <c r="DF205" s="56"/>
      <c r="DK205" s="10"/>
      <c r="DL205" s="48"/>
      <c r="DM205" s="74">
        <f t="shared" ca="1" si="256"/>
        <v>8.3510723703675488E-2</v>
      </c>
      <c r="DN205" s="74">
        <f t="shared" ca="1" si="257"/>
        <v>8.3510723703675488E-2</v>
      </c>
      <c r="DO205" s="74">
        <f t="shared" ca="1" si="258"/>
        <v>0.72622558644260415</v>
      </c>
      <c r="DP205" s="74">
        <f t="shared" ca="1" si="259"/>
        <v>0.72622558644260415</v>
      </c>
      <c r="DQ205" s="74">
        <f t="shared" ca="1" si="260"/>
        <v>0.72622558644260415</v>
      </c>
      <c r="DR205" s="74">
        <f t="shared" ca="1" si="261"/>
        <v>0.72622558644260415</v>
      </c>
      <c r="DS205" s="74">
        <f t="shared" ca="1" si="262"/>
        <v>0.72622558644260415</v>
      </c>
      <c r="DT205" s="74">
        <f t="shared" ca="1" si="263"/>
        <v>0.72622558644260415</v>
      </c>
      <c r="DU205" s="74">
        <f t="shared" ca="1" si="264"/>
        <v>0.72622558644260404</v>
      </c>
      <c r="DV205" s="74">
        <f t="shared" ca="1" si="265"/>
        <v>0.72622558644260415</v>
      </c>
      <c r="DW205" s="74">
        <f t="shared" ca="1" si="266"/>
        <v>0.72622558644260404</v>
      </c>
      <c r="DX205" s="74">
        <f t="shared" ca="1" si="267"/>
        <v>0.72622558644260415</v>
      </c>
      <c r="DY205" s="74">
        <f t="shared" ca="1" si="268"/>
        <v>0.72622558644260415</v>
      </c>
      <c r="DZ205" s="74">
        <f t="shared" ca="1" si="269"/>
        <v>0.72622558644260415</v>
      </c>
      <c r="EA205" s="74">
        <f t="shared" ca="1" si="270"/>
        <v>0.72622558644260415</v>
      </c>
      <c r="EB205" s="74">
        <f t="shared" ca="1" si="271"/>
        <v>0.72622558644260415</v>
      </c>
      <c r="EC205" s="74">
        <f t="shared" ca="1" si="272"/>
        <v>0.72622558644260415</v>
      </c>
      <c r="ED205" s="55"/>
      <c r="EE205" s="55"/>
      <c r="EF205" s="43"/>
      <c r="EG205" s="45"/>
      <c r="EH205" s="56"/>
    </row>
    <row r="206" spans="1:138" x14ac:dyDescent="0.2">
      <c r="A206" s="6">
        <v>13</v>
      </c>
      <c r="B206">
        <v>6</v>
      </c>
      <c r="C206" s="5">
        <f t="shared" ca="1" si="196"/>
        <v>0.6769261699940925</v>
      </c>
      <c r="D206" s="5">
        <f t="shared" ca="1" si="197"/>
        <v>0.10018081559623131</v>
      </c>
      <c r="E206" s="32">
        <f t="shared" ca="1" si="198"/>
        <v>9358919.1707088072</v>
      </c>
      <c r="F206" s="31">
        <f t="shared" ca="1" si="275"/>
        <v>21905414.683503013</v>
      </c>
      <c r="G206" s="31">
        <f t="shared" ca="1" si="275"/>
        <v>16575485.672826231</v>
      </c>
      <c r="H206" s="31">
        <f t="shared" ca="1" si="275"/>
        <v>8073428.4931213921</v>
      </c>
      <c r="I206" s="31">
        <f t="shared" ca="1" si="275"/>
        <v>6152041.238573106</v>
      </c>
      <c r="J206" s="31">
        <f t="shared" ca="1" si="275"/>
        <v>3985279.7339279577</v>
      </c>
      <c r="K206" s="31">
        <f t="shared" ca="1" si="275"/>
        <v>2694485.0647849352</v>
      </c>
      <c r="L206" s="31">
        <f t="shared" ca="1" si="275"/>
        <v>1190642.4247286255</v>
      </c>
      <c r="M206" s="31">
        <f t="shared" ca="1" si="275"/>
        <v>212850.09101800309</v>
      </c>
      <c r="N206" s="31">
        <f t="shared" ca="1" si="275"/>
        <v>59995.86701894828</v>
      </c>
      <c r="O206" s="31">
        <f t="shared" ca="1" si="275"/>
        <v>29088.095885465627</v>
      </c>
      <c r="P206" s="31">
        <f t="shared" ca="1" si="276"/>
        <v>3344.395587552995</v>
      </c>
      <c r="Q206" s="31">
        <f t="shared" ca="1" si="276"/>
        <v>2203.7715025767138</v>
      </c>
      <c r="R206" s="31">
        <f t="shared" ca="1" si="276"/>
        <v>1305.0222847992525</v>
      </c>
      <c r="S206" s="31">
        <f t="shared" ca="1" si="276"/>
        <v>1449.1978195306858</v>
      </c>
      <c r="T206" s="31">
        <f t="shared" ca="1" si="276"/>
        <v>1186.8354874075778</v>
      </c>
      <c r="U206" s="31">
        <f t="shared" ca="1" si="276"/>
        <v>1368.3923347597497</v>
      </c>
      <c r="V206" s="31">
        <f t="shared" ca="1" si="276"/>
        <v>581.39902500417395</v>
      </c>
      <c r="W206" s="33">
        <f t="shared" ca="1" si="199"/>
        <v>22409250.023100063</v>
      </c>
      <c r="X206" s="33">
        <f t="shared" ca="1" si="200"/>
        <v>70249069.550138131</v>
      </c>
      <c r="Y206" s="40">
        <f t="array" aca="1" ref="Y206" ca="1">SUM($E$54:$V$54*E206:V206)/1000000</f>
        <v>905.62281630373184</v>
      </c>
      <c r="Z206" s="41">
        <f t="array" aca="1" ref="Z206" ca="1">SUM(($E$54:$V$54*E206:V206))/SUM(E206:V206)</f>
        <v>12.891598737224145</v>
      </c>
      <c r="AE206" s="10"/>
      <c r="AF206" s="48"/>
      <c r="AG206" s="55">
        <f t="shared" ca="1" si="205"/>
        <v>730117.26024569548</v>
      </c>
      <c r="AH206" s="55">
        <f t="shared" ca="1" si="206"/>
        <v>552468.34454130335</v>
      </c>
      <c r="AI206" s="55">
        <f t="shared" ca="1" si="207"/>
        <v>1351672.9116381756</v>
      </c>
      <c r="AJ206" s="55">
        <f t="shared" ca="1" si="208"/>
        <v>1029989.6135260421</v>
      </c>
      <c r="AK206" s="55">
        <f t="shared" ca="1" si="209"/>
        <v>667225.16539789725</v>
      </c>
      <c r="AL206" s="55">
        <f t="shared" ca="1" si="210"/>
        <v>451117.20206433866</v>
      </c>
      <c r="AM206" s="55">
        <f t="shared" ca="1" si="211"/>
        <v>199340.23250767152</v>
      </c>
      <c r="AN206" s="55">
        <f t="shared" ca="1" si="212"/>
        <v>35635.876692768157</v>
      </c>
      <c r="AO206" s="55">
        <f t="shared" ca="1" si="213"/>
        <v>10044.653065157121</v>
      </c>
      <c r="AP206" s="55">
        <f t="shared" ca="1" si="214"/>
        <v>4869.9993185071962</v>
      </c>
      <c r="AQ206" s="55">
        <f t="shared" ca="1" si="215"/>
        <v>559.9267926072722</v>
      </c>
      <c r="AR206" s="55">
        <f t="shared" ca="1" si="216"/>
        <v>368.96075143429346</v>
      </c>
      <c r="AS206" s="55">
        <f t="shared" ca="1" si="217"/>
        <v>218.48998513459523</v>
      </c>
      <c r="AT206" s="55">
        <f t="shared" ca="1" si="218"/>
        <v>242.62820162879768</v>
      </c>
      <c r="AU206" s="55">
        <f t="shared" ca="1" si="219"/>
        <v>198.70286586008825</v>
      </c>
      <c r="AV206" s="55">
        <f t="shared" ca="1" si="220"/>
        <v>229.09955206316101</v>
      </c>
      <c r="AW206" s="55">
        <f t="shared" ca="1" si="221"/>
        <v>97.339229996345011</v>
      </c>
      <c r="AX206" s="55">
        <f t="shared" ca="1" si="201"/>
        <v>3751810.8015892818</v>
      </c>
      <c r="AY206" s="55">
        <f t="shared" ca="1" si="202"/>
        <v>5034396.4063762818</v>
      </c>
      <c r="AZ206" s="43">
        <f t="array" aca="1" ref="AZ206" ca="1">SUM($E$54:$V$54*AF206:AW206)/1000000</f>
        <v>102.58795521933654</v>
      </c>
      <c r="BA206" s="45">
        <f t="array" aca="1" ref="BA206" ca="1">IF(AZ206=0,"",SUM(($E$54:$V$54*AF206:AW206))/SUM(AF206:AW206))</f>
        <v>20.377409114904903</v>
      </c>
      <c r="BB206" s="56">
        <f t="array" aca="1" ref="BB206" ca="1">SUM(AG206:AW206*AG$54:AW$54*AG$55:AW$55)/1000000</f>
        <v>210.54899983780638</v>
      </c>
      <c r="BG206" s="10"/>
      <c r="BH206" s="48"/>
      <c r="BI206" s="55">
        <f t="shared" si="222"/>
        <v>0</v>
      </c>
      <c r="BJ206" s="55">
        <f t="shared" si="223"/>
        <v>0</v>
      </c>
      <c r="BK206" s="55">
        <f t="shared" ca="1" si="224"/>
        <v>9133313.2168512139</v>
      </c>
      <c r="BL206" s="55">
        <f t="shared" ca="1" si="225"/>
        <v>6959685.046166745</v>
      </c>
      <c r="BM206" s="55">
        <f t="shared" ca="1" si="226"/>
        <v>4508469.7409217786</v>
      </c>
      <c r="BN206" s="55">
        <f t="shared" ca="1" si="227"/>
        <v>3048218.7432236448</v>
      </c>
      <c r="BO206" s="55">
        <f t="shared" ca="1" si="228"/>
        <v>1346950.7042247143</v>
      </c>
      <c r="BP206" s="55">
        <f t="shared" ca="1" si="229"/>
        <v>240793.18360954503</v>
      </c>
      <c r="BQ206" s="55">
        <f t="shared" ca="1" si="230"/>
        <v>67872.161829075994</v>
      </c>
      <c r="BR206" s="55">
        <f t="shared" ca="1" si="231"/>
        <v>32906.799240262255</v>
      </c>
      <c r="BS206" s="55">
        <f t="shared" ca="1" si="232"/>
        <v>3783.4499244282051</v>
      </c>
      <c r="BT206" s="55">
        <f t="shared" ca="1" si="233"/>
        <v>2493.0839987686659</v>
      </c>
      <c r="BU206" s="55">
        <f t="shared" ca="1" si="234"/>
        <v>1476.3464236039983</v>
      </c>
      <c r="BV206" s="55">
        <f t="shared" ca="1" si="235"/>
        <v>1639.4494123814563</v>
      </c>
      <c r="BW206" s="55">
        <f t="shared" ca="1" si="236"/>
        <v>1342.6439897997743</v>
      </c>
      <c r="BX206" s="55">
        <f t="shared" ca="1" si="237"/>
        <v>1548.0357332138935</v>
      </c>
      <c r="BY206" s="55">
        <f t="shared" ca="1" si="238"/>
        <v>657.72545131963045</v>
      </c>
      <c r="BZ206" s="55">
        <f t="shared" ca="1" si="203"/>
        <v>25351150.331000503</v>
      </c>
      <c r="CA206" s="55">
        <f t="shared" ca="1" si="204"/>
        <v>25351150.331000503</v>
      </c>
      <c r="CB206" s="43">
        <f t="array" aca="1" ref="CB206" ca="1">SUM($E$54:$V$54*BH206:BY206)/1000000</f>
        <v>614.66819538566324</v>
      </c>
      <c r="CC206" s="45">
        <f t="array" aca="1" ref="CC206" ca="1">IF(CB206=0,"",SUM(($E$54:$V$54*BH206:BY206))/SUM(BH206:BY206))</f>
        <v>24.246165848893252</v>
      </c>
      <c r="CD206" s="56">
        <f t="array" aca="1" ref="CD206" ca="1">SUM(BI206:BY206*BI$54:BY$54*BI$55:BY$55)/1000000</f>
        <v>2920.0430708186459</v>
      </c>
      <c r="CI206" s="10"/>
      <c r="CJ206" s="73"/>
      <c r="CK206" s="156" t="str">
        <f t="shared" ca="1" si="239"/>
        <v/>
      </c>
      <c r="CL206" s="156" t="str">
        <f t="shared" ca="1" si="240"/>
        <v/>
      </c>
      <c r="CM206" s="156" t="str">
        <f t="shared" ca="1" si="241"/>
        <v/>
      </c>
      <c r="CN206" s="156">
        <f t="shared" ca="1" si="242"/>
        <v>0.7316695223041958</v>
      </c>
      <c r="CO206" s="156">
        <f t="shared" ca="1" si="243"/>
        <v>0.53229223279505999</v>
      </c>
      <c r="CP206" s="156">
        <f t="shared" ca="1" si="244"/>
        <v>0.64883603330978812</v>
      </c>
      <c r="CQ206" s="156">
        <f t="shared" ca="1" si="245"/>
        <v>0.80319775765897428</v>
      </c>
      <c r="CR206" s="156">
        <f t="shared" ca="1" si="246"/>
        <v>0.68060982538411174</v>
      </c>
      <c r="CS206" s="156">
        <f t="shared" ca="1" si="247"/>
        <v>0.80357970012114466</v>
      </c>
      <c r="CT206" s="156">
        <f t="shared" ca="1" si="248"/>
        <v>0.69228906661249701</v>
      </c>
      <c r="CU206" s="156">
        <f t="shared" ca="1" si="249"/>
        <v>0.70081271384467758</v>
      </c>
      <c r="CV206" s="156">
        <f t="shared" ca="1" si="250"/>
        <v>0.64460394827430378</v>
      </c>
      <c r="CW206" s="156">
        <f t="shared" ca="1" si="251"/>
        <v>0.74543743682601349</v>
      </c>
      <c r="CX206" s="156">
        <f t="shared" ca="1" si="252"/>
        <v>0.67405526566333773</v>
      </c>
      <c r="CY206" s="156">
        <f t="shared" ca="1" si="253"/>
        <v>0.68074965548196542</v>
      </c>
      <c r="CZ206" s="156">
        <f t="shared" ca="1" si="254"/>
        <v>0.65426639881302007</v>
      </c>
      <c r="DA206" s="156" t="str">
        <f t="shared" ca="1" si="255"/>
        <v/>
      </c>
      <c r="DB206" s="55"/>
      <c r="DC206" s="55"/>
      <c r="DD206" s="43"/>
      <c r="DE206" s="45"/>
      <c r="DF206" s="56"/>
      <c r="DK206" s="10"/>
      <c r="DL206" s="48"/>
      <c r="DM206" s="74">
        <f t="shared" ca="1" si="256"/>
        <v>0.10018081559623129</v>
      </c>
      <c r="DN206" s="74">
        <f t="shared" ca="1" si="257"/>
        <v>0.10018081559623129</v>
      </c>
      <c r="DO206" s="74">
        <f t="shared" ca="1" si="258"/>
        <v>0.77710698559032387</v>
      </c>
      <c r="DP206" s="74">
        <f t="shared" ca="1" si="259"/>
        <v>0.77710698559032387</v>
      </c>
      <c r="DQ206" s="74">
        <f t="shared" ca="1" si="260"/>
        <v>0.77710698559032387</v>
      </c>
      <c r="DR206" s="74">
        <f t="shared" ca="1" si="261"/>
        <v>0.77710698559032387</v>
      </c>
      <c r="DS206" s="74">
        <f t="shared" ca="1" si="262"/>
        <v>0.77710698559032387</v>
      </c>
      <c r="DT206" s="74">
        <f t="shared" ca="1" si="263"/>
        <v>0.77710698559032387</v>
      </c>
      <c r="DU206" s="74">
        <f t="shared" ca="1" si="264"/>
        <v>0.77710698559032387</v>
      </c>
      <c r="DV206" s="74">
        <f t="shared" ca="1" si="265"/>
        <v>0.77710698559032387</v>
      </c>
      <c r="DW206" s="74">
        <f t="shared" ca="1" si="266"/>
        <v>0.77710698559032387</v>
      </c>
      <c r="DX206" s="74">
        <f t="shared" ca="1" si="267"/>
        <v>0.77710698559032387</v>
      </c>
      <c r="DY206" s="74">
        <f t="shared" ca="1" si="268"/>
        <v>0.77710698559032387</v>
      </c>
      <c r="DZ206" s="74">
        <f t="shared" ca="1" si="269"/>
        <v>0.77710698559032387</v>
      </c>
      <c r="EA206" s="74">
        <f t="shared" ca="1" si="270"/>
        <v>0.77710698559032398</v>
      </c>
      <c r="EB206" s="74">
        <f t="shared" ca="1" si="271"/>
        <v>0.77710698559032387</v>
      </c>
      <c r="EC206" s="74">
        <f t="shared" ca="1" si="272"/>
        <v>0.77710698559032387</v>
      </c>
      <c r="ED206" s="55"/>
      <c r="EE206" s="55"/>
      <c r="EF206" s="43"/>
      <c r="EG206" s="45"/>
      <c r="EH206" s="56"/>
    </row>
    <row r="207" spans="1:138" x14ac:dyDescent="0.2">
      <c r="A207" s="6">
        <v>13</v>
      </c>
      <c r="B207">
        <v>7</v>
      </c>
      <c r="C207" s="5">
        <f t="shared" ca="1" si="196"/>
        <v>0.4346106329850396</v>
      </c>
      <c r="D207" s="5">
        <f t="shared" ca="1" si="197"/>
        <v>6.5400381663829485E-2</v>
      </c>
      <c r="E207" s="32">
        <f t="shared" ca="1" si="198"/>
        <v>15762002.632473528</v>
      </c>
      <c r="F207" s="31">
        <f t="shared" ca="1" si="275"/>
        <v>7359039.5547224227</v>
      </c>
      <c r="G207" s="31">
        <f t="shared" ca="1" si="275"/>
        <v>17224511.738815155</v>
      </c>
      <c r="H207" s="31">
        <f t="shared" ca="1" si="275"/>
        <v>8439421.997226011</v>
      </c>
      <c r="I207" s="31">
        <f t="shared" ca="1" si="275"/>
        <v>4110592.6766043557</v>
      </c>
      <c r="J207" s="31">
        <f t="shared" ca="1" si="275"/>
        <v>3132316.7949022623</v>
      </c>
      <c r="K207" s="31">
        <f t="shared" ca="1" si="275"/>
        <v>2029108.4144067741</v>
      </c>
      <c r="L207" s="31">
        <f t="shared" ca="1" si="275"/>
        <v>1371899.2598945447</v>
      </c>
      <c r="M207" s="31">
        <f t="shared" ca="1" si="275"/>
        <v>606216.55789902236</v>
      </c>
      <c r="N207" s="31">
        <f t="shared" ca="1" si="275"/>
        <v>108372.79677384002</v>
      </c>
      <c r="O207" s="31">
        <f t="shared" ca="1" si="275"/>
        <v>30546.944436894199</v>
      </c>
      <c r="P207" s="31">
        <f t="shared" ca="1" si="276"/>
        <v>14810.227652977177</v>
      </c>
      <c r="Q207" s="31">
        <f t="shared" ca="1" si="276"/>
        <v>1702.8017305877136</v>
      </c>
      <c r="R207" s="31">
        <f t="shared" ca="1" si="276"/>
        <v>1122.0520510114598</v>
      </c>
      <c r="S207" s="31">
        <f t="shared" ca="1" si="276"/>
        <v>664.45315658295658</v>
      </c>
      <c r="T207" s="31">
        <f t="shared" ca="1" si="276"/>
        <v>737.86024722821162</v>
      </c>
      <c r="U207" s="31">
        <f t="shared" ca="1" si="276"/>
        <v>604.27825266902948</v>
      </c>
      <c r="V207" s="31">
        <f t="shared" ca="1" si="276"/>
        <v>696.71806900592651</v>
      </c>
      <c r="W207" s="33">
        <f t="shared" ca="1" si="199"/>
        <v>19848813.833303764</v>
      </c>
      <c r="X207" s="33">
        <f t="shared" ca="1" si="200"/>
        <v>60194367.759314865</v>
      </c>
      <c r="Y207" s="40">
        <f t="array" aca="1" ref="Y207" ca="1">SUM($E$54:$V$54*E207:V207)/1000000</f>
        <v>766.61356990513036</v>
      </c>
      <c r="Z207" s="41">
        <f t="array" aca="1" ref="Z207" ca="1">SUM(($E$54:$V$54*E207:V207))/SUM(E207:V207)</f>
        <v>12.735636213846597</v>
      </c>
      <c r="AE207" s="10"/>
      <c r="AF207" s="48"/>
      <c r="AG207" s="55">
        <f t="shared" ca="1" si="205"/>
        <v>193764.08285020184</v>
      </c>
      <c r="AH207" s="55">
        <f t="shared" ca="1" si="206"/>
        <v>453522.73143746413</v>
      </c>
      <c r="AI207" s="55">
        <f t="shared" ca="1" si="207"/>
        <v>788285.90656741394</v>
      </c>
      <c r="AJ207" s="55">
        <f t="shared" ca="1" si="208"/>
        <v>383950.73450190219</v>
      </c>
      <c r="AK207" s="55">
        <f t="shared" ca="1" si="209"/>
        <v>292574.67930119683</v>
      </c>
      <c r="AL207" s="55">
        <f t="shared" ca="1" si="210"/>
        <v>189529.27896009508</v>
      </c>
      <c r="AM207" s="55">
        <f t="shared" ca="1" si="211"/>
        <v>128142.5258934322</v>
      </c>
      <c r="AN207" s="55">
        <f t="shared" ca="1" si="212"/>
        <v>56623.779338997578</v>
      </c>
      <c r="AO207" s="55">
        <f t="shared" ca="1" si="213"/>
        <v>10122.582847521137</v>
      </c>
      <c r="AP207" s="55">
        <f t="shared" ca="1" si="214"/>
        <v>2853.2434799701241</v>
      </c>
      <c r="AQ207" s="55">
        <f t="shared" ca="1" si="215"/>
        <v>1383.3522883124342</v>
      </c>
      <c r="AR207" s="55">
        <f t="shared" ca="1" si="216"/>
        <v>159.05053762474509</v>
      </c>
      <c r="AS207" s="55">
        <f t="shared" ca="1" si="217"/>
        <v>104.80549717008155</v>
      </c>
      <c r="AT207" s="55">
        <f t="shared" ca="1" si="218"/>
        <v>62.063380534915638</v>
      </c>
      <c r="AU207" s="55">
        <f t="shared" ca="1" si="219"/>
        <v>68.919984579220014</v>
      </c>
      <c r="AV207" s="55">
        <f t="shared" ca="1" si="220"/>
        <v>56.442731549713976</v>
      </c>
      <c r="AW207" s="55">
        <f t="shared" ca="1" si="221"/>
        <v>65.077091159650266</v>
      </c>
      <c r="AX207" s="55">
        <f t="shared" ca="1" si="201"/>
        <v>1853982.4424014604</v>
      </c>
      <c r="AY207" s="55">
        <f t="shared" ca="1" si="202"/>
        <v>2501269.2566891257</v>
      </c>
      <c r="AZ207" s="43">
        <f t="array" aca="1" ref="AZ207" ca="1">SUM($E$54:$V$54*AF207:AW207)/1000000</f>
        <v>51.684873765215592</v>
      </c>
      <c r="BA207" s="45">
        <f t="array" aca="1" ref="BA207" ca="1">IF(AZ207=0,"",SUM(($E$54:$V$54*AF207:AW207))/SUM(AF207:AW207))</f>
        <v>20.6634586128603</v>
      </c>
      <c r="BB207" s="56">
        <f t="array" aca="1" ref="BB207" ca="1">SUM(AG207:AW207*AG$54:AW$54*AG$55:AW$55)/1000000</f>
        <v>105.80517473636364</v>
      </c>
      <c r="BG207" s="10"/>
      <c r="BH207" s="48"/>
      <c r="BI207" s="55">
        <f t="shared" si="222"/>
        <v>0</v>
      </c>
      <c r="BJ207" s="55">
        <f t="shared" si="223"/>
        <v>0</v>
      </c>
      <c r="BK207" s="55">
        <f t="shared" ca="1" si="224"/>
        <v>5238462.3470160486</v>
      </c>
      <c r="BL207" s="55">
        <f t="shared" ca="1" si="225"/>
        <v>2551499.968527426</v>
      </c>
      <c r="BM207" s="55">
        <f t="shared" ca="1" si="226"/>
        <v>1944271.0169505537</v>
      </c>
      <c r="BN207" s="55">
        <f t="shared" ca="1" si="227"/>
        <v>1259494.7889058213</v>
      </c>
      <c r="BO207" s="55">
        <f t="shared" ca="1" si="228"/>
        <v>851556.25814409612</v>
      </c>
      <c r="BP207" s="55">
        <f t="shared" ca="1" si="229"/>
        <v>376286.74259155628</v>
      </c>
      <c r="BQ207" s="55">
        <f t="shared" ca="1" si="230"/>
        <v>67268.447475097826</v>
      </c>
      <c r="BR207" s="55">
        <f t="shared" ca="1" si="231"/>
        <v>18960.897831825318</v>
      </c>
      <c r="BS207" s="55">
        <f t="shared" ca="1" si="232"/>
        <v>9192.9068052714774</v>
      </c>
      <c r="BT207" s="55">
        <f t="shared" ca="1" si="233"/>
        <v>1056.95185677994</v>
      </c>
      <c r="BU207" s="55">
        <f t="shared" ca="1" si="234"/>
        <v>696.47274689518656</v>
      </c>
      <c r="BV207" s="55">
        <f t="shared" ca="1" si="235"/>
        <v>412.43497993818363</v>
      </c>
      <c r="BW207" s="55">
        <f t="shared" ca="1" si="236"/>
        <v>457.99974497488387</v>
      </c>
      <c r="BX207" s="55">
        <f t="shared" ca="1" si="237"/>
        <v>375.0836105562488</v>
      </c>
      <c r="BY207" s="55">
        <f t="shared" ca="1" si="238"/>
        <v>432.46224352484325</v>
      </c>
      <c r="BZ207" s="55">
        <f t="shared" ca="1" si="203"/>
        <v>12320424.779430367</v>
      </c>
      <c r="CA207" s="55">
        <f t="shared" ca="1" si="204"/>
        <v>12320424.779430367</v>
      </c>
      <c r="CB207" s="43">
        <f t="array" aca="1" ref="CB207" ca="1">SUM($E$54:$V$54*BH207:BY207)/1000000</f>
        <v>297.09173415126304</v>
      </c>
      <c r="CC207" s="45">
        <f t="array" aca="1" ref="CC207" ca="1">IF(CB207=0,"",SUM(($E$54:$V$54*BH207:BY207))/SUM(BH207:BY207))</f>
        <v>24.113757396358135</v>
      </c>
      <c r="CD207" s="56">
        <f t="array" aca="1" ref="CD207" ca="1">SUM(BI207:BY207*BI$54:BY$54*BI$55:BY$55)/1000000</f>
        <v>1412.4115561086658</v>
      </c>
      <c r="CI207" s="10"/>
      <c r="CJ207" s="73"/>
      <c r="CK207" s="156" t="str">
        <f t="shared" ca="1" si="239"/>
        <v/>
      </c>
      <c r="CL207" s="156" t="str">
        <f t="shared" ca="1" si="240"/>
        <v/>
      </c>
      <c r="CM207" s="156" t="str">
        <f t="shared" ca="1" si="241"/>
        <v/>
      </c>
      <c r="CN207" s="156">
        <f t="shared" ca="1" si="242"/>
        <v>1.0078265363472132</v>
      </c>
      <c r="CO207" s="156">
        <f t="shared" ca="1" si="243"/>
        <v>1.2211968118177099</v>
      </c>
      <c r="CP207" s="156">
        <f t="shared" ca="1" si="244"/>
        <v>0.94943998061361834</v>
      </c>
      <c r="CQ207" s="156">
        <f t="shared" ca="1" si="245"/>
        <v>1.1959867116325695</v>
      </c>
      <c r="CR207" s="156">
        <f t="shared" ca="1" si="246"/>
        <v>1.1273097511882018</v>
      </c>
      <c r="CS207" s="156">
        <f t="shared" ca="1" si="247"/>
        <v>1.0553484239318134</v>
      </c>
      <c r="CT207" s="156">
        <f t="shared" ca="1" si="248"/>
        <v>1.1741145876692367</v>
      </c>
      <c r="CU207" s="156">
        <f t="shared" ca="1" si="249"/>
        <v>1.1207859487373824</v>
      </c>
      <c r="CV207" s="156">
        <f t="shared" ca="1" si="250"/>
        <v>1.1164741747323854</v>
      </c>
      <c r="CW207" s="156" t="str">
        <f t="shared" ca="1" si="251"/>
        <v/>
      </c>
      <c r="CX207" s="156" t="str">
        <f t="shared" ca="1" si="252"/>
        <v/>
      </c>
      <c r="CY207" s="156" t="str">
        <f t="shared" ca="1" si="253"/>
        <v/>
      </c>
      <c r="CZ207" s="156" t="str">
        <f t="shared" ca="1" si="254"/>
        <v/>
      </c>
      <c r="DA207" s="156" t="str">
        <f t="shared" ca="1" si="255"/>
        <v/>
      </c>
      <c r="DB207" s="55"/>
      <c r="DC207" s="55"/>
      <c r="DD207" s="43"/>
      <c r="DE207" s="45"/>
      <c r="DF207" s="56"/>
      <c r="DK207" s="10"/>
      <c r="DL207" s="48"/>
      <c r="DM207" s="74">
        <f t="shared" ca="1" si="256"/>
        <v>6.5400381663829443E-2</v>
      </c>
      <c r="DN207" s="74">
        <f t="shared" ca="1" si="257"/>
        <v>6.5400381663829443E-2</v>
      </c>
      <c r="DO207" s="74">
        <f t="shared" ca="1" si="258"/>
        <v>0.5000110146488691</v>
      </c>
      <c r="DP207" s="74">
        <f t="shared" ca="1" si="259"/>
        <v>0.5000110146488691</v>
      </c>
      <c r="DQ207" s="74">
        <f t="shared" ca="1" si="260"/>
        <v>0.5000110146488691</v>
      </c>
      <c r="DR207" s="74">
        <f t="shared" ca="1" si="261"/>
        <v>0.5000110146488691</v>
      </c>
      <c r="DS207" s="74">
        <f t="shared" ca="1" si="262"/>
        <v>0.5000110146488691</v>
      </c>
      <c r="DT207" s="74">
        <f t="shared" ca="1" si="263"/>
        <v>0.5000110146488691</v>
      </c>
      <c r="DU207" s="74">
        <f t="shared" ca="1" si="264"/>
        <v>0.5000110146488691</v>
      </c>
      <c r="DV207" s="74">
        <f t="shared" ca="1" si="265"/>
        <v>0.5000110146488691</v>
      </c>
      <c r="DW207" s="74">
        <f t="shared" ca="1" si="266"/>
        <v>0.5000110146488691</v>
      </c>
      <c r="DX207" s="74">
        <f t="shared" ca="1" si="267"/>
        <v>0.5000110146488691</v>
      </c>
      <c r="DY207" s="74">
        <f t="shared" ca="1" si="268"/>
        <v>0.5000110146488691</v>
      </c>
      <c r="DZ207" s="74">
        <f t="shared" ca="1" si="269"/>
        <v>0.5000110146488691</v>
      </c>
      <c r="EA207" s="74">
        <f t="shared" ca="1" si="270"/>
        <v>0.5000110146488691</v>
      </c>
      <c r="EB207" s="74">
        <f t="shared" ca="1" si="271"/>
        <v>0.5000110146488691</v>
      </c>
      <c r="EC207" s="74">
        <f t="shared" ca="1" si="272"/>
        <v>0.5000110146488691</v>
      </c>
      <c r="ED207" s="55"/>
      <c r="EE207" s="55"/>
      <c r="EF207" s="43"/>
      <c r="EG207" s="45"/>
      <c r="EH207" s="56"/>
    </row>
    <row r="208" spans="1:138" x14ac:dyDescent="0.2">
      <c r="A208" s="6">
        <v>13</v>
      </c>
      <c r="B208">
        <v>8</v>
      </c>
      <c r="C208" s="5">
        <f t="shared" ca="1" si="196"/>
        <v>0.53372714458038717</v>
      </c>
      <c r="D208" s="5">
        <f t="shared" ca="1" si="197"/>
        <v>7.7717037013227616E-2</v>
      </c>
      <c r="E208" s="32">
        <f t="shared" ca="1" si="198"/>
        <v>21649439.267967153</v>
      </c>
      <c r="F208" s="31">
        <f t="shared" ref="F208:O217" ca="1" si="277">E207*EXP(-M-(F$52*$C208)-(F$51*$D208))</f>
        <v>12242152.383283373</v>
      </c>
      <c r="G208" s="31">
        <f t="shared" ca="1" si="277"/>
        <v>5715674.95096807</v>
      </c>
      <c r="H208" s="31">
        <f t="shared" ca="1" si="277"/>
        <v>7845101.2218783991</v>
      </c>
      <c r="I208" s="31">
        <f t="shared" ca="1" si="277"/>
        <v>3843831.4436040767</v>
      </c>
      <c r="J208" s="31">
        <f t="shared" ca="1" si="277"/>
        <v>1872216.5318162753</v>
      </c>
      <c r="K208" s="31">
        <f t="shared" ca="1" si="277"/>
        <v>1426649.5728655313</v>
      </c>
      <c r="L208" s="31">
        <f t="shared" ca="1" si="277"/>
        <v>924180.67592093826</v>
      </c>
      <c r="M208" s="31">
        <f t="shared" ca="1" si="277"/>
        <v>624847.23650187557</v>
      </c>
      <c r="N208" s="31">
        <f t="shared" ca="1" si="277"/>
        <v>276108.27704214992</v>
      </c>
      <c r="O208" s="31">
        <f t="shared" ca="1" si="277"/>
        <v>49359.63197568788</v>
      </c>
      <c r="P208" s="31">
        <f t="shared" ref="P208:V217" ca="1" si="278">O207*EXP(-M-(P$52*$C208)-(P$51*$D208))</f>
        <v>13912.955836448862</v>
      </c>
      <c r="Q208" s="31">
        <f t="shared" ca="1" si="278"/>
        <v>6745.4878732406305</v>
      </c>
      <c r="R208" s="31">
        <f t="shared" ca="1" si="278"/>
        <v>775.56055810550617</v>
      </c>
      <c r="S208" s="31">
        <f t="shared" ca="1" si="278"/>
        <v>511.05146258309463</v>
      </c>
      <c r="T208" s="31">
        <f t="shared" ca="1" si="278"/>
        <v>302.63280316057802</v>
      </c>
      <c r="U208" s="31">
        <f t="shared" ca="1" si="278"/>
        <v>336.06690365922259</v>
      </c>
      <c r="V208" s="31">
        <f t="shared" ca="1" si="278"/>
        <v>275.22545371695088</v>
      </c>
      <c r="W208" s="33">
        <f t="shared" ca="1" si="199"/>
        <v>16885153.572495852</v>
      </c>
      <c r="X208" s="33">
        <f t="shared" ca="1" si="200"/>
        <v>56492420.174714446</v>
      </c>
      <c r="Y208" s="40">
        <f t="array" aca="1" ref="Y208" ca="1">SUM($E$54:$V$54*E208:V208)/1000000</f>
        <v>581.35416442118787</v>
      </c>
      <c r="Z208" s="41">
        <f t="array" aca="1" ref="Z208" ca="1">SUM(($E$54:$V$54*E208:V208))/SUM(E208:V208)</f>
        <v>10.290834816834371</v>
      </c>
      <c r="AE208" s="10"/>
      <c r="AF208" s="48"/>
      <c r="AG208" s="55">
        <f t="shared" ca="1" si="205"/>
        <v>347834.38990293717</v>
      </c>
      <c r="AH208" s="55">
        <f t="shared" ca="1" si="206"/>
        <v>162398.59194762478</v>
      </c>
      <c r="AI208" s="55">
        <f t="shared" ca="1" si="207"/>
        <v>926880.77725991863</v>
      </c>
      <c r="AJ208" s="55">
        <f t="shared" ca="1" si="208"/>
        <v>454139.89894330583</v>
      </c>
      <c r="AK208" s="55">
        <f t="shared" ca="1" si="209"/>
        <v>221198.10377580315</v>
      </c>
      <c r="AL208" s="55">
        <f t="shared" ca="1" si="210"/>
        <v>168555.38603981453</v>
      </c>
      <c r="AM208" s="55">
        <f t="shared" ca="1" si="211"/>
        <v>109189.83439465349</v>
      </c>
      <c r="AN208" s="55">
        <f t="shared" ca="1" si="212"/>
        <v>73824.272734992075</v>
      </c>
      <c r="AO208" s="55">
        <f t="shared" ca="1" si="213"/>
        <v>32621.561812232227</v>
      </c>
      <c r="AP208" s="55">
        <f t="shared" ca="1" si="214"/>
        <v>5831.7276931112428</v>
      </c>
      <c r="AQ208" s="55">
        <f t="shared" ca="1" si="215"/>
        <v>1643.783930245193</v>
      </c>
      <c r="AR208" s="55">
        <f t="shared" ca="1" si="216"/>
        <v>796.96397358269053</v>
      </c>
      <c r="AS208" s="55">
        <f t="shared" ca="1" si="217"/>
        <v>91.630707186318332</v>
      </c>
      <c r="AT208" s="55">
        <f t="shared" ca="1" si="218"/>
        <v>60.379562157570213</v>
      </c>
      <c r="AU208" s="55">
        <f t="shared" ca="1" si="219"/>
        <v>35.755373944131414</v>
      </c>
      <c r="AV208" s="55">
        <f t="shared" ca="1" si="220"/>
        <v>39.705536495348298</v>
      </c>
      <c r="AW208" s="55">
        <f t="shared" ca="1" si="221"/>
        <v>32.517258254291939</v>
      </c>
      <c r="AX208" s="55">
        <f t="shared" ca="1" si="201"/>
        <v>1994942.2989956967</v>
      </c>
      <c r="AY208" s="55">
        <f t="shared" ca="1" si="202"/>
        <v>2505175.2808462586</v>
      </c>
      <c r="AZ208" s="43">
        <f t="array" aca="1" ref="AZ208" ca="1">SUM($E$54:$V$54*AF208:AW208)/1000000</f>
        <v>51.516139356273975</v>
      </c>
      <c r="BA208" s="45">
        <f t="array" aca="1" ref="BA208" ca="1">IF(AZ208=0,"",SUM(($E$54:$V$54*AF208:AW208))/SUM(AF208:AW208))</f>
        <v>20.563886187984263</v>
      </c>
      <c r="BB208" s="56">
        <f t="array" aca="1" ref="BB208" ca="1">SUM(AG208:AW208*AG$54:AW$54*AG$55:AW$55)/1000000</f>
        <v>106.10801693239553</v>
      </c>
      <c r="BG208" s="10"/>
      <c r="BH208" s="48"/>
      <c r="BI208" s="55">
        <f t="shared" si="222"/>
        <v>0</v>
      </c>
      <c r="BJ208" s="55">
        <f t="shared" si="223"/>
        <v>0</v>
      </c>
      <c r="BK208" s="55">
        <f t="shared" ca="1" si="224"/>
        <v>6365418.0553639336</v>
      </c>
      <c r="BL208" s="55">
        <f t="shared" ca="1" si="225"/>
        <v>3118837.2693851083</v>
      </c>
      <c r="BM208" s="55">
        <f t="shared" ca="1" si="226"/>
        <v>1519093.32692086</v>
      </c>
      <c r="BN208" s="55">
        <f t="shared" ca="1" si="227"/>
        <v>1157565.8099183994</v>
      </c>
      <c r="BO208" s="55">
        <f t="shared" ca="1" si="228"/>
        <v>749868.76453800953</v>
      </c>
      <c r="BP208" s="55">
        <f t="shared" ca="1" si="229"/>
        <v>506993.31577533938</v>
      </c>
      <c r="BQ208" s="55">
        <f t="shared" ca="1" si="230"/>
        <v>224030.83940052826</v>
      </c>
      <c r="BR208" s="55">
        <f t="shared" ca="1" si="231"/>
        <v>40049.794604043753</v>
      </c>
      <c r="BS208" s="55">
        <f t="shared" ca="1" si="232"/>
        <v>11288.800205385714</v>
      </c>
      <c r="BT208" s="55">
        <f t="shared" ca="1" si="233"/>
        <v>5473.2053910049481</v>
      </c>
      <c r="BU208" s="55">
        <f t="shared" ca="1" si="234"/>
        <v>629.28023998279002</v>
      </c>
      <c r="BV208" s="55">
        <f t="shared" ca="1" si="235"/>
        <v>414.6608329379435</v>
      </c>
      <c r="BW208" s="55">
        <f t="shared" ca="1" si="236"/>
        <v>245.55251167587824</v>
      </c>
      <c r="BX208" s="55">
        <f t="shared" ca="1" si="237"/>
        <v>272.68052710357045</v>
      </c>
      <c r="BY208" s="55">
        <f t="shared" ca="1" si="238"/>
        <v>223.31452747860601</v>
      </c>
      <c r="BZ208" s="55">
        <f t="shared" ca="1" si="203"/>
        <v>13700404.670141788</v>
      </c>
      <c r="CA208" s="55">
        <f t="shared" ca="1" si="204"/>
        <v>13700404.670141788</v>
      </c>
      <c r="CB208" s="43">
        <f t="array" aca="1" ref="CB208" ca="1">SUM($E$54:$V$54*BH208:BY208)/1000000</f>
        <v>324.55387744860701</v>
      </c>
      <c r="CC208" s="45">
        <f t="array" aca="1" ref="CC208" ca="1">IF(CB208=0,"",SUM(($E$54:$V$54*BH208:BY208))/SUM(BH208:BY208))</f>
        <v>23.689364311692856</v>
      </c>
      <c r="CD208" s="56">
        <f t="array" aca="1" ref="CD208" ca="1">SUM(BI208:BY208*BI$54:BY$54*BI$55:BY$55)/1000000</f>
        <v>1536.3005547177534</v>
      </c>
      <c r="CI208" s="10"/>
      <c r="CJ208" s="73"/>
      <c r="CK208" s="156" t="str">
        <f t="shared" ca="1" si="239"/>
        <v/>
      </c>
      <c r="CL208" s="156" t="str">
        <f t="shared" ca="1" si="240"/>
        <v/>
      </c>
      <c r="CM208" s="156" t="str">
        <f t="shared" ca="1" si="241"/>
        <v/>
      </c>
      <c r="CN208" s="156">
        <f t="shared" ca="1" si="242"/>
        <v>0.37515835267558412</v>
      </c>
      <c r="CO208" s="156">
        <f t="shared" ca="1" si="243"/>
        <v>0.31642938518635844</v>
      </c>
      <c r="CP208" s="156">
        <f t="shared" ca="1" si="244"/>
        <v>0.30982348877113847</v>
      </c>
      <c r="CQ208" s="156">
        <f t="shared" ca="1" si="245"/>
        <v>0.38436253908529328</v>
      </c>
      <c r="CR208" s="156">
        <f t="shared" ca="1" si="246"/>
        <v>0.32840471796313747</v>
      </c>
      <c r="CS208" s="156">
        <f t="shared" ca="1" si="247"/>
        <v>0.34722832398946601</v>
      </c>
      <c r="CT208" s="156">
        <f t="shared" ca="1" si="248"/>
        <v>0.31613988193790288</v>
      </c>
      <c r="CU208" s="156">
        <f t="shared" ca="1" si="249"/>
        <v>0.27597673494598463</v>
      </c>
      <c r="CV208" s="156">
        <f t="shared" ca="1" si="250"/>
        <v>0.39637638288641242</v>
      </c>
      <c r="CW208" s="156" t="str">
        <f t="shared" ca="1" si="251"/>
        <v/>
      </c>
      <c r="CX208" s="156" t="str">
        <f t="shared" ca="1" si="252"/>
        <v/>
      </c>
      <c r="CY208" s="156" t="str">
        <f t="shared" ca="1" si="253"/>
        <v/>
      </c>
      <c r="CZ208" s="156" t="str">
        <f t="shared" ca="1" si="254"/>
        <v/>
      </c>
      <c r="DA208" s="156" t="str">
        <f t="shared" ca="1" si="255"/>
        <v/>
      </c>
      <c r="DB208" s="55"/>
      <c r="DC208" s="55"/>
      <c r="DD208" s="43"/>
      <c r="DE208" s="45"/>
      <c r="DF208" s="56"/>
      <c r="DK208" s="10"/>
      <c r="DL208" s="48"/>
      <c r="DM208" s="74">
        <f t="shared" ca="1" si="256"/>
        <v>7.7717037013227658E-2</v>
      </c>
      <c r="DN208" s="74">
        <f t="shared" ca="1" si="257"/>
        <v>7.7717037013227658E-2</v>
      </c>
      <c r="DO208" s="74">
        <f t="shared" ca="1" si="258"/>
        <v>0.6114441815936148</v>
      </c>
      <c r="DP208" s="74">
        <f t="shared" ca="1" si="259"/>
        <v>0.6114441815936148</v>
      </c>
      <c r="DQ208" s="74">
        <f t="shared" ca="1" si="260"/>
        <v>0.6114441815936148</v>
      </c>
      <c r="DR208" s="74">
        <f t="shared" ca="1" si="261"/>
        <v>0.61144418159361469</v>
      </c>
      <c r="DS208" s="74">
        <f t="shared" ca="1" si="262"/>
        <v>0.6114441815936148</v>
      </c>
      <c r="DT208" s="74">
        <f t="shared" ca="1" si="263"/>
        <v>0.6114441815936148</v>
      </c>
      <c r="DU208" s="74">
        <f t="shared" ca="1" si="264"/>
        <v>0.61144418159361469</v>
      </c>
      <c r="DV208" s="74">
        <f t="shared" ca="1" si="265"/>
        <v>0.6114441815936148</v>
      </c>
      <c r="DW208" s="74">
        <f t="shared" ca="1" si="266"/>
        <v>0.6114441815936148</v>
      </c>
      <c r="DX208" s="74">
        <f t="shared" ca="1" si="267"/>
        <v>0.6114441815936148</v>
      </c>
      <c r="DY208" s="74">
        <f t="shared" ca="1" si="268"/>
        <v>0.6114441815936148</v>
      </c>
      <c r="DZ208" s="74">
        <f t="shared" ca="1" si="269"/>
        <v>0.6114441815936148</v>
      </c>
      <c r="EA208" s="74">
        <f t="shared" ca="1" si="270"/>
        <v>0.6114441815936148</v>
      </c>
      <c r="EB208" s="74">
        <f t="shared" ca="1" si="271"/>
        <v>0.61144418159361469</v>
      </c>
      <c r="EC208" s="74">
        <f t="shared" ca="1" si="272"/>
        <v>0.6114441815936148</v>
      </c>
      <c r="ED208" s="55"/>
      <c r="EE208" s="55"/>
      <c r="EF208" s="43"/>
      <c r="EG208" s="45"/>
      <c r="EH208" s="56"/>
    </row>
    <row r="209" spans="1:138" x14ac:dyDescent="0.2">
      <c r="A209" s="6">
        <v>13</v>
      </c>
      <c r="B209">
        <v>9</v>
      </c>
      <c r="C209" s="5">
        <f t="shared" ca="1" si="196"/>
        <v>0.53863952173660723</v>
      </c>
      <c r="D209" s="5">
        <f t="shared" ca="1" si="197"/>
        <v>0.12073770056648796</v>
      </c>
      <c r="E209" s="32">
        <f t="shared" ca="1" si="198"/>
        <v>36166761.628251955</v>
      </c>
      <c r="F209" s="31">
        <f t="shared" ca="1" si="277"/>
        <v>16106805.002994698</v>
      </c>
      <c r="G209" s="31">
        <f t="shared" ca="1" si="277"/>
        <v>9107947.7308331765</v>
      </c>
      <c r="H209" s="31">
        <f t="shared" ca="1" si="277"/>
        <v>2481430.4037886425</v>
      </c>
      <c r="I209" s="31">
        <f t="shared" ca="1" si="277"/>
        <v>3405909.6886661355</v>
      </c>
      <c r="J209" s="31">
        <f t="shared" ca="1" si="277"/>
        <v>1668779.3293043105</v>
      </c>
      <c r="K209" s="31">
        <f t="shared" ca="1" si="277"/>
        <v>812813.02110046893</v>
      </c>
      <c r="L209" s="31">
        <f t="shared" ca="1" si="277"/>
        <v>619372.45487709437</v>
      </c>
      <c r="M209" s="31">
        <f t="shared" ca="1" si="277"/>
        <v>401228.20970351668</v>
      </c>
      <c r="N209" s="31">
        <f t="shared" ca="1" si="277"/>
        <v>271274.16161348607</v>
      </c>
      <c r="O209" s="31">
        <f t="shared" ca="1" si="277"/>
        <v>119870.965243404</v>
      </c>
      <c r="P209" s="31">
        <f t="shared" ca="1" si="278"/>
        <v>21429.226216502211</v>
      </c>
      <c r="Q209" s="31">
        <f t="shared" ca="1" si="278"/>
        <v>6040.2370525436327</v>
      </c>
      <c r="R209" s="31">
        <f t="shared" ca="1" si="278"/>
        <v>2928.5183010996589</v>
      </c>
      <c r="S209" s="31">
        <f t="shared" ca="1" si="278"/>
        <v>336.70556240017402</v>
      </c>
      <c r="T209" s="31">
        <f t="shared" ca="1" si="278"/>
        <v>221.87032118395024</v>
      </c>
      <c r="U209" s="31">
        <f t="shared" ca="1" si="278"/>
        <v>131.38644961243827</v>
      </c>
      <c r="V209" s="31">
        <f t="shared" ca="1" si="278"/>
        <v>145.90168958188576</v>
      </c>
      <c r="W209" s="33">
        <f t="shared" ca="1" si="199"/>
        <v>9811912.0798899829</v>
      </c>
      <c r="X209" s="33">
        <f t="shared" ca="1" si="200"/>
        <v>71193426.441969797</v>
      </c>
      <c r="Y209" s="40">
        <f t="array" aca="1" ref="Y209" ca="1">SUM($E$54:$V$54*E209:V209)/1000000</f>
        <v>518.9045504127879</v>
      </c>
      <c r="Z209" s="41">
        <f t="array" aca="1" ref="Z209" ca="1">SUM(($E$54:$V$54*E209:V209))/SUM(E209:V209)</f>
        <v>7.2886581858193074</v>
      </c>
      <c r="AE209" s="10"/>
      <c r="AF209" s="48"/>
      <c r="AG209" s="55">
        <f t="shared" ca="1" si="205"/>
        <v>802041.20911477332</v>
      </c>
      <c r="AH209" s="55">
        <f t="shared" ca="1" si="206"/>
        <v>453531.8711087273</v>
      </c>
      <c r="AI209" s="55">
        <f t="shared" ca="1" si="207"/>
        <v>468008.04151661653</v>
      </c>
      <c r="AJ209" s="55">
        <f t="shared" ca="1" si="208"/>
        <v>642368.65984288813</v>
      </c>
      <c r="AK209" s="55">
        <f t="shared" ca="1" si="209"/>
        <v>314738.6863797151</v>
      </c>
      <c r="AL209" s="55">
        <f t="shared" ca="1" si="210"/>
        <v>153299.89893878801</v>
      </c>
      <c r="AM209" s="55">
        <f t="shared" ca="1" si="211"/>
        <v>116816.2077541216</v>
      </c>
      <c r="AN209" s="55">
        <f t="shared" ca="1" si="212"/>
        <v>75673.300503557184</v>
      </c>
      <c r="AO209" s="55">
        <f t="shared" ca="1" si="213"/>
        <v>51163.429325662255</v>
      </c>
      <c r="AP209" s="55">
        <f t="shared" ca="1" si="214"/>
        <v>22608.160032462602</v>
      </c>
      <c r="AQ209" s="55">
        <f t="shared" ca="1" si="215"/>
        <v>4041.6407316882246</v>
      </c>
      <c r="AR209" s="55">
        <f t="shared" ca="1" si="216"/>
        <v>1139.2137006707796</v>
      </c>
      <c r="AS209" s="55">
        <f t="shared" ca="1" si="217"/>
        <v>552.33066885560731</v>
      </c>
      <c r="AT209" s="55">
        <f t="shared" ca="1" si="218"/>
        <v>63.504062248154206</v>
      </c>
      <c r="AU209" s="55">
        <f t="shared" ca="1" si="219"/>
        <v>41.845660603426552</v>
      </c>
      <c r="AV209" s="55">
        <f t="shared" ca="1" si="220"/>
        <v>24.780028031838487</v>
      </c>
      <c r="AW209" s="55">
        <f t="shared" ca="1" si="221"/>
        <v>27.51766234947759</v>
      </c>
      <c r="AX209" s="55">
        <f t="shared" ca="1" si="201"/>
        <v>1850567.2168082588</v>
      </c>
      <c r="AY209" s="55">
        <f t="shared" ca="1" si="202"/>
        <v>3106140.2970317593</v>
      </c>
      <c r="AZ209" s="43">
        <f t="array" aca="1" ref="AZ209" ca="1">SUM($E$54:$V$54*AF209:AW209)/1000000</f>
        <v>57.775031234653802</v>
      </c>
      <c r="BA209" s="45">
        <f t="array" aca="1" ref="BA209" ca="1">IF(AZ209=0,"",SUM(($E$54:$V$54*AF209:AW209))/SUM(AF209:AW209))</f>
        <v>18.600264543705208</v>
      </c>
      <c r="BB209" s="56">
        <f t="array" aca="1" ref="BB209" ca="1">SUM(AG209:AW209*AG$54:AW$54*AG$55:AW$55)/1000000</f>
        <v>117.71790033850067</v>
      </c>
      <c r="BG209" s="10"/>
      <c r="BH209" s="48"/>
      <c r="BI209" s="55">
        <f t="shared" si="222"/>
        <v>0</v>
      </c>
      <c r="BJ209" s="55">
        <f t="shared" si="223"/>
        <v>0</v>
      </c>
      <c r="BK209" s="55">
        <f t="shared" ca="1" si="224"/>
        <v>2087894.8867555803</v>
      </c>
      <c r="BL209" s="55">
        <f t="shared" ca="1" si="225"/>
        <v>2865758.9642086993</v>
      </c>
      <c r="BM209" s="55">
        <f t="shared" ca="1" si="226"/>
        <v>1404123.9373299181</v>
      </c>
      <c r="BN209" s="55">
        <f t="shared" ca="1" si="227"/>
        <v>683907.21257100138</v>
      </c>
      <c r="BO209" s="55">
        <f t="shared" ca="1" si="228"/>
        <v>521144.81210543145</v>
      </c>
      <c r="BP209" s="55">
        <f t="shared" ca="1" si="229"/>
        <v>337596.54358350561</v>
      </c>
      <c r="BQ209" s="55">
        <f t="shared" ca="1" si="230"/>
        <v>228252.19441050562</v>
      </c>
      <c r="BR209" s="55">
        <f t="shared" ca="1" si="231"/>
        <v>100860.36465904315</v>
      </c>
      <c r="BS209" s="55">
        <f t="shared" ca="1" si="232"/>
        <v>18030.717998881475</v>
      </c>
      <c r="BT209" s="55">
        <f t="shared" ca="1" si="233"/>
        <v>5082.3025451539661</v>
      </c>
      <c r="BU209" s="55">
        <f t="shared" ca="1" si="234"/>
        <v>2464.0781290100285</v>
      </c>
      <c r="BV209" s="55">
        <f t="shared" ca="1" si="235"/>
        <v>283.30668512972909</v>
      </c>
      <c r="BW209" s="55">
        <f t="shared" ca="1" si="236"/>
        <v>186.68341792520613</v>
      </c>
      <c r="BX209" s="55">
        <f t="shared" ca="1" si="237"/>
        <v>110.549582980827</v>
      </c>
      <c r="BY209" s="55">
        <f t="shared" ca="1" si="238"/>
        <v>122.76281905062291</v>
      </c>
      <c r="BZ209" s="55">
        <f t="shared" ca="1" si="203"/>
        <v>8255819.3168018181</v>
      </c>
      <c r="CA209" s="55">
        <f t="shared" ca="1" si="204"/>
        <v>8255819.3168018181</v>
      </c>
      <c r="CB209" s="43">
        <f t="array" aca="1" ref="CB209" ca="1">SUM($E$54:$V$54*BH209:BY209)/1000000</f>
        <v>209.47884797090276</v>
      </c>
      <c r="CC209" s="45">
        <f t="array" aca="1" ref="CC209" ca="1">IF(CB209=0,"",SUM(($E$54:$V$54*BH209:BY209))/SUM(BH209:BY209))</f>
        <v>25.373477777618294</v>
      </c>
      <c r="CD209" s="56">
        <f t="array" aca="1" ref="CD209" ca="1">SUM(BI209:BY209*BI$54:BY$54*BI$55:BY$55)/1000000</f>
        <v>1008.8301065105836</v>
      </c>
      <c r="CI209" s="10"/>
      <c r="CJ209" s="73"/>
      <c r="CK209" s="156" t="str">
        <f t="shared" ca="1" si="239"/>
        <v/>
      </c>
      <c r="CL209" s="156" t="str">
        <f t="shared" ca="1" si="240"/>
        <v/>
      </c>
      <c r="CM209" s="156" t="str">
        <f t="shared" ca="1" si="241"/>
        <v/>
      </c>
      <c r="CN209" s="156">
        <f t="shared" ca="1" si="242"/>
        <v>0.71889520523234851</v>
      </c>
      <c r="CO209" s="156">
        <f t="shared" ca="1" si="243"/>
        <v>0.67288944784983373</v>
      </c>
      <c r="CP209" s="156">
        <f t="shared" ca="1" si="244"/>
        <v>0.61964672355006545</v>
      </c>
      <c r="CQ209" s="156">
        <f t="shared" ca="1" si="245"/>
        <v>0.62057002154145247</v>
      </c>
      <c r="CR209" s="156">
        <f t="shared" ca="1" si="246"/>
        <v>0.61551741223374101</v>
      </c>
      <c r="CS209" s="156">
        <f t="shared" ca="1" si="247"/>
        <v>0.57788828022483907</v>
      </c>
      <c r="CT209" s="156">
        <f t="shared" ca="1" si="248"/>
        <v>0.67490086876349997</v>
      </c>
      <c r="CU209" s="156">
        <f t="shared" ca="1" si="249"/>
        <v>0.59499727695981386</v>
      </c>
      <c r="CV209" s="156">
        <f t="shared" ca="1" si="250"/>
        <v>0.59131218030642008</v>
      </c>
      <c r="CW209" s="156">
        <f t="shared" ca="1" si="251"/>
        <v>0.53927004573693871</v>
      </c>
      <c r="CX209" s="156" t="str">
        <f t="shared" ca="1" si="252"/>
        <v/>
      </c>
      <c r="CY209" s="156" t="str">
        <f t="shared" ca="1" si="253"/>
        <v/>
      </c>
      <c r="CZ209" s="156" t="str">
        <f t="shared" ca="1" si="254"/>
        <v/>
      </c>
      <c r="DA209" s="156" t="str">
        <f t="shared" ca="1" si="255"/>
        <v/>
      </c>
      <c r="DB209" s="55"/>
      <c r="DC209" s="55"/>
      <c r="DD209" s="43"/>
      <c r="DE209" s="45"/>
      <c r="DF209" s="56"/>
      <c r="DK209" s="10"/>
      <c r="DL209" s="48"/>
      <c r="DM209" s="74">
        <f t="shared" ca="1" si="256"/>
        <v>0.12073770056648789</v>
      </c>
      <c r="DN209" s="74">
        <f t="shared" ca="1" si="257"/>
        <v>0.12073770056648789</v>
      </c>
      <c r="DO209" s="74">
        <f t="shared" ca="1" si="258"/>
        <v>0.65937722230309515</v>
      </c>
      <c r="DP209" s="74">
        <f t="shared" ca="1" si="259"/>
        <v>0.65937722230309503</v>
      </c>
      <c r="DQ209" s="74">
        <f t="shared" ca="1" si="260"/>
        <v>0.65937722230309526</v>
      </c>
      <c r="DR209" s="74">
        <f t="shared" ca="1" si="261"/>
        <v>0.65937722230309515</v>
      </c>
      <c r="DS209" s="74">
        <f t="shared" ca="1" si="262"/>
        <v>0.65937722230309515</v>
      </c>
      <c r="DT209" s="74">
        <f t="shared" ca="1" si="263"/>
        <v>0.65937722230309515</v>
      </c>
      <c r="DU209" s="74">
        <f t="shared" ca="1" si="264"/>
        <v>0.65937722230309526</v>
      </c>
      <c r="DV209" s="74">
        <f t="shared" ca="1" si="265"/>
        <v>0.65937722230309515</v>
      </c>
      <c r="DW209" s="74">
        <f t="shared" ca="1" si="266"/>
        <v>0.65937722230309515</v>
      </c>
      <c r="DX209" s="74">
        <f t="shared" ca="1" si="267"/>
        <v>0.65937722230309515</v>
      </c>
      <c r="DY209" s="74">
        <f t="shared" ca="1" si="268"/>
        <v>0.65937722230309515</v>
      </c>
      <c r="DZ209" s="74">
        <f t="shared" ca="1" si="269"/>
        <v>0.65937722230309515</v>
      </c>
      <c r="EA209" s="74">
        <f t="shared" ca="1" si="270"/>
        <v>0.65937722230309515</v>
      </c>
      <c r="EB209" s="74">
        <f t="shared" ca="1" si="271"/>
        <v>0.65937722230309503</v>
      </c>
      <c r="EC209" s="74">
        <f t="shared" ca="1" si="272"/>
        <v>0.65937722230309515</v>
      </c>
      <c r="ED209" s="55"/>
      <c r="EE209" s="55"/>
      <c r="EF209" s="43"/>
      <c r="EG209" s="45"/>
      <c r="EH209" s="56"/>
    </row>
    <row r="210" spans="1:138" x14ac:dyDescent="0.2">
      <c r="A210" s="6">
        <v>13</v>
      </c>
      <c r="B210">
        <v>10</v>
      </c>
      <c r="C210" s="5">
        <f t="shared" ca="1" si="196"/>
        <v>0.4704430106435557</v>
      </c>
      <c r="D210" s="5">
        <f t="shared" ca="1" si="197"/>
        <v>0.10075862822346655</v>
      </c>
      <c r="E210" s="32">
        <f t="shared" ca="1" si="198"/>
        <v>64395139.297507502</v>
      </c>
      <c r="F210" s="31">
        <f t="shared" ca="1" si="277"/>
        <v>27450431.347086605</v>
      </c>
      <c r="G210" s="31">
        <f t="shared" ca="1" si="277"/>
        <v>12225002.323963581</v>
      </c>
      <c r="H210" s="31">
        <f t="shared" ca="1" si="277"/>
        <v>4318662.5978698665</v>
      </c>
      <c r="I210" s="31">
        <f t="shared" ca="1" si="277"/>
        <v>1176605.4209754243</v>
      </c>
      <c r="J210" s="31">
        <f t="shared" ca="1" si="277"/>
        <v>1614960.3861219671</v>
      </c>
      <c r="K210" s="31">
        <f t="shared" ca="1" si="277"/>
        <v>791275.38788648881</v>
      </c>
      <c r="L210" s="31">
        <f t="shared" ca="1" si="277"/>
        <v>385406.82237392396</v>
      </c>
      <c r="M210" s="31">
        <f t="shared" ca="1" si="277"/>
        <v>293684.23426205345</v>
      </c>
      <c r="N210" s="31">
        <f t="shared" ca="1" si="277"/>
        <v>190248.04639478918</v>
      </c>
      <c r="O210" s="31">
        <f t="shared" ca="1" si="277"/>
        <v>128628.49130794227</v>
      </c>
      <c r="P210" s="31">
        <f t="shared" ca="1" si="278"/>
        <v>56838.518343131851</v>
      </c>
      <c r="Q210" s="31">
        <f t="shared" ca="1" si="278"/>
        <v>10160.971548969859</v>
      </c>
      <c r="R210" s="31">
        <f t="shared" ca="1" si="278"/>
        <v>2864.0640693160453</v>
      </c>
      <c r="S210" s="31">
        <f t="shared" ca="1" si="278"/>
        <v>1388.598488693737</v>
      </c>
      <c r="T210" s="31">
        <f t="shared" ca="1" si="278"/>
        <v>159.6537180280184</v>
      </c>
      <c r="U210" s="31">
        <f t="shared" ca="1" si="278"/>
        <v>105.20295965585736</v>
      </c>
      <c r="V210" s="31">
        <f t="shared" ca="1" si="278"/>
        <v>62.29874858496197</v>
      </c>
      <c r="W210" s="33">
        <f t="shared" ca="1" si="199"/>
        <v>8971050.6950688381</v>
      </c>
      <c r="X210" s="33">
        <f t="shared" ca="1" si="200"/>
        <v>113041623.66362654</v>
      </c>
      <c r="Y210" s="40">
        <f t="array" aca="1" ref="Y210" ca="1">SUM($E$54:$V$54*E210:V210)/1000000</f>
        <v>637.79376679295854</v>
      </c>
      <c r="Z210" s="41">
        <f t="array" aca="1" ref="Z210" ca="1">SUM(($E$54:$V$54*E210:V210))/SUM(E210:V210)</f>
        <v>5.6421143479928775</v>
      </c>
      <c r="AE210" s="10"/>
      <c r="AF210" s="48"/>
      <c r="AG210" s="55">
        <f t="shared" ca="1" si="205"/>
        <v>1176954.6413839918</v>
      </c>
      <c r="AH210" s="55">
        <f t="shared" ca="1" si="206"/>
        <v>524154.72253211396</v>
      </c>
      <c r="AI210" s="55">
        <f t="shared" ca="1" si="207"/>
        <v>646690.88760125497</v>
      </c>
      <c r="AJ210" s="55">
        <f t="shared" ca="1" si="208"/>
        <v>176188.80540062359</v>
      </c>
      <c r="AK210" s="55">
        <f t="shared" ca="1" si="209"/>
        <v>241829.53446217574</v>
      </c>
      <c r="AL210" s="55">
        <f t="shared" ca="1" si="210"/>
        <v>118488.20585839152</v>
      </c>
      <c r="AM210" s="55">
        <f t="shared" ca="1" si="211"/>
        <v>57712.098224924201</v>
      </c>
      <c r="AN210" s="55">
        <f t="shared" ca="1" si="212"/>
        <v>43977.253102175586</v>
      </c>
      <c r="AO210" s="55">
        <f t="shared" ca="1" si="213"/>
        <v>28488.374629714064</v>
      </c>
      <c r="AP210" s="55">
        <f t="shared" ca="1" si="214"/>
        <v>19261.257699495338</v>
      </c>
      <c r="AQ210" s="55">
        <f t="shared" ca="1" si="215"/>
        <v>8511.1886016263725</v>
      </c>
      <c r="AR210" s="55">
        <f t="shared" ca="1" si="216"/>
        <v>1521.5376429581449</v>
      </c>
      <c r="AS210" s="55">
        <f t="shared" ca="1" si="217"/>
        <v>428.87447054706598</v>
      </c>
      <c r="AT210" s="55">
        <f t="shared" ca="1" si="218"/>
        <v>207.9333517784047</v>
      </c>
      <c r="AU210" s="55">
        <f t="shared" ca="1" si="219"/>
        <v>23.907078240218386</v>
      </c>
      <c r="AV210" s="55">
        <f t="shared" ca="1" si="220"/>
        <v>15.753440750773709</v>
      </c>
      <c r="AW210" s="55">
        <f t="shared" ca="1" si="221"/>
        <v>9.3288216214733044</v>
      </c>
      <c r="AX210" s="55">
        <f t="shared" ca="1" si="201"/>
        <v>1343354.9403862774</v>
      </c>
      <c r="AY210" s="55">
        <f t="shared" ca="1" si="202"/>
        <v>3044464.3043023832</v>
      </c>
      <c r="AZ210" s="43">
        <f t="array" aca="1" ref="AZ210" ca="1">SUM($E$54:$V$54*AF210:AW210)/1000000</f>
        <v>46.362855235956744</v>
      </c>
      <c r="BA210" s="45">
        <f t="array" aca="1" ref="BA210" ca="1">IF(AZ210=0,"",SUM(($E$54:$V$54*AF210:AW210))/SUM(AF210:AW210))</f>
        <v>15.228575736768395</v>
      </c>
      <c r="BB210" s="56">
        <f t="array" aca="1" ref="BB210" ca="1">SUM(AG210:AW210*AG$54:AW$54*AG$55:AW$55)/1000000</f>
        <v>86.119088502545011</v>
      </c>
      <c r="BG210" s="10"/>
      <c r="BH210" s="48"/>
      <c r="BI210" s="55">
        <f t="shared" si="222"/>
        <v>0</v>
      </c>
      <c r="BJ210" s="55">
        <f t="shared" si="223"/>
        <v>0</v>
      </c>
      <c r="BK210" s="55">
        <f t="shared" ca="1" si="224"/>
        <v>3019406.0149782049</v>
      </c>
      <c r="BL210" s="55">
        <f t="shared" ca="1" si="225"/>
        <v>822627.23814114707</v>
      </c>
      <c r="BM210" s="55">
        <f t="shared" ca="1" si="226"/>
        <v>1129104.437613009</v>
      </c>
      <c r="BN210" s="55">
        <f t="shared" ca="1" si="227"/>
        <v>553222.5802652688</v>
      </c>
      <c r="BO210" s="55">
        <f t="shared" ca="1" si="228"/>
        <v>269458.34533668938</v>
      </c>
      <c r="BP210" s="55">
        <f t="shared" ca="1" si="229"/>
        <v>205330.22048828111</v>
      </c>
      <c r="BQ210" s="55">
        <f t="shared" ca="1" si="230"/>
        <v>133012.49694885017</v>
      </c>
      <c r="BR210" s="55">
        <f t="shared" ca="1" si="231"/>
        <v>89930.998671750305</v>
      </c>
      <c r="BS210" s="55">
        <f t="shared" ca="1" si="232"/>
        <v>39738.821979830129</v>
      </c>
      <c r="BT210" s="55">
        <f t="shared" ca="1" si="233"/>
        <v>7104.0739853385685</v>
      </c>
      <c r="BU210" s="55">
        <f t="shared" ca="1" si="234"/>
        <v>2002.4190550197745</v>
      </c>
      <c r="BV210" s="55">
        <f t="shared" ca="1" si="235"/>
        <v>970.84283250549367</v>
      </c>
      <c r="BW210" s="55">
        <f t="shared" ca="1" si="236"/>
        <v>111.62237975367735</v>
      </c>
      <c r="BX210" s="55">
        <f t="shared" ca="1" si="237"/>
        <v>73.552967378160716</v>
      </c>
      <c r="BY210" s="55">
        <f t="shared" ca="1" si="238"/>
        <v>43.556358465194755</v>
      </c>
      <c r="BZ210" s="55">
        <f t="shared" ca="1" si="203"/>
        <v>6272137.2220014911</v>
      </c>
      <c r="CA210" s="55">
        <f t="shared" ca="1" si="204"/>
        <v>6272137.2220014911</v>
      </c>
      <c r="CB210" s="43">
        <f t="array" aca="1" ref="CB210" ca="1">SUM($E$54:$V$54*BH210:BY210)/1000000</f>
        <v>150.71318576905972</v>
      </c>
      <c r="CC210" s="45">
        <f t="array" aca="1" ref="CC210" ca="1">IF(CB210=0,"",SUM(($E$54:$V$54*BH210:BY210))/SUM(BH210:BY210))</f>
        <v>24.029000073593078</v>
      </c>
      <c r="CD210" s="56">
        <f t="array" aca="1" ref="CD210" ca="1">SUM(BI210:BY210*BI$54:BY$54*BI$55:BY$55)/1000000</f>
        <v>717.33870668859038</v>
      </c>
      <c r="CI210" s="10"/>
      <c r="CJ210" s="73"/>
      <c r="CK210" s="156" t="str">
        <f t="shared" ca="1" si="239"/>
        <v/>
      </c>
      <c r="CL210" s="156" t="str">
        <f t="shared" ca="1" si="240"/>
        <v/>
      </c>
      <c r="CM210" s="156" t="str">
        <f t="shared" ca="1" si="241"/>
        <v/>
      </c>
      <c r="CN210" s="156">
        <f t="shared" ca="1" si="242"/>
        <v>0.89177206449357072</v>
      </c>
      <c r="CO210" s="156">
        <f t="shared" ca="1" si="243"/>
        <v>0.70616638948607224</v>
      </c>
      <c r="CP210" s="156">
        <f t="shared" ca="1" si="244"/>
        <v>0.72543336646812817</v>
      </c>
      <c r="CQ210" s="156">
        <f t="shared" ca="1" si="245"/>
        <v>0.73243181351361875</v>
      </c>
      <c r="CR210" s="156">
        <f t="shared" ca="1" si="246"/>
        <v>0.84050969650730334</v>
      </c>
      <c r="CS210" s="156">
        <f t="shared" ca="1" si="247"/>
        <v>0.77587204100248164</v>
      </c>
      <c r="CT210" s="156">
        <f t="shared" ca="1" si="248"/>
        <v>0.82397690355218978</v>
      </c>
      <c r="CU210" s="156">
        <f t="shared" ca="1" si="249"/>
        <v>0.6656001586777206</v>
      </c>
      <c r="CV210" s="156">
        <f t="shared" ca="1" si="250"/>
        <v>0.72098845606634887</v>
      </c>
      <c r="CW210" s="156">
        <f t="shared" ca="1" si="251"/>
        <v>0.81355002109292396</v>
      </c>
      <c r="CX210" s="156" t="str">
        <f t="shared" ca="1" si="252"/>
        <v/>
      </c>
      <c r="CY210" s="156" t="str">
        <f t="shared" ca="1" si="253"/>
        <v/>
      </c>
      <c r="CZ210" s="156" t="str">
        <f t="shared" ca="1" si="254"/>
        <v/>
      </c>
      <c r="DA210" s="156" t="str">
        <f t="shared" ca="1" si="255"/>
        <v/>
      </c>
      <c r="DB210" s="55"/>
      <c r="DC210" s="55"/>
      <c r="DD210" s="43"/>
      <c r="DE210" s="45"/>
      <c r="DF210" s="56"/>
      <c r="DK210" s="10"/>
      <c r="DL210" s="48"/>
      <c r="DM210" s="74">
        <f t="shared" ca="1" si="256"/>
        <v>0.10075862822346662</v>
      </c>
      <c r="DN210" s="74">
        <f t="shared" ca="1" si="257"/>
        <v>0.10075862822346662</v>
      </c>
      <c r="DO210" s="74">
        <f t="shared" ca="1" si="258"/>
        <v>0.57120163886702224</v>
      </c>
      <c r="DP210" s="74">
        <f t="shared" ca="1" si="259"/>
        <v>0.57120163886702224</v>
      </c>
      <c r="DQ210" s="74">
        <f t="shared" ca="1" si="260"/>
        <v>0.57120163886702224</v>
      </c>
      <c r="DR210" s="74">
        <f t="shared" ca="1" si="261"/>
        <v>0.57120163886702213</v>
      </c>
      <c r="DS210" s="74">
        <f t="shared" ca="1" si="262"/>
        <v>0.57120163886702224</v>
      </c>
      <c r="DT210" s="74">
        <f t="shared" ca="1" si="263"/>
        <v>0.57120163886702235</v>
      </c>
      <c r="DU210" s="74">
        <f t="shared" ca="1" si="264"/>
        <v>0.57120163886702213</v>
      </c>
      <c r="DV210" s="74">
        <f t="shared" ca="1" si="265"/>
        <v>0.57120163886702224</v>
      </c>
      <c r="DW210" s="74">
        <f t="shared" ca="1" si="266"/>
        <v>0.57120163886702224</v>
      </c>
      <c r="DX210" s="74">
        <f t="shared" ca="1" si="267"/>
        <v>0.57120163886702213</v>
      </c>
      <c r="DY210" s="74">
        <f t="shared" ca="1" si="268"/>
        <v>0.57120163886702224</v>
      </c>
      <c r="DZ210" s="74">
        <f t="shared" ca="1" si="269"/>
        <v>0.57120163886702224</v>
      </c>
      <c r="EA210" s="74">
        <f t="shared" ca="1" si="270"/>
        <v>0.57120163886702224</v>
      </c>
      <c r="EB210" s="74">
        <f t="shared" ca="1" si="271"/>
        <v>0.57120163886702224</v>
      </c>
      <c r="EC210" s="74">
        <f t="shared" ca="1" si="272"/>
        <v>0.57120163886702224</v>
      </c>
      <c r="ED210" s="55"/>
      <c r="EE210" s="55"/>
      <c r="EF210" s="43"/>
      <c r="EG210" s="45"/>
      <c r="EH210" s="56"/>
    </row>
    <row r="211" spans="1:138" x14ac:dyDescent="0.2">
      <c r="A211" s="6">
        <v>13</v>
      </c>
      <c r="B211">
        <v>11</v>
      </c>
      <c r="C211" s="5">
        <f t="shared" ca="1" si="196"/>
        <v>0.57751628835268687</v>
      </c>
      <c r="D211" s="5">
        <f t="shared" ca="1" si="197"/>
        <v>9.469328876665066E-2</v>
      </c>
      <c r="E211" s="32">
        <f t="shared" ca="1" si="198"/>
        <v>123398511.32319462</v>
      </c>
      <c r="F211" s="31">
        <f t="shared" ca="1" si="277"/>
        <v>49173008.476099908</v>
      </c>
      <c r="G211" s="31">
        <f t="shared" ca="1" si="277"/>
        <v>20961524.550271992</v>
      </c>
      <c r="H211" s="31">
        <f t="shared" ca="1" si="277"/>
        <v>5239749.2720401082</v>
      </c>
      <c r="I211" s="31">
        <f t="shared" ca="1" si="277"/>
        <v>1851018.8058630007</v>
      </c>
      <c r="J211" s="31">
        <f t="shared" ca="1" si="277"/>
        <v>504303.98577098799</v>
      </c>
      <c r="K211" s="31">
        <f t="shared" ca="1" si="277"/>
        <v>692186.98559826938</v>
      </c>
      <c r="L211" s="31">
        <f t="shared" ca="1" si="277"/>
        <v>339147.96314879094</v>
      </c>
      <c r="M211" s="31">
        <f t="shared" ca="1" si="277"/>
        <v>165188.93522126705</v>
      </c>
      <c r="N211" s="31">
        <f t="shared" ca="1" si="277"/>
        <v>125875.78406163707</v>
      </c>
      <c r="O211" s="31">
        <f t="shared" ca="1" si="277"/>
        <v>81542.075509475297</v>
      </c>
      <c r="P211" s="31">
        <f t="shared" ca="1" si="278"/>
        <v>55131.363236902049</v>
      </c>
      <c r="Q211" s="31">
        <f t="shared" ca="1" si="278"/>
        <v>24361.51562347553</v>
      </c>
      <c r="R211" s="31">
        <f t="shared" ca="1" si="278"/>
        <v>4355.0865567175888</v>
      </c>
      <c r="S211" s="31">
        <f t="shared" ca="1" si="278"/>
        <v>1227.5643983198383</v>
      </c>
      <c r="T211" s="31">
        <f t="shared" ca="1" si="278"/>
        <v>595.16617890752377</v>
      </c>
      <c r="U211" s="31">
        <f t="shared" ca="1" si="278"/>
        <v>68.429062886638533</v>
      </c>
      <c r="V211" s="31">
        <f t="shared" ca="1" si="278"/>
        <v>45.090963311532668</v>
      </c>
      <c r="W211" s="33">
        <f t="shared" ca="1" si="199"/>
        <v>9084798.02323406</v>
      </c>
      <c r="X211" s="33">
        <f t="shared" ca="1" si="200"/>
        <v>202617842.37280056</v>
      </c>
      <c r="Y211" s="40">
        <f t="array" aca="1" ref="Y211" ca="1">SUM($E$54:$V$54*E211:V211)/1000000</f>
        <v>961.82749697447321</v>
      </c>
      <c r="Z211" s="41">
        <f t="array" aca="1" ref="Z211" ca="1">SUM(($E$54:$V$54*E211:V211))/SUM(E211:V211)</f>
        <v>4.7470029574433426</v>
      </c>
      <c r="AE211" s="10"/>
      <c r="AF211" s="48"/>
      <c r="AG211" s="55">
        <f t="shared" ca="1" si="205"/>
        <v>1701389.677883968</v>
      </c>
      <c r="AH211" s="55">
        <f t="shared" ca="1" si="206"/>
        <v>725270.27749132295</v>
      </c>
      <c r="AI211" s="55">
        <f t="shared" ca="1" si="207"/>
        <v>780747.29348904034</v>
      </c>
      <c r="AJ211" s="55">
        <f t="shared" ca="1" si="208"/>
        <v>275810.51074074965</v>
      </c>
      <c r="AK211" s="55">
        <f t="shared" ca="1" si="209"/>
        <v>75143.66652760336</v>
      </c>
      <c r="AL211" s="55">
        <f t="shared" ca="1" si="210"/>
        <v>103139.11745318517</v>
      </c>
      <c r="AM211" s="55">
        <f t="shared" ca="1" si="211"/>
        <v>50534.642131386412</v>
      </c>
      <c r="AN211" s="55">
        <f t="shared" ca="1" si="212"/>
        <v>24613.928528325483</v>
      </c>
      <c r="AO211" s="55">
        <f t="shared" ca="1" si="213"/>
        <v>18756.084045156917</v>
      </c>
      <c r="AP211" s="55">
        <f t="shared" ca="1" si="214"/>
        <v>12150.152889799283</v>
      </c>
      <c r="AQ211" s="55">
        <f t="shared" ca="1" si="215"/>
        <v>8214.8325041540229</v>
      </c>
      <c r="AR211" s="55">
        <f t="shared" ca="1" si="216"/>
        <v>3629.9804438760752</v>
      </c>
      <c r="AS211" s="55">
        <f t="shared" ca="1" si="217"/>
        <v>648.92838674776465</v>
      </c>
      <c r="AT211" s="55">
        <f t="shared" ca="1" si="218"/>
        <v>182.91287079058156</v>
      </c>
      <c r="AU211" s="55">
        <f t="shared" ca="1" si="219"/>
        <v>88.682560793093288</v>
      </c>
      <c r="AV211" s="55">
        <f t="shared" ca="1" si="220"/>
        <v>10.196252314938139</v>
      </c>
      <c r="AW211" s="55">
        <f t="shared" ca="1" si="221"/>
        <v>6.7187656772335869</v>
      </c>
      <c r="AX211" s="55">
        <f t="shared" ca="1" si="201"/>
        <v>1353677.6475895997</v>
      </c>
      <c r="AY211" s="55">
        <f t="shared" ca="1" si="202"/>
        <v>3780337.6029648921</v>
      </c>
      <c r="AZ211" s="43">
        <f t="array" aca="1" ref="AZ211" ca="1">SUM($E$54:$V$54*AF211:AW211)/1000000</f>
        <v>50.591019085437757</v>
      </c>
      <c r="BA211" s="45">
        <f t="array" aca="1" ref="BA211" ca="1">IF(AZ211=0,"",SUM(($E$54:$V$54*AF211:AW211))/SUM(AF211:AW211))</f>
        <v>13.382672236934495</v>
      </c>
      <c r="BB211" s="56">
        <f t="array" aca="1" ref="BB211" ca="1">SUM(AG211:AW211*AG$54:AW$54*AG$55:AW$55)/1000000</f>
        <v>86.064515755950509</v>
      </c>
      <c r="BG211" s="10"/>
      <c r="BH211" s="48"/>
      <c r="BI211" s="55">
        <f t="shared" si="222"/>
        <v>0</v>
      </c>
      <c r="BJ211" s="55">
        <f t="shared" si="223"/>
        <v>0</v>
      </c>
      <c r="BK211" s="55">
        <f t="shared" ca="1" si="224"/>
        <v>4761628.6745338356</v>
      </c>
      <c r="BL211" s="55">
        <f t="shared" ca="1" si="225"/>
        <v>1682115.6443745152</v>
      </c>
      <c r="BM211" s="55">
        <f t="shared" ca="1" si="226"/>
        <v>458286.87493550329</v>
      </c>
      <c r="BN211" s="55">
        <f t="shared" ca="1" si="227"/>
        <v>629025.78494573233</v>
      </c>
      <c r="BO211" s="55">
        <f t="shared" ca="1" si="228"/>
        <v>308201.13375582639</v>
      </c>
      <c r="BP211" s="55">
        <f t="shared" ca="1" si="229"/>
        <v>150115.65054505851</v>
      </c>
      <c r="BQ211" s="55">
        <f t="shared" ca="1" si="230"/>
        <v>114389.77548327476</v>
      </c>
      <c r="BR211" s="55">
        <f t="shared" ca="1" si="231"/>
        <v>74101.462640357568</v>
      </c>
      <c r="BS211" s="55">
        <f t="shared" ca="1" si="232"/>
        <v>50100.69498091891</v>
      </c>
      <c r="BT211" s="55">
        <f t="shared" ca="1" si="233"/>
        <v>22138.557653290169</v>
      </c>
      <c r="BU211" s="55">
        <f t="shared" ca="1" si="234"/>
        <v>3957.6903305659853</v>
      </c>
      <c r="BV211" s="55">
        <f t="shared" ca="1" si="235"/>
        <v>1115.5506753094644</v>
      </c>
      <c r="BW211" s="55">
        <f t="shared" ca="1" si="236"/>
        <v>540.85800607314013</v>
      </c>
      <c r="BX211" s="55">
        <f t="shared" ca="1" si="237"/>
        <v>62.18499609345487</v>
      </c>
      <c r="BY211" s="55">
        <f t="shared" ca="1" si="238"/>
        <v>40.976469048289154</v>
      </c>
      <c r="BZ211" s="55">
        <f t="shared" ca="1" si="203"/>
        <v>8255821.5143254027</v>
      </c>
      <c r="CA211" s="55">
        <f t="shared" ca="1" si="204"/>
        <v>8255821.5143254027</v>
      </c>
      <c r="CB211" s="43">
        <f t="array" aca="1" ref="CB211" ca="1">SUM($E$54:$V$54*BH211:BY211)/1000000</f>
        <v>186.89141640380222</v>
      </c>
      <c r="CC211" s="45">
        <f t="array" aca="1" ref="CC211" ca="1">IF(CB211=0,"",SUM(($E$54:$V$54*BH211:BY211))/SUM(BH211:BY211))</f>
        <v>22.637531114197476</v>
      </c>
      <c r="CD211" s="56">
        <f t="array" aca="1" ref="CD211" ca="1">SUM(BI211:BY211*BI$54:BY$54*BI$55:BY$55)/1000000</f>
        <v>873.81502346165507</v>
      </c>
      <c r="CI211" s="10"/>
      <c r="CJ211" s="73"/>
      <c r="CK211" s="156" t="str">
        <f t="shared" ca="1" si="239"/>
        <v/>
      </c>
      <c r="CL211" s="156" t="str">
        <f t="shared" ca="1" si="240"/>
        <v/>
      </c>
      <c r="CM211" s="156" t="str">
        <f t="shared" ca="1" si="241"/>
        <v/>
      </c>
      <c r="CN211" s="156">
        <f t="shared" ca="1" si="242"/>
        <v>0.40261607448373077</v>
      </c>
      <c r="CO211" s="156">
        <f t="shared" ca="1" si="243"/>
        <v>0.45254383148015409</v>
      </c>
      <c r="CP211" s="156">
        <f t="shared" ca="1" si="244"/>
        <v>0.462894497851352</v>
      </c>
      <c r="CQ211" s="156">
        <f t="shared" ca="1" si="245"/>
        <v>0.39080468003487046</v>
      </c>
      <c r="CR211" s="156">
        <f t="shared" ca="1" si="246"/>
        <v>0.36689180920100095</v>
      </c>
      <c r="CS211" s="156">
        <f t="shared" ca="1" si="247"/>
        <v>0.39469669468528518</v>
      </c>
      <c r="CT211" s="156">
        <f t="shared" ca="1" si="248"/>
        <v>0.42365629698996959</v>
      </c>
      <c r="CU211" s="156">
        <f t="shared" ca="1" si="249"/>
        <v>0.3995603977610479</v>
      </c>
      <c r="CV211" s="156">
        <f t="shared" ca="1" si="250"/>
        <v>0.43737996592038036</v>
      </c>
      <c r="CW211" s="156">
        <f t="shared" ca="1" si="251"/>
        <v>0.40527270721283948</v>
      </c>
      <c r="CX211" s="156">
        <f t="shared" ca="1" si="252"/>
        <v>0.38092186560140856</v>
      </c>
      <c r="CY211" s="156" t="str">
        <f t="shared" ca="1" si="253"/>
        <v/>
      </c>
      <c r="CZ211" s="156" t="str">
        <f t="shared" ca="1" si="254"/>
        <v/>
      </c>
      <c r="DA211" s="156" t="str">
        <f t="shared" ca="1" si="255"/>
        <v/>
      </c>
      <c r="DB211" s="55"/>
      <c r="DC211" s="55"/>
      <c r="DD211" s="43"/>
      <c r="DE211" s="45"/>
      <c r="DF211" s="56"/>
      <c r="DK211" s="10"/>
      <c r="DL211" s="48"/>
      <c r="DM211" s="74">
        <f t="shared" ca="1" si="256"/>
        <v>9.4693288766650702E-2</v>
      </c>
      <c r="DN211" s="74">
        <f t="shared" ca="1" si="257"/>
        <v>9.4693288766650868E-2</v>
      </c>
      <c r="DO211" s="74">
        <f t="shared" ca="1" si="258"/>
        <v>0.67220957711933738</v>
      </c>
      <c r="DP211" s="74">
        <f t="shared" ca="1" si="259"/>
        <v>0.67220957711933749</v>
      </c>
      <c r="DQ211" s="74">
        <f t="shared" ca="1" si="260"/>
        <v>0.67220957711933749</v>
      </c>
      <c r="DR211" s="74">
        <f t="shared" ca="1" si="261"/>
        <v>0.67220957711933749</v>
      </c>
      <c r="DS211" s="74">
        <f t="shared" ca="1" si="262"/>
        <v>0.67220957711933738</v>
      </c>
      <c r="DT211" s="74">
        <f t="shared" ca="1" si="263"/>
        <v>0.6722095771193376</v>
      </c>
      <c r="DU211" s="74">
        <f t="shared" ca="1" si="264"/>
        <v>0.67220957711933749</v>
      </c>
      <c r="DV211" s="74">
        <f t="shared" ca="1" si="265"/>
        <v>0.67220957711933749</v>
      </c>
      <c r="DW211" s="74">
        <f t="shared" ca="1" si="266"/>
        <v>0.67220957711933749</v>
      </c>
      <c r="DX211" s="74">
        <f t="shared" ca="1" si="267"/>
        <v>0.67220957711933749</v>
      </c>
      <c r="DY211" s="74">
        <f t="shared" ca="1" si="268"/>
        <v>0.67220957711933738</v>
      </c>
      <c r="DZ211" s="74">
        <f t="shared" ca="1" si="269"/>
        <v>0.67220957711933738</v>
      </c>
      <c r="EA211" s="74">
        <f t="shared" ca="1" si="270"/>
        <v>0.67220957711933749</v>
      </c>
      <c r="EB211" s="74">
        <f t="shared" ca="1" si="271"/>
        <v>0.67220957711933749</v>
      </c>
      <c r="EC211" s="74">
        <f t="shared" ca="1" si="272"/>
        <v>0.67220957711933749</v>
      </c>
      <c r="ED211" s="55"/>
      <c r="EE211" s="55"/>
      <c r="EF211" s="43"/>
      <c r="EG211" s="45"/>
      <c r="EH211" s="56"/>
    </row>
    <row r="212" spans="1:138" s="58" customFormat="1" x14ac:dyDescent="0.2">
      <c r="A212" s="61">
        <v>13</v>
      </c>
      <c r="B212" s="58">
        <v>12</v>
      </c>
      <c r="C212" s="62">
        <f t="shared" ca="1" si="196"/>
        <v>0.5769409251249934</v>
      </c>
      <c r="D212" s="62">
        <f t="shared" ca="1" si="197"/>
        <v>6.2779731505555159E-2</v>
      </c>
      <c r="E212" s="63">
        <f t="shared" ca="1" si="198"/>
        <v>81122433.624732479</v>
      </c>
      <c r="F212" s="64">
        <f t="shared" ca="1" si="277"/>
        <v>97284465.044694602</v>
      </c>
      <c r="G212" s="64">
        <f t="shared" ca="1" si="277"/>
        <v>38766835.782211185</v>
      </c>
      <c r="H212" s="64">
        <f t="shared" ca="1" si="277"/>
        <v>9280987.3476017378</v>
      </c>
      <c r="I212" s="64">
        <f t="shared" ca="1" si="277"/>
        <v>2319967.0702281361</v>
      </c>
      <c r="J212" s="64">
        <f t="shared" ca="1" si="277"/>
        <v>819562.62657262082</v>
      </c>
      <c r="K212" s="64">
        <f t="shared" ca="1" si="277"/>
        <v>223287.14211891301</v>
      </c>
      <c r="L212" s="64">
        <f t="shared" ca="1" si="277"/>
        <v>306474.78145518602</v>
      </c>
      <c r="M212" s="64">
        <f t="shared" ca="1" si="277"/>
        <v>150162.1672316762</v>
      </c>
      <c r="N212" s="64">
        <f t="shared" ca="1" si="277"/>
        <v>73139.547368108266</v>
      </c>
      <c r="O212" s="64">
        <f t="shared" ca="1" si="277"/>
        <v>55733.138896633507</v>
      </c>
      <c r="P212" s="64">
        <f t="shared" ca="1" si="278"/>
        <v>36103.813407541762</v>
      </c>
      <c r="Q212" s="64">
        <f t="shared" ca="1" si="278"/>
        <v>24410.127394626179</v>
      </c>
      <c r="R212" s="64">
        <f t="shared" ca="1" si="278"/>
        <v>10786.377571327208</v>
      </c>
      <c r="S212" s="64">
        <f t="shared" ca="1" si="278"/>
        <v>1928.2711586014809</v>
      </c>
      <c r="T212" s="64">
        <f t="shared" ca="1" si="278"/>
        <v>543.52008709332767</v>
      </c>
      <c r="U212" s="64">
        <f t="shared" ca="1" si="278"/>
        <v>263.51755870207091</v>
      </c>
      <c r="V212" s="64">
        <f t="shared" ca="1" si="278"/>
        <v>30.297856691482639</v>
      </c>
      <c r="W212" s="59">
        <f t="shared" ca="1" si="199"/>
        <v>13303379.746507594</v>
      </c>
      <c r="X212" s="59">
        <f t="shared" ca="1" si="200"/>
        <v>230477114.19814584</v>
      </c>
      <c r="Y212" s="44">
        <f t="array" aca="1" ref="Y212" ca="1">SUM($E$54:$V$54*E212:V212)/1000000</f>
        <v>1506.8792454080005</v>
      </c>
      <c r="Z212" s="46">
        <f t="array" aca="1" ref="Z212" ca="1">SUM(($E$54:$V$54*E212:V212))/SUM(E212:V212)</f>
        <v>6.538086224528592</v>
      </c>
      <c r="AE212" s="11"/>
      <c r="AG212" s="59">
        <f t="shared" ca="1" si="205"/>
        <v>2012263.7133911613</v>
      </c>
      <c r="AH212" s="59">
        <f t="shared" ca="1" si="206"/>
        <v>801865.91858935053</v>
      </c>
      <c r="AI212" s="59">
        <f t="shared" ca="1" si="207"/>
        <v>900064.31462902855</v>
      </c>
      <c r="AJ212" s="59">
        <f t="shared" ca="1" si="208"/>
        <v>224988.94706136896</v>
      </c>
      <c r="AK212" s="59">
        <f t="shared" ca="1" si="209"/>
        <v>79480.667967106725</v>
      </c>
      <c r="AL212" s="59">
        <f t="shared" ca="1" si="210"/>
        <v>21654.246580636325</v>
      </c>
      <c r="AM212" s="59">
        <f t="shared" ca="1" si="211"/>
        <v>29721.731513061892</v>
      </c>
      <c r="AN212" s="59">
        <f t="shared" ca="1" si="212"/>
        <v>14562.632516411437</v>
      </c>
      <c r="AO212" s="59">
        <f t="shared" ca="1" si="213"/>
        <v>7093.0272942527681</v>
      </c>
      <c r="AP212" s="59">
        <f t="shared" ca="1" si="214"/>
        <v>5404.964750446019</v>
      </c>
      <c r="AQ212" s="59">
        <f t="shared" ca="1" si="215"/>
        <v>3501.3251126293694</v>
      </c>
      <c r="AR212" s="59">
        <f t="shared" ca="1" si="216"/>
        <v>2367.2787991817313</v>
      </c>
      <c r="AS212" s="59">
        <f t="shared" ca="1" si="217"/>
        <v>1046.056111538097</v>
      </c>
      <c r="AT212" s="59">
        <f t="shared" ca="1" si="218"/>
        <v>187.00252395388145</v>
      </c>
      <c r="AU212" s="59">
        <f t="shared" ca="1" si="219"/>
        <v>52.710236137018207</v>
      </c>
      <c r="AV212" s="59">
        <f t="shared" ca="1" si="220"/>
        <v>25.555767073336622</v>
      </c>
      <c r="AW212" s="59">
        <f t="shared" ca="1" si="221"/>
        <v>2.9382670826282919</v>
      </c>
      <c r="AX212" s="59">
        <f t="shared" ca="1" si="201"/>
        <v>1290153.3991299085</v>
      </c>
      <c r="AY212" s="59">
        <f t="shared" ca="1" si="202"/>
        <v>4104283.0311104204</v>
      </c>
      <c r="AZ212" s="44">
        <f t="array" aca="1" ref="AZ212" ca="1">SUM($E$54:$V$54*AF212:AW212)/1000000</f>
        <v>50.279873897321941</v>
      </c>
      <c r="BA212" s="46">
        <f t="array" aca="1" ref="BA212" ca="1">IF(AZ212=0,"",SUM(($E$54:$V$54*AF212:AW212))/SUM(AF212:AW212))</f>
        <v>12.250586403569404</v>
      </c>
      <c r="BB212" s="57">
        <f t="array" aca="1" ref="BB212" ca="1">SUM(AG212:AW212*AG$54:AW$54*AG$55:AW$55)/1000000</f>
        <v>79.352747880691609</v>
      </c>
      <c r="BG212" s="11"/>
      <c r="BI212" s="59">
        <f t="shared" si="222"/>
        <v>0</v>
      </c>
      <c r="BJ212" s="59">
        <f t="shared" si="223"/>
        <v>0</v>
      </c>
      <c r="BK212" s="59">
        <f t="shared" ca="1" si="224"/>
        <v>8271522.1282543279</v>
      </c>
      <c r="BL212" s="59">
        <f t="shared" ca="1" si="225"/>
        <v>2067631.1947749946</v>
      </c>
      <c r="BM212" s="59">
        <f t="shared" ca="1" si="226"/>
        <v>730421.25231831206</v>
      </c>
      <c r="BN212" s="59">
        <f t="shared" ca="1" si="227"/>
        <v>199000.86788379407</v>
      </c>
      <c r="BO212" s="59">
        <f t="shared" ca="1" si="228"/>
        <v>273140.43663830037</v>
      </c>
      <c r="BP212" s="59">
        <f t="shared" ca="1" si="229"/>
        <v>133829.47767991459</v>
      </c>
      <c r="BQ212" s="59">
        <f t="shared" ca="1" si="230"/>
        <v>65184.377679616409</v>
      </c>
      <c r="BR212" s="59">
        <f t="shared" ca="1" si="231"/>
        <v>49671.212166849968</v>
      </c>
      <c r="BS212" s="59">
        <f t="shared" ca="1" si="232"/>
        <v>32176.909668130906</v>
      </c>
      <c r="BT212" s="59">
        <f t="shared" ca="1" si="233"/>
        <v>21755.110888103089</v>
      </c>
      <c r="BU212" s="59">
        <f t="shared" ca="1" si="234"/>
        <v>9613.1755624032921</v>
      </c>
      <c r="BV212" s="59">
        <f t="shared" ca="1" si="235"/>
        <v>1718.5388752596743</v>
      </c>
      <c r="BW212" s="59">
        <f t="shared" ca="1" si="236"/>
        <v>484.4030337682666</v>
      </c>
      <c r="BX212" s="59">
        <f t="shared" ca="1" si="237"/>
        <v>234.85554244947696</v>
      </c>
      <c r="BY212" s="59">
        <f t="shared" ca="1" si="238"/>
        <v>27.002449489066059</v>
      </c>
      <c r="BZ212" s="59">
        <f t="shared" ca="1" si="203"/>
        <v>11856410.943415713</v>
      </c>
      <c r="CA212" s="59">
        <f t="shared" ca="1" si="204"/>
        <v>11856410.943415713</v>
      </c>
      <c r="CB212" s="44">
        <f t="array" aca="1" ref="CB212" ca="1">SUM($E$54:$V$54*BH212:BY212)/1000000</f>
        <v>251.78287900755166</v>
      </c>
      <c r="CC212" s="46">
        <f t="array" aca="1" ref="CC212" ca="1">IF(CB212=0,"",SUM(($E$54:$V$54*BH212:BY212))/SUM(BH212:BY212))</f>
        <v>21.236011488567346</v>
      </c>
      <c r="CD212" s="57">
        <f t="array" aca="1" ref="CD212" ca="1">SUM(BI212:BY212*BI$54:BY$54*BI$55:BY$55)/1000000</f>
        <v>1152.9084499653409</v>
      </c>
      <c r="CI212" s="11"/>
      <c r="CJ212" s="74"/>
      <c r="CK212" s="156" t="str">
        <f t="shared" ca="1" si="239"/>
        <v/>
      </c>
      <c r="CL212" s="156" t="str">
        <f t="shared" ca="1" si="240"/>
        <v/>
      </c>
      <c r="CM212" s="156" t="str">
        <f t="shared" ca="1" si="241"/>
        <v/>
      </c>
      <c r="CN212" s="156">
        <f t="shared" ca="1" si="242"/>
        <v>0.65621959392015095</v>
      </c>
      <c r="CO212" s="156">
        <f t="shared" ca="1" si="243"/>
        <v>0.63279689935513883</v>
      </c>
      <c r="CP212" s="156">
        <f t="shared" ca="1" si="244"/>
        <v>0.65596040685442236</v>
      </c>
      <c r="CQ212" s="156">
        <f t="shared" ca="1" si="245"/>
        <v>0.84228634418713522</v>
      </c>
      <c r="CR212" s="156">
        <f t="shared" ca="1" si="246"/>
        <v>0.64637254882710615</v>
      </c>
      <c r="CS212" s="156">
        <f t="shared" ca="1" si="247"/>
        <v>0.62184009332998091</v>
      </c>
      <c r="CT212" s="156">
        <f t="shared" ca="1" si="248"/>
        <v>0.65916899448263677</v>
      </c>
      <c r="CU212" s="156">
        <f t="shared" ca="1" si="249"/>
        <v>0.58528740119734413</v>
      </c>
      <c r="CV212" s="156">
        <f t="shared" ca="1" si="250"/>
        <v>0.73055456355578896</v>
      </c>
      <c r="CW212" s="156">
        <f t="shared" ca="1" si="251"/>
        <v>0.59745742430527327</v>
      </c>
      <c r="CX212" s="156">
        <f t="shared" ca="1" si="252"/>
        <v>0.65673347912922975</v>
      </c>
      <c r="CY212" s="156" t="str">
        <f t="shared" ca="1" si="253"/>
        <v/>
      </c>
      <c r="CZ212" s="156" t="str">
        <f t="shared" ca="1" si="254"/>
        <v/>
      </c>
      <c r="DA212" s="156" t="str">
        <f t="shared" ca="1" si="255"/>
        <v/>
      </c>
      <c r="DB212" s="59"/>
      <c r="DC212" s="74">
        <f ca="1">AVERAGE(CJ201:DA212)</f>
        <v>0.62944740160848767</v>
      </c>
      <c r="DD212" s="76">
        <f ca="1">STDEV(CJ201:DA212)</f>
        <v>0.2515374324232853</v>
      </c>
      <c r="DE212" s="46"/>
      <c r="DF212" s="57"/>
      <c r="DK212" s="11"/>
      <c r="DM212" s="74">
        <f t="shared" ca="1" si="256"/>
        <v>6.2779731505555186E-2</v>
      </c>
      <c r="DN212" s="74">
        <f t="shared" ca="1" si="257"/>
        <v>6.2779731505555048E-2</v>
      </c>
      <c r="DO212" s="74">
        <f t="shared" ca="1" si="258"/>
        <v>0.63972065663054856</v>
      </c>
      <c r="DP212" s="74">
        <f t="shared" ca="1" si="259"/>
        <v>0.63972065663054856</v>
      </c>
      <c r="DQ212" s="74">
        <f t="shared" ca="1" si="260"/>
        <v>0.63972065663054856</v>
      </c>
      <c r="DR212" s="74">
        <f t="shared" ca="1" si="261"/>
        <v>0.63972065663054856</v>
      </c>
      <c r="DS212" s="74">
        <f t="shared" ca="1" si="262"/>
        <v>0.63972065663054845</v>
      </c>
      <c r="DT212" s="74">
        <f t="shared" ca="1" si="263"/>
        <v>0.63972065663054856</v>
      </c>
      <c r="DU212" s="74">
        <f t="shared" ca="1" si="264"/>
        <v>0.63972065663054856</v>
      </c>
      <c r="DV212" s="74">
        <f t="shared" ca="1" si="265"/>
        <v>0.63972065663054856</v>
      </c>
      <c r="DW212" s="74">
        <f t="shared" ca="1" si="266"/>
        <v>0.63972065663054856</v>
      </c>
      <c r="DX212" s="74">
        <f t="shared" ca="1" si="267"/>
        <v>0.63972065663054856</v>
      </c>
      <c r="DY212" s="74">
        <f t="shared" ca="1" si="268"/>
        <v>0.63972065663054856</v>
      </c>
      <c r="DZ212" s="74">
        <f t="shared" ca="1" si="269"/>
        <v>0.63972065663054856</v>
      </c>
      <c r="EA212" s="74">
        <f t="shared" ca="1" si="270"/>
        <v>0.63972065663054856</v>
      </c>
      <c r="EB212" s="74">
        <f t="shared" ca="1" si="271"/>
        <v>0.63972065663054856</v>
      </c>
      <c r="EC212" s="74">
        <f t="shared" ca="1" si="272"/>
        <v>0.63972065663054856</v>
      </c>
      <c r="ED212" s="59"/>
      <c r="EE212" s="59"/>
      <c r="EF212" s="44"/>
      <c r="EG212" s="46"/>
      <c r="EH212" s="57"/>
    </row>
    <row r="213" spans="1:138" x14ac:dyDescent="0.2">
      <c r="A213" s="7">
        <v>14</v>
      </c>
      <c r="B213">
        <v>1</v>
      </c>
      <c r="C213" s="5">
        <f t="shared" ca="1" si="196"/>
        <v>0.60731499339822637</v>
      </c>
      <c r="D213" s="5">
        <f t="shared" ca="1" si="197"/>
        <v>8.9114944630837398E-2</v>
      </c>
      <c r="E213" s="32">
        <f t="shared" ca="1" si="198"/>
        <v>92782996.286825463</v>
      </c>
      <c r="F213" s="31">
        <f t="shared" ca="1" si="277"/>
        <v>62292721.870902851</v>
      </c>
      <c r="G213" s="31">
        <f t="shared" ca="1" si="277"/>
        <v>74703307.736334145</v>
      </c>
      <c r="H213" s="31">
        <f t="shared" ca="1" si="277"/>
        <v>16218218.27452567</v>
      </c>
      <c r="I213" s="31">
        <f t="shared" ca="1" si="277"/>
        <v>3882727.9959636317</v>
      </c>
      <c r="J213" s="31">
        <f t="shared" ca="1" si="277"/>
        <v>970564.95779149816</v>
      </c>
      <c r="K213" s="31">
        <f t="shared" ca="1" si="277"/>
        <v>342866.40369801666</v>
      </c>
      <c r="L213" s="31">
        <f t="shared" ca="1" si="277"/>
        <v>93412.824021125532</v>
      </c>
      <c r="M213" s="31">
        <f t="shared" ca="1" si="277"/>
        <v>128214.6143987987</v>
      </c>
      <c r="N213" s="31">
        <f t="shared" ca="1" si="277"/>
        <v>62820.778523705514</v>
      </c>
      <c r="O213" s="31">
        <f t="shared" ca="1" si="277"/>
        <v>30598.14193709083</v>
      </c>
      <c r="P213" s="31">
        <f t="shared" ca="1" si="278"/>
        <v>23316.120429019516</v>
      </c>
      <c r="Q213" s="31">
        <f t="shared" ca="1" si="278"/>
        <v>15104.135134365117</v>
      </c>
      <c r="R213" s="31">
        <f t="shared" ca="1" si="278"/>
        <v>10212.047648642148</v>
      </c>
      <c r="S213" s="31">
        <f t="shared" ca="1" si="278"/>
        <v>4512.5123656211581</v>
      </c>
      <c r="T213" s="31">
        <f t="shared" ca="1" si="278"/>
        <v>806.69783622168939</v>
      </c>
      <c r="U213" s="31">
        <f t="shared" ca="1" si="278"/>
        <v>227.38320606278805</v>
      </c>
      <c r="V213" s="31">
        <f t="shared" ca="1" si="278"/>
        <v>110.24333557193275</v>
      </c>
      <c r="W213" s="33">
        <f t="shared" ca="1" si="199"/>
        <v>21783713.130815044</v>
      </c>
      <c r="X213" s="33">
        <f t="shared" ca="1" si="200"/>
        <v>251562739.02487752</v>
      </c>
      <c r="Y213" s="40">
        <f t="array" aca="1" ref="Y213" ca="1">SUM($E$54:$V$54*E213:V213)/1000000</f>
        <v>1925.039280269998</v>
      </c>
      <c r="Z213" s="41">
        <f t="array" aca="1" ref="Z213" ca="1">SUM(($E$54:$V$54*E213:V213))/SUM(E213:V213)</f>
        <v>7.6523227872774404</v>
      </c>
      <c r="AE213" s="10"/>
      <c r="AF213" s="48"/>
      <c r="AG213" s="55">
        <f t="shared" ca="1" si="205"/>
        <v>1925580.7577053783</v>
      </c>
      <c r="AH213" s="55">
        <f t="shared" ca="1" si="206"/>
        <v>2309214.424955477</v>
      </c>
      <c r="AI213" s="55">
        <f t="shared" ca="1" si="207"/>
        <v>2305886.8108709706</v>
      </c>
      <c r="AJ213" s="55">
        <f t="shared" ca="1" si="208"/>
        <v>552041.60682403098</v>
      </c>
      <c r="AK213" s="55">
        <f t="shared" ca="1" si="209"/>
        <v>137993.76092873618</v>
      </c>
      <c r="AL213" s="55">
        <f t="shared" ca="1" si="210"/>
        <v>48748.333805560469</v>
      </c>
      <c r="AM213" s="55">
        <f t="shared" ca="1" si="211"/>
        <v>13281.323215069631</v>
      </c>
      <c r="AN213" s="55">
        <f t="shared" ca="1" si="212"/>
        <v>18229.400005515952</v>
      </c>
      <c r="AO213" s="55">
        <f t="shared" ca="1" si="213"/>
        <v>8931.7828996043318</v>
      </c>
      <c r="AP213" s="55">
        <f t="shared" ca="1" si="214"/>
        <v>4350.4070999413898</v>
      </c>
      <c r="AQ213" s="55">
        <f t="shared" ca="1" si="215"/>
        <v>3315.0580210407074</v>
      </c>
      <c r="AR213" s="55">
        <f t="shared" ca="1" si="216"/>
        <v>2147.487807008441</v>
      </c>
      <c r="AS213" s="55">
        <f t="shared" ca="1" si="217"/>
        <v>1451.9366792576068</v>
      </c>
      <c r="AT213" s="55">
        <f t="shared" ca="1" si="218"/>
        <v>641.58359270092592</v>
      </c>
      <c r="AU213" s="55">
        <f t="shared" ca="1" si="219"/>
        <v>114.69533024003817</v>
      </c>
      <c r="AV213" s="55">
        <f t="shared" ca="1" si="220"/>
        <v>32.329071356580549</v>
      </c>
      <c r="AW213" s="55">
        <f t="shared" ca="1" si="221"/>
        <v>15.674265149152276</v>
      </c>
      <c r="AX213" s="55">
        <f t="shared" ca="1" si="201"/>
        <v>3097182.1904161824</v>
      </c>
      <c r="AY213" s="55">
        <f t="shared" ca="1" si="202"/>
        <v>7331977.3730770377</v>
      </c>
      <c r="AZ213" s="43">
        <f t="array" aca="1" ref="AZ213" ca="1">SUM($E$54:$V$54*AF213:AW213)/1000000</f>
        <v>105.25168519089836</v>
      </c>
      <c r="BA213" s="45">
        <f t="array" aca="1" ref="BA213" ca="1">IF(AZ213=0,"",SUM(($E$54:$V$54*AF213:AW213))/SUM(AF213:AW213))</f>
        <v>14.355156847234923</v>
      </c>
      <c r="BB213" s="56">
        <f t="array" aca="1" ref="BB213" ca="1">SUM(AG213:AW213*AG$54:AW$54*AG$55:AW$55)/1000000</f>
        <v>172.19825453993869</v>
      </c>
      <c r="BG213" s="10"/>
      <c r="BH213" s="48"/>
      <c r="BI213" s="55">
        <f t="shared" si="222"/>
        <v>0</v>
      </c>
      <c r="BJ213" s="55">
        <f t="shared" si="223"/>
        <v>0</v>
      </c>
      <c r="BK213" s="55">
        <f t="shared" ca="1" si="224"/>
        <v>15714531.823168134</v>
      </c>
      <c r="BL213" s="55">
        <f t="shared" ca="1" si="225"/>
        <v>3762142.7718181838</v>
      </c>
      <c r="BM213" s="55">
        <f t="shared" ca="1" si="226"/>
        <v>940422.28668379446</v>
      </c>
      <c r="BN213" s="55">
        <f t="shared" ca="1" si="227"/>
        <v>332218.06001160608</v>
      </c>
      <c r="BO213" s="55">
        <f t="shared" ca="1" si="228"/>
        <v>90511.717805506851</v>
      </c>
      <c r="BP213" s="55">
        <f t="shared" ca="1" si="229"/>
        <v>124232.67488820876</v>
      </c>
      <c r="BQ213" s="55">
        <f t="shared" ca="1" si="230"/>
        <v>60869.764271059532</v>
      </c>
      <c r="BR213" s="55">
        <f t="shared" ca="1" si="231"/>
        <v>29647.860638026355</v>
      </c>
      <c r="BS213" s="55">
        <f t="shared" ca="1" si="232"/>
        <v>22591.995635560277</v>
      </c>
      <c r="BT213" s="55">
        <f t="shared" ca="1" si="233"/>
        <v>14635.048573938024</v>
      </c>
      <c r="BU213" s="55">
        <f t="shared" ca="1" si="234"/>
        <v>9894.8938186608411</v>
      </c>
      <c r="BV213" s="55">
        <f t="shared" ca="1" si="235"/>
        <v>4372.3680352345827</v>
      </c>
      <c r="BW213" s="55">
        <f t="shared" ca="1" si="236"/>
        <v>781.64435848655955</v>
      </c>
      <c r="BX213" s="55">
        <f t="shared" ca="1" si="237"/>
        <v>220.32140443813242</v>
      </c>
      <c r="BY213" s="55">
        <f t="shared" ca="1" si="238"/>
        <v>106.8195270166327</v>
      </c>
      <c r="BZ213" s="55">
        <f t="shared" ca="1" si="203"/>
        <v>21107180.050637856</v>
      </c>
      <c r="CA213" s="55">
        <f t="shared" ca="1" si="204"/>
        <v>21107180.050637856</v>
      </c>
      <c r="CB213" s="43">
        <f t="array" aca="1" ref="CB213" ca="1">SUM($E$54:$V$54*BH213:BY213)/1000000</f>
        <v>434.72662522379011</v>
      </c>
      <c r="CC213" s="45">
        <f t="array" aca="1" ref="CC213" ca="1">IF(CB213=0,"",SUM(($E$54:$V$54*BH213:BY213))/SUM(BH213:BY213))</f>
        <v>20.596148996732168</v>
      </c>
      <c r="CD213" s="56">
        <f t="array" aca="1" ref="CD213" ca="1">SUM(BI213:BY213*BI$54:BY$54*BI$55:BY$55)/1000000</f>
        <v>1968.7710359664579</v>
      </c>
      <c r="CI213" s="10"/>
      <c r="CJ213" s="73"/>
      <c r="CK213" s="156" t="str">
        <f t="shared" ca="1" si="239"/>
        <v/>
      </c>
      <c r="CL213" s="156" t="str">
        <f t="shared" ca="1" si="240"/>
        <v/>
      </c>
      <c r="CM213" s="156" t="str">
        <f t="shared" ca="1" si="241"/>
        <v/>
      </c>
      <c r="CN213" s="156">
        <f t="shared" ca="1" si="242"/>
        <v>0.76359702399840768</v>
      </c>
      <c r="CO213" s="156">
        <f t="shared" ca="1" si="243"/>
        <v>0.60857208952015107</v>
      </c>
      <c r="CP213" s="156">
        <f t="shared" ca="1" si="244"/>
        <v>0.70621988226285604</v>
      </c>
      <c r="CQ213" s="156">
        <f t="shared" ca="1" si="245"/>
        <v>0.67756892400807844</v>
      </c>
      <c r="CR213" s="156">
        <f t="shared" ca="1" si="246"/>
        <v>0.64495463414410081</v>
      </c>
      <c r="CS213" s="156">
        <f t="shared" ca="1" si="247"/>
        <v>0.68922270392269724</v>
      </c>
      <c r="CT213" s="156">
        <f t="shared" ca="1" si="248"/>
        <v>0.61112674130303335</v>
      </c>
      <c r="CU213" s="156">
        <f t="shared" ca="1" si="249"/>
        <v>0.58761946820670008</v>
      </c>
      <c r="CV213" s="156">
        <f t="shared" ca="1" si="250"/>
        <v>0.54333092422700247</v>
      </c>
      <c r="CW213" s="156">
        <f t="shared" ca="1" si="251"/>
        <v>0.49534143483863619</v>
      </c>
      <c r="CX213" s="156">
        <f t="shared" ca="1" si="252"/>
        <v>0.62100623050175563</v>
      </c>
      <c r="CY213" s="156" t="str">
        <f t="shared" ca="1" si="253"/>
        <v/>
      </c>
      <c r="CZ213" s="156" t="str">
        <f t="shared" ca="1" si="254"/>
        <v/>
      </c>
      <c r="DA213" s="156" t="str">
        <f t="shared" ca="1" si="255"/>
        <v/>
      </c>
      <c r="DB213" s="55"/>
      <c r="DC213" s="55"/>
      <c r="DD213" s="43"/>
      <c r="DE213" s="45"/>
      <c r="DF213" s="56"/>
      <c r="DK213" s="10"/>
      <c r="DL213" s="48"/>
      <c r="DM213" s="74">
        <f t="shared" ca="1" si="256"/>
        <v>8.9114944630837384E-2</v>
      </c>
      <c r="DN213" s="74">
        <f t="shared" ca="1" si="257"/>
        <v>8.911494463083755E-2</v>
      </c>
      <c r="DO213" s="74">
        <f t="shared" ca="1" si="258"/>
        <v>0.69642993802906383</v>
      </c>
      <c r="DP213" s="74">
        <f t="shared" ca="1" si="259"/>
        <v>0.69642993802906383</v>
      </c>
      <c r="DQ213" s="74">
        <f t="shared" ca="1" si="260"/>
        <v>0.69642993802906383</v>
      </c>
      <c r="DR213" s="74">
        <f t="shared" ca="1" si="261"/>
        <v>0.69642993802906383</v>
      </c>
      <c r="DS213" s="74">
        <f t="shared" ca="1" si="262"/>
        <v>0.69642993802906361</v>
      </c>
      <c r="DT213" s="74">
        <f t="shared" ca="1" si="263"/>
        <v>0.69642993802906383</v>
      </c>
      <c r="DU213" s="74">
        <f t="shared" ca="1" si="264"/>
        <v>0.69642993802906383</v>
      </c>
      <c r="DV213" s="74">
        <f t="shared" ca="1" si="265"/>
        <v>0.69642993802906383</v>
      </c>
      <c r="DW213" s="74">
        <f t="shared" ca="1" si="266"/>
        <v>0.69642993802906383</v>
      </c>
      <c r="DX213" s="74">
        <f t="shared" ca="1" si="267"/>
        <v>0.69642993802906383</v>
      </c>
      <c r="DY213" s="74">
        <f t="shared" ca="1" si="268"/>
        <v>0.69642993802906361</v>
      </c>
      <c r="DZ213" s="74">
        <f t="shared" ca="1" si="269"/>
        <v>0.69642993802906383</v>
      </c>
      <c r="EA213" s="74">
        <f t="shared" ca="1" si="270"/>
        <v>0.69642993802906383</v>
      </c>
      <c r="EB213" s="74">
        <f t="shared" ca="1" si="271"/>
        <v>0.69642993802906383</v>
      </c>
      <c r="EC213" s="74">
        <f t="shared" ca="1" si="272"/>
        <v>0.69642993802906383</v>
      </c>
      <c r="ED213" s="55"/>
      <c r="EE213" s="55"/>
      <c r="EF213" s="43"/>
      <c r="EG213" s="45"/>
      <c r="EH213" s="56"/>
    </row>
    <row r="214" spans="1:138" x14ac:dyDescent="0.2">
      <c r="A214" s="7">
        <v>14</v>
      </c>
      <c r="B214">
        <v>2</v>
      </c>
      <c r="C214" s="5">
        <f t="shared" ca="1" si="196"/>
        <v>0.58197144346653595</v>
      </c>
      <c r="D214" s="5">
        <f t="shared" ca="1" si="197"/>
        <v>0.10746820506392524</v>
      </c>
      <c r="E214" s="32">
        <f t="shared" ca="1" si="198"/>
        <v>93316053.065459669</v>
      </c>
      <c r="F214" s="31">
        <f t="shared" ca="1" si="277"/>
        <v>69951013.384203777</v>
      </c>
      <c r="G214" s="31">
        <f t="shared" ca="1" si="277"/>
        <v>46963767.023211926</v>
      </c>
      <c r="H214" s="31">
        <f t="shared" ca="1" si="277"/>
        <v>31471573.911453743</v>
      </c>
      <c r="I214" s="31">
        <f t="shared" ca="1" si="277"/>
        <v>6832533.5330576021</v>
      </c>
      <c r="J214" s="31">
        <f t="shared" ca="1" si="277"/>
        <v>1635744.9864781115</v>
      </c>
      <c r="K214" s="31">
        <f t="shared" ca="1" si="277"/>
        <v>408886.93861872412</v>
      </c>
      <c r="L214" s="31">
        <f t="shared" ca="1" si="277"/>
        <v>144445.34911120369</v>
      </c>
      <c r="M214" s="31">
        <f t="shared" ca="1" si="277"/>
        <v>39353.660293526627</v>
      </c>
      <c r="N214" s="31">
        <f t="shared" ca="1" si="277"/>
        <v>54015.221492230361</v>
      </c>
      <c r="O214" s="31">
        <f t="shared" ca="1" si="277"/>
        <v>26465.612225123179</v>
      </c>
      <c r="P214" s="31">
        <f t="shared" ca="1" si="278"/>
        <v>12890.616422570227</v>
      </c>
      <c r="Q214" s="31">
        <f t="shared" ca="1" si="278"/>
        <v>9822.7913816102882</v>
      </c>
      <c r="R214" s="31">
        <f t="shared" ca="1" si="278"/>
        <v>6363.184170204504</v>
      </c>
      <c r="S214" s="31">
        <f t="shared" ca="1" si="278"/>
        <v>4302.208591564302</v>
      </c>
      <c r="T214" s="31">
        <f t="shared" ca="1" si="278"/>
        <v>1901.0653041260402</v>
      </c>
      <c r="U214" s="31">
        <f t="shared" ca="1" si="278"/>
        <v>339.85175952941745</v>
      </c>
      <c r="V214" s="31">
        <f t="shared" ca="1" si="278"/>
        <v>95.793715066619043</v>
      </c>
      <c r="W214" s="33">
        <f t="shared" ca="1" si="199"/>
        <v>40648734.724074945</v>
      </c>
      <c r="X214" s="33">
        <f t="shared" ca="1" si="200"/>
        <v>250879568.19695029</v>
      </c>
      <c r="Y214" s="40">
        <f t="array" aca="1" ref="Y214" ca="1">SUM($E$54:$V$54*E214:V214)/1000000</f>
        <v>1998.0142529623349</v>
      </c>
      <c r="Z214" s="41">
        <f t="array" aca="1" ref="Z214" ca="1">SUM(($E$54:$V$54*E214:V214))/SUM(E214:V214)</f>
        <v>7.9640373559389079</v>
      </c>
      <c r="AE214" s="10"/>
      <c r="AF214" s="48"/>
      <c r="AG214" s="55">
        <f t="shared" ca="1" si="205"/>
        <v>2838500.3218747182</v>
      </c>
      <c r="AH214" s="55">
        <f t="shared" ca="1" si="206"/>
        <v>1905714.6045855493</v>
      </c>
      <c r="AI214" s="55">
        <f t="shared" ca="1" si="207"/>
        <v>5374622.5590872616</v>
      </c>
      <c r="AJ214" s="55">
        <f t="shared" ca="1" si="208"/>
        <v>1166839.9224586249</v>
      </c>
      <c r="AK214" s="55">
        <f t="shared" ca="1" si="209"/>
        <v>279347.70373970934</v>
      </c>
      <c r="AL214" s="55">
        <f t="shared" ca="1" si="210"/>
        <v>69828.505259996702</v>
      </c>
      <c r="AM214" s="55">
        <f t="shared" ca="1" si="211"/>
        <v>24667.950642461194</v>
      </c>
      <c r="AN214" s="55">
        <f t="shared" ca="1" si="212"/>
        <v>6720.7020211743411</v>
      </c>
      <c r="AO214" s="55">
        <f t="shared" ca="1" si="213"/>
        <v>9224.5601946390289</v>
      </c>
      <c r="AP214" s="55">
        <f t="shared" ca="1" si="214"/>
        <v>4519.7191886686969</v>
      </c>
      <c r="AQ214" s="55">
        <f t="shared" ca="1" si="215"/>
        <v>2201.421448454224</v>
      </c>
      <c r="AR214" s="55">
        <f t="shared" ca="1" si="216"/>
        <v>1677.5073372989727</v>
      </c>
      <c r="AS214" s="55">
        <f t="shared" ca="1" si="217"/>
        <v>1086.6858227373705</v>
      </c>
      <c r="AT214" s="55">
        <f t="shared" ca="1" si="218"/>
        <v>734.71849279534308</v>
      </c>
      <c r="AU214" s="55">
        <f t="shared" ca="1" si="219"/>
        <v>324.65832495702887</v>
      </c>
      <c r="AV214" s="55">
        <f t="shared" ca="1" si="220"/>
        <v>58.038881012161383</v>
      </c>
      <c r="AW214" s="55">
        <f t="shared" ca="1" si="221"/>
        <v>16.359368090848861</v>
      </c>
      <c r="AX214" s="55">
        <f t="shared" ca="1" si="201"/>
        <v>6941871.0122678811</v>
      </c>
      <c r="AY214" s="55">
        <f t="shared" ca="1" si="202"/>
        <v>11686085.938728146</v>
      </c>
      <c r="AZ214" s="43">
        <f t="array" aca="1" ref="AZ214" ca="1">SUM($E$54:$V$54*AF214:AW214)/1000000</f>
        <v>182.91021118762222</v>
      </c>
      <c r="BA214" s="45">
        <f t="array" aca="1" ref="BA214" ca="1">IF(AZ214=0,"",SUM(($E$54:$V$54*AF214:AW214))/SUM(AF214:AW214))</f>
        <v>15.651965264216535</v>
      </c>
      <c r="BB214" s="56">
        <f t="array" aca="1" ref="BB214" ca="1">SUM(AG214:AW214*AG$54:AW$54*AG$55:AW$55)/1000000</f>
        <v>312.93884323615254</v>
      </c>
      <c r="BG214" s="10"/>
      <c r="BH214" s="48"/>
      <c r="BI214" s="55">
        <f t="shared" si="222"/>
        <v>0</v>
      </c>
      <c r="BJ214" s="55">
        <f t="shared" si="223"/>
        <v>0</v>
      </c>
      <c r="BK214" s="55">
        <f t="shared" ca="1" si="224"/>
        <v>29105137.160700396</v>
      </c>
      <c r="BL214" s="55">
        <f t="shared" ca="1" si="225"/>
        <v>6318775.9911287026</v>
      </c>
      <c r="BM214" s="55">
        <f t="shared" ca="1" si="226"/>
        <v>1512748.6895101492</v>
      </c>
      <c r="BN214" s="55">
        <f t="shared" ca="1" si="227"/>
        <v>378141.57198492414</v>
      </c>
      <c r="BO214" s="55">
        <f t="shared" ca="1" si="228"/>
        <v>133584.09433017895</v>
      </c>
      <c r="BP214" s="55">
        <f t="shared" ca="1" si="229"/>
        <v>36394.547150431768</v>
      </c>
      <c r="BQ214" s="55">
        <f t="shared" ca="1" si="230"/>
        <v>49953.664049983206</v>
      </c>
      <c r="BR214" s="55">
        <f t="shared" ca="1" si="231"/>
        <v>24475.587907403074</v>
      </c>
      <c r="BS214" s="55">
        <f t="shared" ca="1" si="232"/>
        <v>11921.334475373651</v>
      </c>
      <c r="BT214" s="55">
        <f t="shared" ca="1" si="233"/>
        <v>9084.1878854576516</v>
      </c>
      <c r="BU214" s="55">
        <f t="shared" ca="1" si="234"/>
        <v>5884.7183357803897</v>
      </c>
      <c r="BV214" s="55">
        <f t="shared" ca="1" si="235"/>
        <v>3978.7133463271603</v>
      </c>
      <c r="BW214" s="55">
        <f t="shared" ca="1" si="236"/>
        <v>1758.1188212484019</v>
      </c>
      <c r="BX214" s="55">
        <f t="shared" ca="1" si="237"/>
        <v>314.29734347697121</v>
      </c>
      <c r="BY214" s="55">
        <f t="shared" ca="1" si="238"/>
        <v>88.590714401236326</v>
      </c>
      <c r="BZ214" s="55">
        <f t="shared" ca="1" si="203"/>
        <v>37592241.267684236</v>
      </c>
      <c r="CA214" s="55">
        <f t="shared" ca="1" si="204"/>
        <v>37592241.267684236</v>
      </c>
      <c r="CB214" s="43">
        <f t="array" aca="1" ref="CB214" ca="1">SUM($E$54:$V$54*BH214:BY214)/1000000</f>
        <v>762.49237054217349</v>
      </c>
      <c r="CC214" s="45">
        <f t="array" aca="1" ref="CC214" ca="1">IF(CB214=0,"",SUM(($E$54:$V$54*BH214:BY214))/SUM(BH214:BY214))</f>
        <v>20.283237839230456</v>
      </c>
      <c r="CD214" s="56">
        <f t="array" aca="1" ref="CD214" ca="1">SUM(BI214:BY214*BI$54:BY$54*BI$55:BY$55)/1000000</f>
        <v>3434.474321480157</v>
      </c>
      <c r="CI214" s="10"/>
      <c r="CJ214" s="73"/>
      <c r="CK214" s="156" t="str">
        <f t="shared" ca="1" si="239"/>
        <v/>
      </c>
      <c r="CL214" s="156" t="str">
        <f t="shared" ca="1" si="240"/>
        <v/>
      </c>
      <c r="CM214" s="156" t="str">
        <f t="shared" ca="1" si="241"/>
        <v/>
      </c>
      <c r="CN214" s="156">
        <f t="shared" ca="1" si="242"/>
        <v>0.72349845175666228</v>
      </c>
      <c r="CO214" s="156">
        <f t="shared" ca="1" si="243"/>
        <v>0.76325850957819563</v>
      </c>
      <c r="CP214" s="156">
        <f t="shared" ca="1" si="244"/>
        <v>0.88311989434392779</v>
      </c>
      <c r="CQ214" s="156">
        <f t="shared" ca="1" si="245"/>
        <v>0.61640651606675612</v>
      </c>
      <c r="CR214" s="156">
        <f t="shared" ca="1" si="246"/>
        <v>0.73900562762077526</v>
      </c>
      <c r="CS214" s="156">
        <f t="shared" ca="1" si="247"/>
        <v>0.68146951648336962</v>
      </c>
      <c r="CT214" s="156">
        <f t="shared" ca="1" si="248"/>
        <v>0.71805820200354853</v>
      </c>
      <c r="CU214" s="156">
        <f t="shared" ca="1" si="249"/>
        <v>0.8605450182708988</v>
      </c>
      <c r="CV214" s="156">
        <f t="shared" ca="1" si="250"/>
        <v>0.8038726774819005</v>
      </c>
      <c r="CW214" s="156">
        <f t="shared" ca="1" si="251"/>
        <v>0.77809136145881508</v>
      </c>
      <c r="CX214" s="156">
        <f t="shared" ca="1" si="252"/>
        <v>0.84924632554335067</v>
      </c>
      <c r="CY214" s="156">
        <f t="shared" ca="1" si="253"/>
        <v>0.67948790765871714</v>
      </c>
      <c r="CZ214" s="156" t="str">
        <f t="shared" ca="1" si="254"/>
        <v/>
      </c>
      <c r="DA214" s="156" t="str">
        <f t="shared" ca="1" si="255"/>
        <v/>
      </c>
      <c r="DB214" s="55"/>
      <c r="DC214" s="55"/>
      <c r="DD214" s="43"/>
      <c r="DE214" s="45"/>
      <c r="DF214" s="56"/>
      <c r="DK214" s="10"/>
      <c r="DL214" s="48"/>
      <c r="DM214" s="74">
        <f t="shared" ca="1" si="256"/>
        <v>0.10746820506392527</v>
      </c>
      <c r="DN214" s="74">
        <f t="shared" ca="1" si="257"/>
        <v>0.10746820506392527</v>
      </c>
      <c r="DO214" s="74">
        <f t="shared" ca="1" si="258"/>
        <v>0.68943964853046125</v>
      </c>
      <c r="DP214" s="74">
        <f t="shared" ca="1" si="259"/>
        <v>0.68943964853046125</v>
      </c>
      <c r="DQ214" s="74">
        <f t="shared" ca="1" si="260"/>
        <v>0.68943964853046125</v>
      </c>
      <c r="DR214" s="74">
        <f t="shared" ca="1" si="261"/>
        <v>0.68943964853046125</v>
      </c>
      <c r="DS214" s="74">
        <f t="shared" ca="1" si="262"/>
        <v>0.68943964853046102</v>
      </c>
      <c r="DT214" s="74">
        <f t="shared" ca="1" si="263"/>
        <v>0.68943964853046136</v>
      </c>
      <c r="DU214" s="74">
        <f t="shared" ca="1" si="264"/>
        <v>0.68943964853046125</v>
      </c>
      <c r="DV214" s="74">
        <f t="shared" ca="1" si="265"/>
        <v>0.68943964853046125</v>
      </c>
      <c r="DW214" s="74">
        <f t="shared" ca="1" si="266"/>
        <v>0.68943964853046125</v>
      </c>
      <c r="DX214" s="74">
        <f t="shared" ca="1" si="267"/>
        <v>0.68943964853046125</v>
      </c>
      <c r="DY214" s="74">
        <f t="shared" ca="1" si="268"/>
        <v>0.68943964853046125</v>
      </c>
      <c r="DZ214" s="74">
        <f t="shared" ca="1" si="269"/>
        <v>0.68943964853046136</v>
      </c>
      <c r="EA214" s="74">
        <f t="shared" ca="1" si="270"/>
        <v>0.68943964853046125</v>
      </c>
      <c r="EB214" s="74">
        <f t="shared" ca="1" si="271"/>
        <v>0.68943964853046125</v>
      </c>
      <c r="EC214" s="74">
        <f t="shared" ca="1" si="272"/>
        <v>0.68943964853046125</v>
      </c>
      <c r="ED214" s="55"/>
      <c r="EE214" s="55"/>
      <c r="EF214" s="43"/>
      <c r="EG214" s="45"/>
      <c r="EH214" s="56"/>
    </row>
    <row r="215" spans="1:138" x14ac:dyDescent="0.2">
      <c r="A215" s="7">
        <v>14</v>
      </c>
      <c r="B215">
        <v>3</v>
      </c>
      <c r="C215" s="5">
        <f t="shared" ca="1" si="196"/>
        <v>0.51922010435271326</v>
      </c>
      <c r="D215" s="5">
        <f t="shared" ca="1" si="197"/>
        <v>8.8881820870791634E-2</v>
      </c>
      <c r="E215" s="32">
        <f t="shared" ca="1" si="198"/>
        <v>28844709.197528161</v>
      </c>
      <c r="F215" s="31">
        <f t="shared" ca="1" si="277"/>
        <v>71672729.299728766</v>
      </c>
      <c r="G215" s="31">
        <f t="shared" ca="1" si="277"/>
        <v>53726876.371537037</v>
      </c>
      <c r="H215" s="31">
        <f t="shared" ca="1" si="277"/>
        <v>21461796.869023833</v>
      </c>
      <c r="I215" s="31">
        <f t="shared" ca="1" si="277"/>
        <v>14382077.274641413</v>
      </c>
      <c r="J215" s="31">
        <f t="shared" ca="1" si="277"/>
        <v>3122374.0360265323</v>
      </c>
      <c r="K215" s="31">
        <f t="shared" ca="1" si="277"/>
        <v>747513.00533379591</v>
      </c>
      <c r="L215" s="31">
        <f t="shared" ca="1" si="277"/>
        <v>186855.71825392099</v>
      </c>
      <c r="M215" s="31">
        <f t="shared" ca="1" si="277"/>
        <v>66009.541776486483</v>
      </c>
      <c r="N215" s="31">
        <f t="shared" ca="1" si="277"/>
        <v>17984.082555702829</v>
      </c>
      <c r="O215" s="31">
        <f t="shared" ca="1" si="277"/>
        <v>24684.214767708268</v>
      </c>
      <c r="P215" s="31">
        <f t="shared" ca="1" si="278"/>
        <v>12094.421499647009</v>
      </c>
      <c r="Q215" s="31">
        <f t="shared" ca="1" si="278"/>
        <v>5890.8347586548425</v>
      </c>
      <c r="R215" s="31">
        <f t="shared" ca="1" si="278"/>
        <v>4488.8808262489338</v>
      </c>
      <c r="S215" s="31">
        <f t="shared" ca="1" si="278"/>
        <v>2907.8878198509792</v>
      </c>
      <c r="T215" s="31">
        <f t="shared" ca="1" si="278"/>
        <v>1966.050270939432</v>
      </c>
      <c r="U215" s="31">
        <f t="shared" ca="1" si="278"/>
        <v>868.76074850930252</v>
      </c>
      <c r="V215" s="31">
        <f t="shared" ca="1" si="278"/>
        <v>155.30758903977409</v>
      </c>
      <c r="W215" s="33">
        <f t="shared" ca="1" si="199"/>
        <v>40037666.885892272</v>
      </c>
      <c r="X215" s="33">
        <f t="shared" ca="1" si="200"/>
        <v>194281981.75468624</v>
      </c>
      <c r="Y215" s="40">
        <f t="array" aca="1" ref="Y215" ca="1">SUM($E$54:$V$54*E215:V215)/1000000</f>
        <v>2045.711018139493</v>
      </c>
      <c r="Z215" s="41">
        <f t="array" aca="1" ref="Z215" ca="1">SUM(($E$54:$V$54*E215:V215))/SUM(E215:V215)</f>
        <v>10.5295972362612</v>
      </c>
      <c r="AE215" s="10"/>
      <c r="AF215" s="48"/>
      <c r="AG215" s="55">
        <f t="shared" ca="1" si="205"/>
        <v>2456510.4030936961</v>
      </c>
      <c r="AH215" s="55">
        <f t="shared" ca="1" si="206"/>
        <v>1841434.4203424808</v>
      </c>
      <c r="AI215" s="55">
        <f t="shared" ca="1" si="207"/>
        <v>2894465.547955195</v>
      </c>
      <c r="AJ215" s="55">
        <f t="shared" ca="1" si="208"/>
        <v>1939652.4640283927</v>
      </c>
      <c r="AK215" s="55">
        <f t="shared" ca="1" si="209"/>
        <v>421101.92964097689</v>
      </c>
      <c r="AL215" s="55">
        <f t="shared" ca="1" si="210"/>
        <v>100814.04897229053</v>
      </c>
      <c r="AM215" s="55">
        <f t="shared" ca="1" si="211"/>
        <v>25200.473297974928</v>
      </c>
      <c r="AN215" s="55">
        <f t="shared" ca="1" si="212"/>
        <v>8902.4393285593305</v>
      </c>
      <c r="AO215" s="55">
        <f t="shared" ca="1" si="213"/>
        <v>2425.4403154935594</v>
      </c>
      <c r="AP215" s="55">
        <f t="shared" ca="1" si="214"/>
        <v>3329.0599878232915</v>
      </c>
      <c r="AQ215" s="55">
        <f t="shared" ca="1" si="215"/>
        <v>1631.1256027077068</v>
      </c>
      <c r="AR215" s="55">
        <f t="shared" ca="1" si="216"/>
        <v>794.47300529775907</v>
      </c>
      <c r="AS215" s="55">
        <f t="shared" ca="1" si="217"/>
        <v>605.39716127902932</v>
      </c>
      <c r="AT215" s="55">
        <f t="shared" ca="1" si="218"/>
        <v>392.17504308901937</v>
      </c>
      <c r="AU215" s="55">
        <f t="shared" ca="1" si="219"/>
        <v>265.15323062234336</v>
      </c>
      <c r="AV215" s="55">
        <f t="shared" ca="1" si="220"/>
        <v>117.16624061451745</v>
      </c>
      <c r="AW215" s="55">
        <f t="shared" ca="1" si="221"/>
        <v>20.945704991758056</v>
      </c>
      <c r="AX215" s="55">
        <f t="shared" ca="1" si="201"/>
        <v>5399717.8395153088</v>
      </c>
      <c r="AY215" s="55">
        <f t="shared" ca="1" si="202"/>
        <v>9697662.6629514806</v>
      </c>
      <c r="AZ215" s="43">
        <f t="array" aca="1" ref="AZ215" ca="1">SUM($E$54:$V$54*AF215:AW215)/1000000</f>
        <v>156.12623206560701</v>
      </c>
      <c r="BA215" s="45">
        <f t="array" aca="1" ref="BA215" ca="1">IF(AZ215=0,"",SUM(($E$54:$V$54*AF215:AW215))/SUM(AF215:AW215))</f>
        <v>16.099367186906257</v>
      </c>
      <c r="BB215" s="56">
        <f t="array" aca="1" ref="BB215" ca="1">SUM(AG215:AW215*AG$54:AW$54*AG$55:AW$55)/1000000</f>
        <v>277.2647983649062</v>
      </c>
      <c r="BG215" s="10"/>
      <c r="BH215" s="48"/>
      <c r="BI215" s="55">
        <f t="shared" si="222"/>
        <v>0</v>
      </c>
      <c r="BJ215" s="55">
        <f t="shared" si="223"/>
        <v>0</v>
      </c>
      <c r="BK215" s="55">
        <f t="shared" ca="1" si="224"/>
        <v>16908572.40694201</v>
      </c>
      <c r="BL215" s="55">
        <f t="shared" ca="1" si="225"/>
        <v>11330849.71610629</v>
      </c>
      <c r="BM215" s="55">
        <f t="shared" ca="1" si="226"/>
        <v>2459947.216531069</v>
      </c>
      <c r="BN215" s="55">
        <f t="shared" ca="1" si="227"/>
        <v>588924.49001136248</v>
      </c>
      <c r="BO215" s="55">
        <f t="shared" ca="1" si="228"/>
        <v>147213.36992559486</v>
      </c>
      <c r="BP215" s="55">
        <f t="shared" ca="1" si="229"/>
        <v>52005.296829908497</v>
      </c>
      <c r="BQ215" s="55">
        <f t="shared" ca="1" si="230"/>
        <v>14168.672079103269</v>
      </c>
      <c r="BR215" s="55">
        <f t="shared" ca="1" si="231"/>
        <v>19447.338694678754</v>
      </c>
      <c r="BS215" s="55">
        <f t="shared" ca="1" si="232"/>
        <v>9528.5312266660676</v>
      </c>
      <c r="BT215" s="55">
        <f t="shared" ca="1" si="233"/>
        <v>4641.0655483282762</v>
      </c>
      <c r="BU215" s="55">
        <f t="shared" ca="1" si="234"/>
        <v>3536.5429530419383</v>
      </c>
      <c r="BV215" s="55">
        <f t="shared" ca="1" si="235"/>
        <v>2290.9652930403208</v>
      </c>
      <c r="BW215" s="55">
        <f t="shared" ca="1" si="236"/>
        <v>1548.9431553537654</v>
      </c>
      <c r="BX215" s="55">
        <f t="shared" ca="1" si="237"/>
        <v>684.4489354794091</v>
      </c>
      <c r="BY215" s="55">
        <f t="shared" ca="1" si="238"/>
        <v>122.35832957755767</v>
      </c>
      <c r="BZ215" s="55">
        <f t="shared" ca="1" si="203"/>
        <v>31543481.362561502</v>
      </c>
      <c r="CA215" s="55">
        <f t="shared" ca="1" si="204"/>
        <v>31543481.362561502</v>
      </c>
      <c r="CB215" s="43">
        <f t="array" aca="1" ref="CB215" ca="1">SUM($E$54:$V$54*BH215:BY215)/1000000</f>
        <v>684.92374638715205</v>
      </c>
      <c r="CC215" s="45">
        <f t="array" aca="1" ref="CC215" ca="1">IF(CB215=0,"",SUM(($E$54:$V$54*BH215:BY215))/SUM(BH215:BY215))</f>
        <v>21.713638343042188</v>
      </c>
      <c r="CD215" s="56">
        <f t="array" aca="1" ref="CD215" ca="1">SUM(BI215:BY215*BI$54:BY$54*BI$55:BY$55)/1000000</f>
        <v>3143.1056768100079</v>
      </c>
      <c r="CI215" s="10"/>
      <c r="CJ215" s="73"/>
      <c r="CK215" s="156" t="str">
        <f t="shared" ca="1" si="239"/>
        <v/>
      </c>
      <c r="CL215" s="156" t="str">
        <f t="shared" ca="1" si="240"/>
        <v/>
      </c>
      <c r="CM215" s="156" t="str">
        <f t="shared" ca="1" si="241"/>
        <v/>
      </c>
      <c r="CN215" s="156">
        <f t="shared" ca="1" si="242"/>
        <v>0.78931713237120449</v>
      </c>
      <c r="CO215" s="156">
        <f t="shared" ca="1" si="243"/>
        <v>0.68578505576755244</v>
      </c>
      <c r="CP215" s="156">
        <f t="shared" ca="1" si="244"/>
        <v>0.72913929598259886</v>
      </c>
      <c r="CQ215" s="156">
        <f t="shared" ca="1" si="245"/>
        <v>0.82565047447825779</v>
      </c>
      <c r="CR215" s="156">
        <f t="shared" ca="1" si="246"/>
        <v>0.75142546276243749</v>
      </c>
      <c r="CS215" s="156">
        <f t="shared" ca="1" si="247"/>
        <v>0.77141920336998504</v>
      </c>
      <c r="CT215" s="156">
        <f t="shared" ca="1" si="248"/>
        <v>0.7221874997967429</v>
      </c>
      <c r="CU215" s="156">
        <f t="shared" ca="1" si="249"/>
        <v>0.79587650760655282</v>
      </c>
      <c r="CV215" s="156">
        <f t="shared" ca="1" si="250"/>
        <v>0.67630409940956726</v>
      </c>
      <c r="CW215" s="156">
        <f t="shared" ca="1" si="251"/>
        <v>0.89589462296797961</v>
      </c>
      <c r="CX215" s="156">
        <f t="shared" ca="1" si="252"/>
        <v>0.70404991456347643</v>
      </c>
      <c r="CY215" s="156">
        <f t="shared" ca="1" si="253"/>
        <v>0.83861744757238299</v>
      </c>
      <c r="CZ215" s="156" t="str">
        <f t="shared" ca="1" si="254"/>
        <v/>
      </c>
      <c r="DA215" s="156" t="str">
        <f t="shared" ca="1" si="255"/>
        <v/>
      </c>
      <c r="DB215" s="55"/>
      <c r="DC215" s="55"/>
      <c r="DD215" s="43"/>
      <c r="DE215" s="45"/>
      <c r="DF215" s="56"/>
      <c r="DK215" s="10"/>
      <c r="DL215" s="48"/>
      <c r="DM215" s="74">
        <f t="shared" ca="1" si="256"/>
        <v>8.88818208707918E-2</v>
      </c>
      <c r="DN215" s="74">
        <f t="shared" ca="1" si="257"/>
        <v>8.8881820870791689E-2</v>
      </c>
      <c r="DO215" s="74">
        <f t="shared" ca="1" si="258"/>
        <v>0.60810192522350492</v>
      </c>
      <c r="DP215" s="74">
        <f t="shared" ca="1" si="259"/>
        <v>0.60810192522350492</v>
      </c>
      <c r="DQ215" s="74">
        <f t="shared" ca="1" si="260"/>
        <v>0.60810192522350504</v>
      </c>
      <c r="DR215" s="74">
        <f t="shared" ca="1" si="261"/>
        <v>0.60810192522350492</v>
      </c>
      <c r="DS215" s="74">
        <f t="shared" ca="1" si="262"/>
        <v>0.60810192522350492</v>
      </c>
      <c r="DT215" s="74">
        <f t="shared" ca="1" si="263"/>
        <v>0.60810192522350492</v>
      </c>
      <c r="DU215" s="74">
        <f t="shared" ca="1" si="264"/>
        <v>0.60810192522350481</v>
      </c>
      <c r="DV215" s="74">
        <f t="shared" ca="1" si="265"/>
        <v>0.60810192522350492</v>
      </c>
      <c r="DW215" s="74">
        <f t="shared" ca="1" si="266"/>
        <v>0.60810192522350492</v>
      </c>
      <c r="DX215" s="74">
        <f t="shared" ca="1" si="267"/>
        <v>0.60810192522350504</v>
      </c>
      <c r="DY215" s="74">
        <f t="shared" ca="1" si="268"/>
        <v>0.60810192522350492</v>
      </c>
      <c r="DZ215" s="74">
        <f t="shared" ca="1" si="269"/>
        <v>0.60810192522350492</v>
      </c>
      <c r="EA215" s="74">
        <f t="shared" ca="1" si="270"/>
        <v>0.60810192522350492</v>
      </c>
      <c r="EB215" s="74">
        <f t="shared" ca="1" si="271"/>
        <v>0.60810192522350492</v>
      </c>
      <c r="EC215" s="74">
        <f t="shared" ca="1" si="272"/>
        <v>0.60810192522350492</v>
      </c>
      <c r="ED215" s="55"/>
      <c r="EE215" s="55"/>
      <c r="EF215" s="43"/>
      <c r="EG215" s="45"/>
      <c r="EH215" s="56"/>
    </row>
    <row r="216" spans="1:138" x14ac:dyDescent="0.2">
      <c r="A216" s="7">
        <v>14</v>
      </c>
      <c r="B216">
        <v>4</v>
      </c>
      <c r="C216" s="5">
        <f t="shared" ca="1" si="196"/>
        <v>0.5713354992831704</v>
      </c>
      <c r="D216" s="5">
        <f t="shared" ca="1" si="197"/>
        <v>6.6626786893023246E-2</v>
      </c>
      <c r="E216" s="32">
        <f t="shared" ca="1" si="198"/>
        <v>29140991.233747955</v>
      </c>
      <c r="F216" s="31">
        <f t="shared" ca="1" si="277"/>
        <v>22653170.027713086</v>
      </c>
      <c r="G216" s="31">
        <f t="shared" ca="1" si="277"/>
        <v>56288122.444172338</v>
      </c>
      <c r="H216" s="31">
        <f t="shared" ca="1" si="277"/>
        <v>23830137.97881984</v>
      </c>
      <c r="I216" s="31">
        <f t="shared" ca="1" si="277"/>
        <v>9519213.0122269057</v>
      </c>
      <c r="J216" s="31">
        <f t="shared" ca="1" si="277"/>
        <v>6379058.4717171649</v>
      </c>
      <c r="K216" s="31">
        <f t="shared" ca="1" si="277"/>
        <v>1384904.7092455826</v>
      </c>
      <c r="L216" s="31">
        <f t="shared" ca="1" si="277"/>
        <v>331553.57729867293</v>
      </c>
      <c r="M216" s="31">
        <f t="shared" ca="1" si="277"/>
        <v>82878.399952568012</v>
      </c>
      <c r="N216" s="31">
        <f t="shared" ca="1" si="277"/>
        <v>29278.018650748967</v>
      </c>
      <c r="O216" s="31">
        <f t="shared" ca="1" si="277"/>
        <v>7976.6998878037493</v>
      </c>
      <c r="P216" s="31">
        <f t="shared" ca="1" si="278"/>
        <v>10948.491398337404</v>
      </c>
      <c r="Q216" s="31">
        <f t="shared" ca="1" si="278"/>
        <v>5364.3865524123366</v>
      </c>
      <c r="R216" s="31">
        <f t="shared" ca="1" si="278"/>
        <v>2612.8339220469138</v>
      </c>
      <c r="S216" s="31">
        <f t="shared" ca="1" si="278"/>
        <v>1991.0081635913025</v>
      </c>
      <c r="T216" s="31">
        <f t="shared" ca="1" si="278"/>
        <v>1289.7710169260677</v>
      </c>
      <c r="U216" s="31">
        <f t="shared" ca="1" si="278"/>
        <v>872.02630031555771</v>
      </c>
      <c r="V216" s="31">
        <f t="shared" ca="1" si="278"/>
        <v>385.3320703849289</v>
      </c>
      <c r="W216" s="33">
        <f t="shared" ca="1" si="199"/>
        <v>41588464.717223309</v>
      </c>
      <c r="X216" s="33">
        <f t="shared" ca="1" si="200"/>
        <v>149670748.42285672</v>
      </c>
      <c r="Y216" s="40">
        <f t="array" aca="1" ref="Y216" ca="1">SUM($E$54:$V$54*E216:V216)/1000000</f>
        <v>1812.6312940595751</v>
      </c>
      <c r="Z216" s="41">
        <f t="array" aca="1" ref="Z216" ca="1">SUM(($E$54:$V$54*E216:V216))/SUM(E216:V216)</f>
        <v>12.110791942714453</v>
      </c>
      <c r="AE216" s="10"/>
      <c r="AF216" s="48"/>
      <c r="AG216" s="55">
        <f t="shared" ca="1" si="205"/>
        <v>507431.11682018283</v>
      </c>
      <c r="AH216" s="55">
        <f t="shared" ca="1" si="206"/>
        <v>1260854.2116010878</v>
      </c>
      <c r="AI216" s="55">
        <f t="shared" ca="1" si="207"/>
        <v>2450204.2118794234</v>
      </c>
      <c r="AJ216" s="55">
        <f t="shared" ca="1" si="208"/>
        <v>978761.25757501251</v>
      </c>
      <c r="AK216" s="55">
        <f t="shared" ca="1" si="209"/>
        <v>655891.96122651116</v>
      </c>
      <c r="AL216" s="55">
        <f t="shared" ca="1" si="210"/>
        <v>142395.28762532255</v>
      </c>
      <c r="AM216" s="55">
        <f t="shared" ca="1" si="211"/>
        <v>34090.191684283738</v>
      </c>
      <c r="AN216" s="55">
        <f t="shared" ca="1" si="212"/>
        <v>8521.5203041667937</v>
      </c>
      <c r="AO216" s="55">
        <f t="shared" ca="1" si="213"/>
        <v>3010.3528849605982</v>
      </c>
      <c r="AP216" s="55">
        <f t="shared" ca="1" si="214"/>
        <v>820.16074264303484</v>
      </c>
      <c r="AQ216" s="55">
        <f t="shared" ca="1" si="215"/>
        <v>1125.7190269638745</v>
      </c>
      <c r="AR216" s="55">
        <f t="shared" ca="1" si="216"/>
        <v>551.56384476465291</v>
      </c>
      <c r="AS216" s="55">
        <f t="shared" ca="1" si="217"/>
        <v>268.65042436727975</v>
      </c>
      <c r="AT216" s="55">
        <f t="shared" ca="1" si="218"/>
        <v>204.71457583055596</v>
      </c>
      <c r="AU216" s="55">
        <f t="shared" ca="1" si="219"/>
        <v>132.61368359851872</v>
      </c>
      <c r="AV216" s="55">
        <f t="shared" ca="1" si="220"/>
        <v>89.661357219242802</v>
      </c>
      <c r="AW216" s="55">
        <f t="shared" ca="1" si="221"/>
        <v>39.619672478125054</v>
      </c>
      <c r="AX216" s="55">
        <f t="shared" ca="1" si="201"/>
        <v>4276107.4865075452</v>
      </c>
      <c r="AY216" s="55">
        <f t="shared" ca="1" si="202"/>
        <v>6044392.8149288157</v>
      </c>
      <c r="AZ216" s="43">
        <f t="array" aca="1" ref="AZ216" ca="1">SUM($E$54:$V$54*AF216:AW216)/1000000</f>
        <v>113.06796960293072</v>
      </c>
      <c r="BA216" s="45">
        <f t="array" aca="1" ref="BA216" ca="1">IF(AZ216=0,"",SUM(($E$54:$V$54*AF216:AW216))/SUM(AF216:AW216))</f>
        <v>18.706257694514566</v>
      </c>
      <c r="BB216" s="56">
        <f t="array" aca="1" ref="BB216" ca="1">SUM(AG216:AW216*AG$54:AW$54*AG$55:AW$55)/1000000</f>
        <v>212.20462486521001</v>
      </c>
      <c r="BG216" s="10"/>
      <c r="BH216" s="48"/>
      <c r="BI216" s="55">
        <f t="shared" si="222"/>
        <v>0</v>
      </c>
      <c r="BJ216" s="55">
        <f t="shared" si="223"/>
        <v>0</v>
      </c>
      <c r="BK216" s="55">
        <f t="shared" ca="1" si="224"/>
        <v>21010898.349150997</v>
      </c>
      <c r="BL216" s="55">
        <f t="shared" ca="1" si="225"/>
        <v>8393036.4625492636</v>
      </c>
      <c r="BM216" s="55">
        <f t="shared" ca="1" si="226"/>
        <v>5624379.9021082092</v>
      </c>
      <c r="BN216" s="55">
        <f t="shared" ca="1" si="227"/>
        <v>1221062.6768121002</v>
      </c>
      <c r="BO216" s="55">
        <f t="shared" ca="1" si="228"/>
        <v>292328.92046665307</v>
      </c>
      <c r="BP216" s="55">
        <f t="shared" ca="1" si="229"/>
        <v>73073.418135110827</v>
      </c>
      <c r="BQ216" s="55">
        <f t="shared" ca="1" si="230"/>
        <v>25814.264033308737</v>
      </c>
      <c r="BR216" s="55">
        <f t="shared" ca="1" si="231"/>
        <v>7033.0113343568992</v>
      </c>
      <c r="BS216" s="55">
        <f t="shared" ca="1" si="232"/>
        <v>9653.2231601629028</v>
      </c>
      <c r="BT216" s="55">
        <f t="shared" ca="1" si="233"/>
        <v>4729.7493895530533</v>
      </c>
      <c r="BU216" s="55">
        <f t="shared" ca="1" si="234"/>
        <v>2303.7209431239717</v>
      </c>
      <c r="BV216" s="55">
        <f t="shared" ca="1" si="235"/>
        <v>1755.4606765066821</v>
      </c>
      <c r="BW216" s="55">
        <f t="shared" ca="1" si="236"/>
        <v>1137.1838364679406</v>
      </c>
      <c r="BX216" s="55">
        <f t="shared" ca="1" si="237"/>
        <v>768.86067424372436</v>
      </c>
      <c r="BY216" s="55">
        <f t="shared" ca="1" si="238"/>
        <v>339.74511472495431</v>
      </c>
      <c r="BZ216" s="55">
        <f t="shared" ca="1" si="203"/>
        <v>36668314.948384784</v>
      </c>
      <c r="CA216" s="55">
        <f t="shared" ca="1" si="204"/>
        <v>36668314.948384784</v>
      </c>
      <c r="CB216" s="43">
        <f t="array" aca="1" ref="CB216" ca="1">SUM($E$54:$V$54*BH216:BY216)/1000000</f>
        <v>804.90331754779902</v>
      </c>
      <c r="CC216" s="45">
        <f t="array" aca="1" ref="CC216" ca="1">IF(CB216=0,"",SUM(($E$54:$V$54*BH216:BY216))/SUM(BH216:BY216))</f>
        <v>21.950921897578347</v>
      </c>
      <c r="CD216" s="56">
        <f t="array" aca="1" ref="CD216" ca="1">SUM(BI216:BY216*BI$54:BY$54*BI$55:BY$55)/1000000</f>
        <v>3712.0400149927204</v>
      </c>
      <c r="CI216" s="10"/>
      <c r="CJ216" s="73"/>
      <c r="CK216" s="156" t="str">
        <f t="shared" ca="1" si="239"/>
        <v/>
      </c>
      <c r="CL216" s="156" t="str">
        <f t="shared" ca="1" si="240"/>
        <v/>
      </c>
      <c r="CM216" s="156" t="str">
        <f t="shared" ca="1" si="241"/>
        <v/>
      </c>
      <c r="CN216" s="156">
        <f t="shared" ca="1" si="242"/>
        <v>0.49187470424441521</v>
      </c>
      <c r="CO216" s="156">
        <f t="shared" ca="1" si="243"/>
        <v>0.60891054702733582</v>
      </c>
      <c r="CP216" s="156">
        <f t="shared" ca="1" si="244"/>
        <v>0.47687437476927957</v>
      </c>
      <c r="CQ216" s="156">
        <f t="shared" ca="1" si="245"/>
        <v>0.56379263901316645</v>
      </c>
      <c r="CR216" s="156">
        <f t="shared" ca="1" si="246"/>
        <v>0.51710442154825564</v>
      </c>
      <c r="CS216" s="156">
        <f t="shared" ca="1" si="247"/>
        <v>0.5649457725768231</v>
      </c>
      <c r="CT216" s="156">
        <f t="shared" ca="1" si="248"/>
        <v>0.56917272751687198</v>
      </c>
      <c r="CU216" s="156">
        <f t="shared" ca="1" si="249"/>
        <v>0.54776489699333542</v>
      </c>
      <c r="CV216" s="156">
        <f t="shared" ca="1" si="250"/>
        <v>0.54893805422412401</v>
      </c>
      <c r="CW216" s="156">
        <f t="shared" ca="1" si="251"/>
        <v>0.51118016657859544</v>
      </c>
      <c r="CX216" s="156">
        <f t="shared" ca="1" si="252"/>
        <v>0.48240998241746885</v>
      </c>
      <c r="CY216" s="156">
        <f t="shared" ca="1" si="253"/>
        <v>0.59951212855697122</v>
      </c>
      <c r="CZ216" s="156" t="str">
        <f t="shared" ca="1" si="254"/>
        <v/>
      </c>
      <c r="DA216" s="156" t="str">
        <f t="shared" ca="1" si="255"/>
        <v/>
      </c>
      <c r="DB216" s="55"/>
      <c r="DC216" s="55"/>
      <c r="DD216" s="43"/>
      <c r="DE216" s="45"/>
      <c r="DF216" s="56"/>
      <c r="DK216" s="10"/>
      <c r="DL216" s="48"/>
      <c r="DM216" s="74">
        <f t="shared" ca="1" si="256"/>
        <v>6.6626786893023121E-2</v>
      </c>
      <c r="DN216" s="74">
        <f t="shared" ca="1" si="257"/>
        <v>6.662678689302326E-2</v>
      </c>
      <c r="DO216" s="74">
        <f t="shared" ca="1" si="258"/>
        <v>0.63796228617619366</v>
      </c>
      <c r="DP216" s="74">
        <f t="shared" ca="1" si="259"/>
        <v>0.63796228617619355</v>
      </c>
      <c r="DQ216" s="74">
        <f t="shared" ca="1" si="260"/>
        <v>0.63796228617619366</v>
      </c>
      <c r="DR216" s="74">
        <f t="shared" ca="1" si="261"/>
        <v>0.63796228617619355</v>
      </c>
      <c r="DS216" s="74">
        <f t="shared" ca="1" si="262"/>
        <v>0.63796228617619355</v>
      </c>
      <c r="DT216" s="74">
        <f t="shared" ca="1" si="263"/>
        <v>0.63796228617619355</v>
      </c>
      <c r="DU216" s="74">
        <f t="shared" ca="1" si="264"/>
        <v>0.63796228617619366</v>
      </c>
      <c r="DV216" s="74">
        <f t="shared" ca="1" si="265"/>
        <v>0.63796228617619366</v>
      </c>
      <c r="DW216" s="74">
        <f t="shared" ca="1" si="266"/>
        <v>0.63796228617619366</v>
      </c>
      <c r="DX216" s="74">
        <f t="shared" ca="1" si="267"/>
        <v>0.63796228617619366</v>
      </c>
      <c r="DY216" s="74">
        <f t="shared" ca="1" si="268"/>
        <v>0.63796228617619366</v>
      </c>
      <c r="DZ216" s="74">
        <f t="shared" ca="1" si="269"/>
        <v>0.63796228617619366</v>
      </c>
      <c r="EA216" s="74">
        <f t="shared" ca="1" si="270"/>
        <v>0.63796228617619377</v>
      </c>
      <c r="EB216" s="74">
        <f t="shared" ca="1" si="271"/>
        <v>0.63796228617619366</v>
      </c>
      <c r="EC216" s="74">
        <f t="shared" ca="1" si="272"/>
        <v>0.63796228617619366</v>
      </c>
      <c r="ED216" s="55"/>
      <c r="EE216" s="55"/>
      <c r="EF216" s="43"/>
      <c r="EG216" s="45"/>
      <c r="EH216" s="56"/>
    </row>
    <row r="217" spans="1:138" x14ac:dyDescent="0.2">
      <c r="A217" s="7">
        <v>14</v>
      </c>
      <c r="B217">
        <v>5</v>
      </c>
      <c r="C217" s="5">
        <f t="shared" ca="1" si="196"/>
        <v>0.41655293018461365</v>
      </c>
      <c r="D217" s="5">
        <f t="shared" ca="1" si="197"/>
        <v>7.8237060068408734E-2</v>
      </c>
      <c r="E217" s="32">
        <f t="shared" ca="1" si="198"/>
        <v>13329013.746920746</v>
      </c>
      <c r="F217" s="31">
        <f t="shared" ca="1" si="277"/>
        <v>22621680.404717222</v>
      </c>
      <c r="G217" s="31">
        <f t="shared" ca="1" si="277"/>
        <v>17585289.683872424</v>
      </c>
      <c r="H217" s="31">
        <f t="shared" ca="1" si="277"/>
        <v>28809164.652304877</v>
      </c>
      <c r="I217" s="31">
        <f t="shared" ca="1" si="277"/>
        <v>12196647.159440693</v>
      </c>
      <c r="J217" s="31">
        <f t="shared" ca="1" si="277"/>
        <v>4872086.0302562974</v>
      </c>
      <c r="K217" s="31">
        <f t="shared" ca="1" si="277"/>
        <v>3264904.5279606208</v>
      </c>
      <c r="L217" s="31">
        <f t="shared" ca="1" si="277"/>
        <v>708816.46187399421</v>
      </c>
      <c r="M217" s="31">
        <f t="shared" ca="1" si="277"/>
        <v>169694.44324478586</v>
      </c>
      <c r="N217" s="31">
        <f t="shared" ca="1" si="277"/>
        <v>42418.495531117311</v>
      </c>
      <c r="O217" s="31">
        <f t="shared" ca="1" si="277"/>
        <v>14984.959941402474</v>
      </c>
      <c r="P217" s="31">
        <f t="shared" ca="1" si="278"/>
        <v>4082.603051428518</v>
      </c>
      <c r="Q217" s="31">
        <f t="shared" ca="1" si="278"/>
        <v>5603.6136522741999</v>
      </c>
      <c r="R217" s="31">
        <f t="shared" ca="1" si="278"/>
        <v>2745.5791512736346</v>
      </c>
      <c r="S217" s="31">
        <f t="shared" ca="1" si="278"/>
        <v>1337.290344762074</v>
      </c>
      <c r="T217" s="31">
        <f t="shared" ca="1" si="278"/>
        <v>1019.0299395023355</v>
      </c>
      <c r="U217" s="31">
        <f t="shared" ca="1" si="278"/>
        <v>660.12551097697474</v>
      </c>
      <c r="V217" s="31">
        <f t="shared" ca="1" si="278"/>
        <v>446.31705901805481</v>
      </c>
      <c r="W217" s="33">
        <f t="shared" ca="1" si="199"/>
        <v>50094611.289263025</v>
      </c>
      <c r="X217" s="33">
        <f t="shared" ca="1" si="200"/>
        <v>103630595.12477341</v>
      </c>
      <c r="Y217" s="40">
        <f t="array" aca="1" ref="Y217" ca="1">SUM($E$54:$V$54*E217:V217)/1000000</f>
        <v>1487.8032369603425</v>
      </c>
      <c r="Z217" s="41">
        <f t="array" aca="1" ref="Z217" ca="1">SUM(($E$54:$V$54*E217:V217))/SUM(E217:V217)</f>
        <v>14.356795260791429</v>
      </c>
      <c r="AE217" s="10"/>
      <c r="AF217" s="48"/>
      <c r="AG217" s="55">
        <f t="shared" ca="1" si="205"/>
        <v>761509.90662435244</v>
      </c>
      <c r="AH217" s="55">
        <f t="shared" ca="1" si="206"/>
        <v>591970.71417981025</v>
      </c>
      <c r="AI217" s="55">
        <f t="shared" ca="1" si="207"/>
        <v>3209771.5741727622</v>
      </c>
      <c r="AJ217" s="55">
        <f t="shared" ca="1" si="208"/>
        <v>1358888.805873642</v>
      </c>
      <c r="AK217" s="55">
        <f t="shared" ca="1" si="209"/>
        <v>542823.21044632362</v>
      </c>
      <c r="AL217" s="55">
        <f t="shared" ca="1" si="210"/>
        <v>363759.16735917993</v>
      </c>
      <c r="AM217" s="55">
        <f t="shared" ca="1" si="211"/>
        <v>78972.749057020497</v>
      </c>
      <c r="AN217" s="55">
        <f t="shared" ca="1" si="212"/>
        <v>18906.497525904822</v>
      </c>
      <c r="AO217" s="55">
        <f t="shared" ca="1" si="213"/>
        <v>4726.0544628135112</v>
      </c>
      <c r="AP217" s="55">
        <f t="shared" ca="1" si="214"/>
        <v>1669.5485287589934</v>
      </c>
      <c r="AQ217" s="55">
        <f t="shared" ca="1" si="215"/>
        <v>454.86300561852056</v>
      </c>
      <c r="AR217" s="55">
        <f t="shared" ca="1" si="216"/>
        <v>624.32632222389509</v>
      </c>
      <c r="AS217" s="55">
        <f t="shared" ca="1" si="217"/>
        <v>305.89855765548663</v>
      </c>
      <c r="AT217" s="55">
        <f t="shared" ca="1" si="218"/>
        <v>148.99413387501971</v>
      </c>
      <c r="AU217" s="55">
        <f t="shared" ca="1" si="219"/>
        <v>113.53516745525984</v>
      </c>
      <c r="AV217" s="55">
        <f t="shared" ca="1" si="220"/>
        <v>73.547849307412818</v>
      </c>
      <c r="AW217" s="55">
        <f t="shared" ca="1" si="221"/>
        <v>49.726391806016018</v>
      </c>
      <c r="AX217" s="55">
        <f t="shared" ca="1" si="201"/>
        <v>5581288.4988543475</v>
      </c>
      <c r="AY217" s="55">
        <f t="shared" ca="1" si="202"/>
        <v>6934769.1196585102</v>
      </c>
      <c r="AZ217" s="43">
        <f t="array" aca="1" ref="AZ217" ca="1">SUM($E$54:$V$54*AF217:AW217)/1000000</f>
        <v>135.14445833077994</v>
      </c>
      <c r="BA217" s="45">
        <f t="array" aca="1" ref="BA217" ca="1">IF(AZ217=0,"",SUM(($E$54:$V$54*AF217:AW217))/SUM(AF217:AW217))</f>
        <v>19.487953527922912</v>
      </c>
      <c r="BB217" s="56">
        <f t="array" aca="1" ref="BB217" ca="1">SUM(AG217:AW217*AG$54:AW$54*AG$55:AW$55)/1000000</f>
        <v>261.09756358442331</v>
      </c>
      <c r="BG217" s="10"/>
      <c r="BH217" s="48"/>
      <c r="BI217" s="55">
        <f t="shared" si="222"/>
        <v>0</v>
      </c>
      <c r="BJ217" s="55">
        <f t="shared" si="223"/>
        <v>0</v>
      </c>
      <c r="BK217" s="55">
        <f t="shared" ca="1" si="224"/>
        <v>17089596.072192211</v>
      </c>
      <c r="BL217" s="55">
        <f t="shared" ca="1" si="225"/>
        <v>7235050.9258246087</v>
      </c>
      <c r="BM217" s="55">
        <f t="shared" ca="1" si="226"/>
        <v>2890121.3655769494</v>
      </c>
      <c r="BN217" s="55">
        <f t="shared" ca="1" si="227"/>
        <v>1936741.3207051957</v>
      </c>
      <c r="BO217" s="55">
        <f t="shared" ca="1" si="228"/>
        <v>420469.91535305971</v>
      </c>
      <c r="BP217" s="55">
        <f t="shared" ca="1" si="229"/>
        <v>100662.74137931041</v>
      </c>
      <c r="BQ217" s="55">
        <f t="shared" ca="1" si="230"/>
        <v>25162.650960755593</v>
      </c>
      <c r="BR217" s="55">
        <f t="shared" ca="1" si="231"/>
        <v>8889.0780294131546</v>
      </c>
      <c r="BS217" s="55">
        <f t="shared" ca="1" si="232"/>
        <v>2421.800073485671</v>
      </c>
      <c r="BT217" s="55">
        <f t="shared" ca="1" si="233"/>
        <v>3324.0635408123944</v>
      </c>
      <c r="BU217" s="55">
        <f t="shared" ca="1" si="234"/>
        <v>1628.6775144570124</v>
      </c>
      <c r="BV217" s="55">
        <f t="shared" ca="1" si="235"/>
        <v>793.28061396594831</v>
      </c>
      <c r="BW217" s="55">
        <f t="shared" ca="1" si="236"/>
        <v>604.48854597983325</v>
      </c>
      <c r="BX217" s="55">
        <f t="shared" ca="1" si="237"/>
        <v>391.58644395624378</v>
      </c>
      <c r="BY217" s="55">
        <f t="shared" ca="1" si="238"/>
        <v>264.7552732195274</v>
      </c>
      <c r="BZ217" s="55">
        <f t="shared" ca="1" si="203"/>
        <v>29716122.722027376</v>
      </c>
      <c r="CA217" s="55">
        <f t="shared" ca="1" si="204"/>
        <v>29716122.722027376</v>
      </c>
      <c r="CB217" s="43">
        <f t="array" aca="1" ref="CB217" ca="1">SUM($E$54:$V$54*BH217:BY217)/1000000</f>
        <v>653.94473714156879</v>
      </c>
      <c r="CC217" s="45">
        <f t="array" aca="1" ref="CC217" ca="1">IF(CB217=0,"",SUM(($E$54:$V$54*BH217:BY217))/SUM(BH217:BY217))</f>
        <v>22.006395089249839</v>
      </c>
      <c r="CD217" s="56">
        <f t="array" aca="1" ref="CD217" ca="1">SUM(BI217:BY217*BI$54:BY$54*BI$55:BY$55)/1000000</f>
        <v>3020.2545595384445</v>
      </c>
      <c r="CI217" s="10"/>
      <c r="CJ217" s="73"/>
      <c r="CK217" s="156" t="str">
        <f t="shared" ca="1" si="239"/>
        <v/>
      </c>
      <c r="CL217" s="156" t="str">
        <f t="shared" ca="1" si="240"/>
        <v/>
      </c>
      <c r="CM217" s="156" t="str">
        <f t="shared" ca="1" si="241"/>
        <v/>
      </c>
      <c r="CN217" s="156">
        <f t="shared" ca="1" si="242"/>
        <v>1.2574454625863838</v>
      </c>
      <c r="CO217" s="156">
        <f t="shared" ca="1" si="243"/>
        <v>0.87591017981491015</v>
      </c>
      <c r="CP217" s="156">
        <f t="shared" ca="1" si="244"/>
        <v>0.84151034992306062</v>
      </c>
      <c r="CQ217" s="156">
        <f t="shared" ca="1" si="245"/>
        <v>0.9258144524727584</v>
      </c>
      <c r="CR217" s="156">
        <f t="shared" ca="1" si="246"/>
        <v>1.1079985611915515</v>
      </c>
      <c r="CS217" s="156">
        <f t="shared" ca="1" si="247"/>
        <v>0.76269645271869169</v>
      </c>
      <c r="CT217" s="156">
        <f t="shared" ca="1" si="248"/>
        <v>0.9359243866164827</v>
      </c>
      <c r="CU217" s="156">
        <f t="shared" ca="1" si="249"/>
        <v>0.89929379577659452</v>
      </c>
      <c r="CV217" s="156">
        <f t="shared" ca="1" si="250"/>
        <v>0.92399671398403671</v>
      </c>
      <c r="CW217" s="156">
        <f t="shared" ca="1" si="251"/>
        <v>0.75673596869765869</v>
      </c>
      <c r="CX217" s="156" t="str">
        <f t="shared" ca="1" si="252"/>
        <v/>
      </c>
      <c r="CY217" s="156" t="str">
        <f t="shared" ca="1" si="253"/>
        <v/>
      </c>
      <c r="CZ217" s="156" t="str">
        <f t="shared" ca="1" si="254"/>
        <v/>
      </c>
      <c r="DA217" s="156" t="str">
        <f t="shared" ca="1" si="255"/>
        <v/>
      </c>
      <c r="DB217" s="55"/>
      <c r="DC217" s="55"/>
      <c r="DD217" s="43"/>
      <c r="DE217" s="45"/>
      <c r="DF217" s="56"/>
      <c r="DK217" s="10"/>
      <c r="DL217" s="48"/>
      <c r="DM217" s="74">
        <f t="shared" ca="1" si="256"/>
        <v>7.8237060068408665E-2</v>
      </c>
      <c r="DN217" s="74">
        <f t="shared" ca="1" si="257"/>
        <v>7.8237060068408665E-2</v>
      </c>
      <c r="DO217" s="74">
        <f t="shared" ca="1" si="258"/>
        <v>0.49478999025302228</v>
      </c>
      <c r="DP217" s="74">
        <f t="shared" ca="1" si="259"/>
        <v>0.49478999025302228</v>
      </c>
      <c r="DQ217" s="74">
        <f t="shared" ca="1" si="260"/>
        <v>0.49478999025302228</v>
      </c>
      <c r="DR217" s="74">
        <f t="shared" ca="1" si="261"/>
        <v>0.49478999025302228</v>
      </c>
      <c r="DS217" s="74">
        <f t="shared" ca="1" si="262"/>
        <v>0.49478999025302228</v>
      </c>
      <c r="DT217" s="74">
        <f t="shared" ca="1" si="263"/>
        <v>0.49478999025302228</v>
      </c>
      <c r="DU217" s="74">
        <f t="shared" ca="1" si="264"/>
        <v>0.49478999025302228</v>
      </c>
      <c r="DV217" s="74">
        <f t="shared" ca="1" si="265"/>
        <v>0.49478999025302228</v>
      </c>
      <c r="DW217" s="74">
        <f t="shared" ca="1" si="266"/>
        <v>0.49478999025302228</v>
      </c>
      <c r="DX217" s="74">
        <f t="shared" ca="1" si="267"/>
        <v>0.49478999025302228</v>
      </c>
      <c r="DY217" s="74">
        <f t="shared" ca="1" si="268"/>
        <v>0.49478999025302228</v>
      </c>
      <c r="DZ217" s="74">
        <f t="shared" ca="1" si="269"/>
        <v>0.49478999025302228</v>
      </c>
      <c r="EA217" s="74">
        <f t="shared" ca="1" si="270"/>
        <v>0.49478999025302228</v>
      </c>
      <c r="EB217" s="74">
        <f t="shared" ca="1" si="271"/>
        <v>0.49478999025302228</v>
      </c>
      <c r="EC217" s="74">
        <f t="shared" ca="1" si="272"/>
        <v>0.49478999025302228</v>
      </c>
      <c r="ED217" s="55"/>
      <c r="EE217" s="55"/>
      <c r="EF217" s="43"/>
      <c r="EG217" s="45"/>
      <c r="EH217" s="56"/>
    </row>
    <row r="218" spans="1:138" x14ac:dyDescent="0.2">
      <c r="A218" s="7">
        <v>14</v>
      </c>
      <c r="B218">
        <v>6</v>
      </c>
      <c r="C218" s="5">
        <f t="shared" ca="1" si="196"/>
        <v>0.49145640410320635</v>
      </c>
      <c r="D218" s="5">
        <f t="shared" ca="1" si="197"/>
        <v>9.0516310046747969E-2</v>
      </c>
      <c r="E218" s="32">
        <f t="shared" ca="1" si="198"/>
        <v>15019466.753791315</v>
      </c>
      <c r="F218" s="31">
        <f t="shared" ref="F218:O227" ca="1" si="279">E217*EXP(-M-(F$52*$C218)-(F$51*$D218))</f>
        <v>10220820.179255517</v>
      </c>
      <c r="G218" s="31">
        <f t="shared" ca="1" si="279"/>
        <v>17346529.305112112</v>
      </c>
      <c r="H218" s="31">
        <f t="shared" ca="1" si="279"/>
        <v>8248983.8658992406</v>
      </c>
      <c r="I218" s="31">
        <f t="shared" ca="1" si="279"/>
        <v>13513927.758883866</v>
      </c>
      <c r="J218" s="31">
        <f t="shared" ca="1" si="279"/>
        <v>5721256.0864756219</v>
      </c>
      <c r="K218" s="31">
        <f t="shared" ca="1" si="279"/>
        <v>2285419.2213686164</v>
      </c>
      <c r="L218" s="31">
        <f t="shared" ca="1" si="279"/>
        <v>1531515.5598231726</v>
      </c>
      <c r="M218" s="31">
        <f t="shared" ca="1" si="279"/>
        <v>332494.69658976933</v>
      </c>
      <c r="N218" s="31">
        <f t="shared" ca="1" si="279"/>
        <v>79601.004568196804</v>
      </c>
      <c r="O218" s="31">
        <f t="shared" ca="1" si="279"/>
        <v>19897.851644309838</v>
      </c>
      <c r="P218" s="31">
        <f t="shared" ref="P218:V227" ca="1" si="280">O217*EXP(-M-(P$52*$C218)-(P$51*$D218))</f>
        <v>7029.2099254491986</v>
      </c>
      <c r="Q218" s="31">
        <f t="shared" ca="1" si="280"/>
        <v>1915.0851255518714</v>
      </c>
      <c r="R218" s="31">
        <f t="shared" ca="1" si="280"/>
        <v>2628.5673673453903</v>
      </c>
      <c r="S218" s="31">
        <f t="shared" ca="1" si="280"/>
        <v>1287.9081623646143</v>
      </c>
      <c r="T218" s="31">
        <f t="shared" ca="1" si="280"/>
        <v>627.30194817785923</v>
      </c>
      <c r="U218" s="31">
        <f t="shared" ca="1" si="280"/>
        <v>478.01097854715488</v>
      </c>
      <c r="V218" s="31">
        <f t="shared" ca="1" si="280"/>
        <v>309.65453440960562</v>
      </c>
      <c r="W218" s="33">
        <f t="shared" ca="1" si="199"/>
        <v>31747371.783294637</v>
      </c>
      <c r="X218" s="33">
        <f t="shared" ca="1" si="200"/>
        <v>74334188.021453559</v>
      </c>
      <c r="Y218" s="40">
        <f t="array" aca="1" ref="Y218" ca="1">SUM($E$54:$V$54*E218:V218)/1000000</f>
        <v>1080.9881182885872</v>
      </c>
      <c r="Z218" s="41">
        <f t="array" aca="1" ref="Z218" ca="1">SUM(($E$54:$V$54*E218:V218))/SUM(E218:V218)</f>
        <v>14.542273845469376</v>
      </c>
      <c r="AE218" s="10"/>
      <c r="AF218" s="48"/>
      <c r="AG218" s="55">
        <f t="shared" ca="1" si="205"/>
        <v>371667.57453342021</v>
      </c>
      <c r="AH218" s="55">
        <f t="shared" ca="1" si="206"/>
        <v>630785.23644210328</v>
      </c>
      <c r="AI218" s="55">
        <f t="shared" ca="1" si="207"/>
        <v>1116404.7743252048</v>
      </c>
      <c r="AJ218" s="55">
        <f t="shared" ca="1" si="208"/>
        <v>1828954.1736495073</v>
      </c>
      <c r="AK218" s="55">
        <f t="shared" ca="1" si="209"/>
        <v>774305.98894524982</v>
      </c>
      <c r="AL218" s="55">
        <f t="shared" ca="1" si="210"/>
        <v>309305.1182483281</v>
      </c>
      <c r="AM218" s="55">
        <f t="shared" ca="1" si="211"/>
        <v>207272.95758306596</v>
      </c>
      <c r="AN218" s="55">
        <f t="shared" ca="1" si="212"/>
        <v>44999.320249023629</v>
      </c>
      <c r="AO218" s="55">
        <f t="shared" ca="1" si="213"/>
        <v>10773.077385735651</v>
      </c>
      <c r="AP218" s="55">
        <f t="shared" ca="1" si="214"/>
        <v>2692.9446021047011</v>
      </c>
      <c r="AQ218" s="55">
        <f t="shared" ca="1" si="215"/>
        <v>951.32244747700622</v>
      </c>
      <c r="AR218" s="55">
        <f t="shared" ca="1" si="216"/>
        <v>259.18467197440987</v>
      </c>
      <c r="AS218" s="55">
        <f t="shared" ca="1" si="217"/>
        <v>355.7462599328199</v>
      </c>
      <c r="AT218" s="55">
        <f t="shared" ca="1" si="218"/>
        <v>174.30350752656196</v>
      </c>
      <c r="AU218" s="55">
        <f t="shared" ca="1" si="219"/>
        <v>84.898079724019496</v>
      </c>
      <c r="AV218" s="55">
        <f t="shared" ca="1" si="220"/>
        <v>64.693269777868807</v>
      </c>
      <c r="AW218" s="55">
        <f t="shared" ca="1" si="221"/>
        <v>41.908167869673321</v>
      </c>
      <c r="AX218" s="55">
        <f t="shared" ca="1" si="201"/>
        <v>4296640.4113925025</v>
      </c>
      <c r="AY218" s="55">
        <f t="shared" ca="1" si="202"/>
        <v>5299093.2223680262</v>
      </c>
      <c r="AZ218" s="43">
        <f t="array" aca="1" ref="AZ218" ca="1">SUM($E$54:$V$54*AF218:AW218)/1000000</f>
        <v>115.16603834702518</v>
      </c>
      <c r="BA218" s="45">
        <f t="array" aca="1" ref="BA218" ca="1">IF(AZ218=0,"",SUM(($E$54:$V$54*AF218:AW218))/SUM(AF218:AW218))</f>
        <v>21.733159526406766</v>
      </c>
      <c r="BB218" s="56">
        <f t="array" aca="1" ref="BB218" ca="1">SUM(AG218:AW218*AG$54:AW$54*AG$55:AW$55)/1000000</f>
        <v>239.19056500796759</v>
      </c>
      <c r="BG218" s="10"/>
      <c r="BH218" s="48"/>
      <c r="BI218" s="55">
        <f t="shared" si="222"/>
        <v>0</v>
      </c>
      <c r="BJ218" s="55">
        <f t="shared" si="223"/>
        <v>0</v>
      </c>
      <c r="BK218" s="55">
        <f t="shared" ca="1" si="224"/>
        <v>6061496.2721100105</v>
      </c>
      <c r="BL218" s="55">
        <f t="shared" ca="1" si="225"/>
        <v>9930268.2686370909</v>
      </c>
      <c r="BM218" s="55">
        <f t="shared" ca="1" si="226"/>
        <v>4204078.102676494</v>
      </c>
      <c r="BN218" s="55">
        <f t="shared" ca="1" si="227"/>
        <v>1679365.6425735143</v>
      </c>
      <c r="BO218" s="55">
        <f t="shared" ca="1" si="228"/>
        <v>1125384.1694275935</v>
      </c>
      <c r="BP218" s="55">
        <f t="shared" ca="1" si="229"/>
        <v>244322.86408109381</v>
      </c>
      <c r="BQ218" s="55">
        <f t="shared" ca="1" si="230"/>
        <v>58492.197377299424</v>
      </c>
      <c r="BR218" s="55">
        <f t="shared" ca="1" si="231"/>
        <v>14621.28615181066</v>
      </c>
      <c r="BS218" s="55">
        <f t="shared" ca="1" si="232"/>
        <v>5165.1852460429391</v>
      </c>
      <c r="BT218" s="55">
        <f t="shared" ca="1" si="233"/>
        <v>1407.2377323095366</v>
      </c>
      <c r="BU218" s="55">
        <f t="shared" ca="1" si="234"/>
        <v>1931.516845853015</v>
      </c>
      <c r="BV218" s="55">
        <f t="shared" ca="1" si="235"/>
        <v>946.37723286929258</v>
      </c>
      <c r="BW218" s="55">
        <f t="shared" ca="1" si="236"/>
        <v>460.95234057691221</v>
      </c>
      <c r="BX218" s="55">
        <f t="shared" ca="1" si="237"/>
        <v>351.25074937643592</v>
      </c>
      <c r="BY218" s="55">
        <f t="shared" ca="1" si="238"/>
        <v>227.5395171670848</v>
      </c>
      <c r="BZ218" s="55">
        <f t="shared" ca="1" si="203"/>
        <v>23328518.862699095</v>
      </c>
      <c r="CA218" s="55">
        <f t="shared" ca="1" si="204"/>
        <v>23328518.862699095</v>
      </c>
      <c r="CB218" s="43">
        <f t="array" aca="1" ref="CB218" ca="1">SUM($E$54:$V$54*BH218:BY218)/1000000</f>
        <v>569.09033525648829</v>
      </c>
      <c r="CC218" s="45">
        <f t="array" aca="1" ref="CC218" ca="1">IF(CB218=0,"",SUM(($E$54:$V$54*BH218:BY218))/SUM(BH218:BY218))</f>
        <v>24.394619247192313</v>
      </c>
      <c r="CD218" s="56">
        <f t="array" aca="1" ref="CD218" ca="1">SUM(BI218:BY218*BI$54:BY$54*BI$55:BY$55)/1000000</f>
        <v>2701.0928151235757</v>
      </c>
      <c r="CI218" s="10"/>
      <c r="CJ218" s="73"/>
      <c r="CK218" s="156" t="str">
        <f t="shared" ca="1" si="239"/>
        <v/>
      </c>
      <c r="CL218" s="156" t="str">
        <f t="shared" ca="1" si="240"/>
        <v/>
      </c>
      <c r="CM218" s="156" t="str">
        <f t="shared" ca="1" si="241"/>
        <v/>
      </c>
      <c r="CN218" s="156">
        <f t="shared" ca="1" si="242"/>
        <v>0.4397566250731238</v>
      </c>
      <c r="CO218" s="156">
        <f t="shared" ca="1" si="243"/>
        <v>0.34290457197316992</v>
      </c>
      <c r="CP218" s="156">
        <f t="shared" ca="1" si="244"/>
        <v>0.39160800297633525</v>
      </c>
      <c r="CQ218" s="156">
        <f t="shared" ca="1" si="245"/>
        <v>0.44205419146896596</v>
      </c>
      <c r="CR218" s="156">
        <f t="shared" ca="1" si="246"/>
        <v>0.36152001480657842</v>
      </c>
      <c r="CS218" s="156">
        <f t="shared" ca="1" si="247"/>
        <v>0.33609926989141398</v>
      </c>
      <c r="CT218" s="156">
        <f t="shared" ca="1" si="248"/>
        <v>0.41677934013887108</v>
      </c>
      <c r="CU218" s="156">
        <f t="shared" ca="1" si="249"/>
        <v>0.31573333401047993</v>
      </c>
      <c r="CV218" s="156">
        <f t="shared" ca="1" si="250"/>
        <v>0.38625817769910031</v>
      </c>
      <c r="CW218" s="156">
        <f t="shared" ca="1" si="251"/>
        <v>0.38688934688128301</v>
      </c>
      <c r="CX218" s="156" t="str">
        <f t="shared" ca="1" si="252"/>
        <v/>
      </c>
      <c r="CY218" s="156" t="str">
        <f t="shared" ca="1" si="253"/>
        <v/>
      </c>
      <c r="CZ218" s="156" t="str">
        <f t="shared" ca="1" si="254"/>
        <v/>
      </c>
      <c r="DA218" s="156" t="str">
        <f t="shared" ca="1" si="255"/>
        <v/>
      </c>
      <c r="DB218" s="55"/>
      <c r="DC218" s="55"/>
      <c r="DD218" s="43"/>
      <c r="DE218" s="45"/>
      <c r="DF218" s="56"/>
      <c r="DK218" s="10"/>
      <c r="DL218" s="48"/>
      <c r="DM218" s="74">
        <f t="shared" ca="1" si="256"/>
        <v>9.0516310046748177E-2</v>
      </c>
      <c r="DN218" s="74">
        <f t="shared" ca="1" si="257"/>
        <v>9.0516310046748011E-2</v>
      </c>
      <c r="DO218" s="74">
        <f t="shared" ca="1" si="258"/>
        <v>0.58197271414995433</v>
      </c>
      <c r="DP218" s="74">
        <f t="shared" ca="1" si="259"/>
        <v>0.58197271414995433</v>
      </c>
      <c r="DQ218" s="74">
        <f t="shared" ca="1" si="260"/>
        <v>0.58197271414995433</v>
      </c>
      <c r="DR218" s="74">
        <f t="shared" ca="1" si="261"/>
        <v>0.58197271414995422</v>
      </c>
      <c r="DS218" s="74">
        <f t="shared" ca="1" si="262"/>
        <v>0.58197271414995433</v>
      </c>
      <c r="DT218" s="74">
        <f t="shared" ca="1" si="263"/>
        <v>0.58197271414995433</v>
      </c>
      <c r="DU218" s="74">
        <f t="shared" ca="1" si="264"/>
        <v>0.58197271414995433</v>
      </c>
      <c r="DV218" s="74">
        <f t="shared" ca="1" si="265"/>
        <v>0.58197271414995433</v>
      </c>
      <c r="DW218" s="74">
        <f t="shared" ca="1" si="266"/>
        <v>0.58197271414995433</v>
      </c>
      <c r="DX218" s="74">
        <f t="shared" ca="1" si="267"/>
        <v>0.58197271414995433</v>
      </c>
      <c r="DY218" s="74">
        <f t="shared" ca="1" si="268"/>
        <v>0.58197271414995455</v>
      </c>
      <c r="DZ218" s="74">
        <f t="shared" ca="1" si="269"/>
        <v>0.58197271414995422</v>
      </c>
      <c r="EA218" s="74">
        <f t="shared" ca="1" si="270"/>
        <v>0.58197271414995433</v>
      </c>
      <c r="EB218" s="74">
        <f t="shared" ca="1" si="271"/>
        <v>0.58197271414995433</v>
      </c>
      <c r="EC218" s="74">
        <f t="shared" ca="1" si="272"/>
        <v>0.58197271414995455</v>
      </c>
      <c r="ED218" s="55"/>
      <c r="EE218" s="55"/>
      <c r="EF218" s="43"/>
      <c r="EG218" s="45"/>
      <c r="EH218" s="56"/>
    </row>
    <row r="219" spans="1:138" x14ac:dyDescent="0.2">
      <c r="A219" s="7">
        <v>14</v>
      </c>
      <c r="B219">
        <v>7</v>
      </c>
      <c r="C219" s="5">
        <f t="shared" ca="1" si="196"/>
        <v>0.52336593922033348</v>
      </c>
      <c r="D219" s="5">
        <f t="shared" ca="1" si="197"/>
        <v>7.5121625645911197E-2</v>
      </c>
      <c r="E219" s="32">
        <f t="shared" ca="1" si="198"/>
        <v>7383819.4522180995</v>
      </c>
      <c r="F219" s="31">
        <f t="shared" ca="1" si="279"/>
        <v>11695749.879524155</v>
      </c>
      <c r="G219" s="31">
        <f t="shared" ca="1" si="279"/>
        <v>7959014.6800644994</v>
      </c>
      <c r="H219" s="31">
        <f t="shared" ca="1" si="279"/>
        <v>8003707.5771471309</v>
      </c>
      <c r="I219" s="31">
        <f t="shared" ca="1" si="279"/>
        <v>3806090.1699687573</v>
      </c>
      <c r="J219" s="31">
        <f t="shared" ca="1" si="279"/>
        <v>6235341.0355650783</v>
      </c>
      <c r="K219" s="31">
        <f t="shared" ca="1" si="279"/>
        <v>2639793.8103173845</v>
      </c>
      <c r="L219" s="31">
        <f t="shared" ca="1" si="279"/>
        <v>1054494.9261772495</v>
      </c>
      <c r="M219" s="31">
        <f t="shared" ca="1" si="279"/>
        <v>706642.95289680909</v>
      </c>
      <c r="N219" s="31">
        <f t="shared" ca="1" si="279"/>
        <v>153413.41634677933</v>
      </c>
      <c r="O219" s="31">
        <f t="shared" ca="1" si="279"/>
        <v>36727.990493362988</v>
      </c>
      <c r="P219" s="31">
        <f t="shared" ca="1" si="280"/>
        <v>9180.8904924617054</v>
      </c>
      <c r="Q219" s="31">
        <f t="shared" ca="1" si="280"/>
        <v>3243.2851409126283</v>
      </c>
      <c r="R219" s="31">
        <f t="shared" ca="1" si="280"/>
        <v>883.62236967737988</v>
      </c>
      <c r="S219" s="31">
        <f t="shared" ca="1" si="280"/>
        <v>1212.8238557129635</v>
      </c>
      <c r="T219" s="31">
        <f t="shared" ca="1" si="280"/>
        <v>594.24223350255249</v>
      </c>
      <c r="U219" s="31">
        <f t="shared" ca="1" si="280"/>
        <v>289.43780438607109</v>
      </c>
      <c r="V219" s="31">
        <f t="shared" ca="1" si="280"/>
        <v>220.55478785775765</v>
      </c>
      <c r="W219" s="33">
        <f t="shared" ca="1" si="199"/>
        <v>22651836.735597067</v>
      </c>
      <c r="X219" s="33">
        <f t="shared" ca="1" si="200"/>
        <v>49690420.747403808</v>
      </c>
      <c r="Y219" s="40">
        <f t="array" aca="1" ref="Y219" ca="1">SUM($E$54:$V$54*E219:V219)/1000000</f>
        <v>748.7144034701563</v>
      </c>
      <c r="Z219" s="41">
        <f t="array" aca="1" ref="Z219" ca="1">SUM(($E$54:$V$54*E219:V219))/SUM(E219:V219)</f>
        <v>15.06758027419751</v>
      </c>
      <c r="AE219" s="10"/>
      <c r="AF219" s="48"/>
      <c r="AG219" s="55">
        <f t="shared" ca="1" si="205"/>
        <v>322801.5887041082</v>
      </c>
      <c r="AH219" s="55">
        <f t="shared" ca="1" si="206"/>
        <v>219668.0511902899</v>
      </c>
      <c r="AI219" s="55">
        <f t="shared" ca="1" si="207"/>
        <v>907381.04683820938</v>
      </c>
      <c r="AJ219" s="55">
        <f t="shared" ca="1" si="208"/>
        <v>431496.78439624753</v>
      </c>
      <c r="AK219" s="55">
        <f t="shared" ca="1" si="209"/>
        <v>706901.17320115562</v>
      </c>
      <c r="AL219" s="55">
        <f t="shared" ca="1" si="210"/>
        <v>299273.66135690361</v>
      </c>
      <c r="AM219" s="55">
        <f t="shared" ca="1" si="211"/>
        <v>119548.18448543921</v>
      </c>
      <c r="AN219" s="55">
        <f t="shared" ca="1" si="212"/>
        <v>80112.175033873442</v>
      </c>
      <c r="AO219" s="55">
        <f t="shared" ca="1" si="213"/>
        <v>17392.492789371147</v>
      </c>
      <c r="AP219" s="55">
        <f t="shared" ca="1" si="214"/>
        <v>4163.8555807920266</v>
      </c>
      <c r="AQ219" s="55">
        <f t="shared" ca="1" si="215"/>
        <v>1040.8383796708176</v>
      </c>
      <c r="AR219" s="55">
        <f t="shared" ca="1" si="216"/>
        <v>367.69152770634901</v>
      </c>
      <c r="AS219" s="55">
        <f t="shared" ca="1" si="217"/>
        <v>100.17634740889797</v>
      </c>
      <c r="AT219" s="55">
        <f t="shared" ca="1" si="218"/>
        <v>137.49794944650463</v>
      </c>
      <c r="AU219" s="55">
        <f t="shared" ca="1" si="219"/>
        <v>67.369295381380923</v>
      </c>
      <c r="AV219" s="55">
        <f t="shared" ca="1" si="220"/>
        <v>32.813589877804965</v>
      </c>
      <c r="AW219" s="55">
        <f t="shared" ca="1" si="221"/>
        <v>25.004316107571405</v>
      </c>
      <c r="AX219" s="55">
        <f t="shared" ca="1" si="201"/>
        <v>2568040.7650875915</v>
      </c>
      <c r="AY219" s="55">
        <f t="shared" ca="1" si="202"/>
        <v>3110510.4049819894</v>
      </c>
      <c r="AZ219" s="43">
        <f t="array" aca="1" ref="AZ219" ca="1">SUM($E$54:$V$54*AF219:AW219)/1000000</f>
        <v>68.666098208639752</v>
      </c>
      <c r="BA219" s="45">
        <f t="array" aca="1" ref="BA219" ca="1">IF(AZ219=0,"",SUM(($E$54:$V$54*AF219:AW219))/SUM(AF219:AW219))</f>
        <v>22.075508282711354</v>
      </c>
      <c r="BB219" s="56">
        <f t="array" aca="1" ref="BB219" ca="1">SUM(AG219:AW219*AG$54:AW$54*AG$55:AW$55)/1000000</f>
        <v>146.66645487823951</v>
      </c>
      <c r="BG219" s="10"/>
      <c r="BH219" s="48"/>
      <c r="BI219" s="55">
        <f t="shared" si="222"/>
        <v>0</v>
      </c>
      <c r="BJ219" s="55">
        <f t="shared" si="223"/>
        <v>0</v>
      </c>
      <c r="BK219" s="55">
        <f t="shared" ca="1" si="224"/>
        <v>6321646.1268774057</v>
      </c>
      <c r="BL219" s="55">
        <f t="shared" ca="1" si="225"/>
        <v>3006201.1823407286</v>
      </c>
      <c r="BM219" s="55">
        <f t="shared" ca="1" si="226"/>
        <v>4924919.9983003223</v>
      </c>
      <c r="BN219" s="55">
        <f t="shared" ca="1" si="227"/>
        <v>2085013.9958131893</v>
      </c>
      <c r="BO219" s="55">
        <f t="shared" ca="1" si="228"/>
        <v>832881.97396341991</v>
      </c>
      <c r="BP219" s="55">
        <f t="shared" ca="1" si="229"/>
        <v>558134.66986478912</v>
      </c>
      <c r="BQ219" s="55">
        <f t="shared" ca="1" si="230"/>
        <v>121172.00933587033</v>
      </c>
      <c r="BR219" s="55">
        <f t="shared" ca="1" si="231"/>
        <v>29009.225613552189</v>
      </c>
      <c r="BS219" s="55">
        <f t="shared" ca="1" si="232"/>
        <v>7251.4319474479744</v>
      </c>
      <c r="BT219" s="55">
        <f t="shared" ca="1" si="233"/>
        <v>2561.6754175216229</v>
      </c>
      <c r="BU219" s="55">
        <f t="shared" ca="1" si="234"/>
        <v>697.9200423117303</v>
      </c>
      <c r="BV219" s="55">
        <f t="shared" ca="1" si="235"/>
        <v>957.93645084485252</v>
      </c>
      <c r="BW219" s="55">
        <f t="shared" ca="1" si="236"/>
        <v>469.35611747916965</v>
      </c>
      <c r="BX219" s="55">
        <f t="shared" ca="1" si="237"/>
        <v>228.60947347620348</v>
      </c>
      <c r="BY219" s="55">
        <f t="shared" ca="1" si="238"/>
        <v>174.20293120232154</v>
      </c>
      <c r="BZ219" s="55">
        <f t="shared" ca="1" si="203"/>
        <v>17891320.314489562</v>
      </c>
      <c r="CA219" s="55">
        <f t="shared" ca="1" si="204"/>
        <v>17891320.314489562</v>
      </c>
      <c r="CB219" s="43">
        <f t="array" aca="1" ref="CB219" ca="1">SUM($E$54:$V$54*BH219:BY219)/1000000</f>
        <v>444.76959678213518</v>
      </c>
      <c r="CC219" s="45">
        <f t="array" aca="1" ref="CC219" ca="1">IF(CB219=0,"",SUM(($E$54:$V$54*BH219:BY219))/SUM(BH219:BY219))</f>
        <v>24.859517853577952</v>
      </c>
      <c r="CD219" s="56">
        <f t="array" aca="1" ref="CD219" ca="1">SUM(BI219:BY219*BI$54:BY$54*BI$55:BY$55)/1000000</f>
        <v>2130.0236082585557</v>
      </c>
      <c r="CI219" s="10"/>
      <c r="CJ219" s="73"/>
      <c r="CK219" s="156" t="str">
        <f t="shared" ca="1" si="239"/>
        <v/>
      </c>
      <c r="CL219" s="156" t="str">
        <f t="shared" ca="1" si="240"/>
        <v/>
      </c>
      <c r="CM219" s="156" t="str">
        <f t="shared" ca="1" si="241"/>
        <v/>
      </c>
      <c r="CN219" s="156">
        <f t="shared" ca="1" si="242"/>
        <v>0.54972902060391737</v>
      </c>
      <c r="CO219" s="156">
        <f t="shared" ca="1" si="243"/>
        <v>0.60094716420248417</v>
      </c>
      <c r="CP219" s="156">
        <f t="shared" ca="1" si="244"/>
        <v>0.52241399660255838</v>
      </c>
      <c r="CQ219" s="156">
        <f t="shared" ca="1" si="245"/>
        <v>0.50819450709975367</v>
      </c>
      <c r="CR219" s="156">
        <f t="shared" ca="1" si="246"/>
        <v>0.49114781744538816</v>
      </c>
      <c r="CS219" s="156">
        <f t="shared" ca="1" si="247"/>
        <v>0.45679840969820446</v>
      </c>
      <c r="CT219" s="156">
        <f t="shared" ca="1" si="248"/>
        <v>0.57910041510829069</v>
      </c>
      <c r="CU219" s="156">
        <f t="shared" ca="1" si="249"/>
        <v>0.55979942857743126</v>
      </c>
      <c r="CV219" s="156">
        <f t="shared" ca="1" si="250"/>
        <v>0.54615053583900197</v>
      </c>
      <c r="CW219" s="156" t="str">
        <f t="shared" ca="1" si="251"/>
        <v/>
      </c>
      <c r="CX219" s="156" t="str">
        <f t="shared" ca="1" si="252"/>
        <v/>
      </c>
      <c r="CY219" s="156" t="str">
        <f t="shared" ca="1" si="253"/>
        <v/>
      </c>
      <c r="CZ219" s="156" t="str">
        <f t="shared" ca="1" si="254"/>
        <v/>
      </c>
      <c r="DA219" s="156" t="str">
        <f t="shared" ca="1" si="255"/>
        <v/>
      </c>
      <c r="DB219" s="55"/>
      <c r="DC219" s="55"/>
      <c r="DD219" s="43"/>
      <c r="DE219" s="45"/>
      <c r="DF219" s="56"/>
      <c r="DK219" s="10"/>
      <c r="DL219" s="48"/>
      <c r="DM219" s="74">
        <f t="shared" ca="1" si="256"/>
        <v>7.5121625645911266E-2</v>
      </c>
      <c r="DN219" s="74">
        <f t="shared" ca="1" si="257"/>
        <v>7.5121625645911266E-2</v>
      </c>
      <c r="DO219" s="74">
        <f t="shared" ca="1" si="258"/>
        <v>0.59848756486624466</v>
      </c>
      <c r="DP219" s="74">
        <f t="shared" ca="1" si="259"/>
        <v>0.59848756486624466</v>
      </c>
      <c r="DQ219" s="74">
        <f t="shared" ca="1" si="260"/>
        <v>0.59848756486624477</v>
      </c>
      <c r="DR219" s="74">
        <f t="shared" ca="1" si="261"/>
        <v>0.59848756486624466</v>
      </c>
      <c r="DS219" s="74">
        <f t="shared" ca="1" si="262"/>
        <v>0.59848756486624466</v>
      </c>
      <c r="DT219" s="74">
        <f t="shared" ca="1" si="263"/>
        <v>0.59848756486624466</v>
      </c>
      <c r="DU219" s="74">
        <f t="shared" ca="1" si="264"/>
        <v>0.59848756486624466</v>
      </c>
      <c r="DV219" s="74">
        <f t="shared" ca="1" si="265"/>
        <v>0.59848756486624466</v>
      </c>
      <c r="DW219" s="74">
        <f t="shared" ca="1" si="266"/>
        <v>0.59848756486624466</v>
      </c>
      <c r="DX219" s="74">
        <f t="shared" ca="1" si="267"/>
        <v>0.59848756486624466</v>
      </c>
      <c r="DY219" s="74">
        <f t="shared" ca="1" si="268"/>
        <v>0.59848756486624466</v>
      </c>
      <c r="DZ219" s="74">
        <f t="shared" ca="1" si="269"/>
        <v>0.59848756486624477</v>
      </c>
      <c r="EA219" s="74">
        <f t="shared" ca="1" si="270"/>
        <v>0.59848756486624466</v>
      </c>
      <c r="EB219" s="74">
        <f t="shared" ca="1" si="271"/>
        <v>0.59848756486624455</v>
      </c>
      <c r="EC219" s="74">
        <f t="shared" ca="1" si="272"/>
        <v>0.59848756486624466</v>
      </c>
      <c r="ED219" s="55"/>
      <c r="EE219" s="55"/>
      <c r="EF219" s="43"/>
      <c r="EG219" s="45"/>
      <c r="EH219" s="56"/>
    </row>
    <row r="220" spans="1:138" x14ac:dyDescent="0.2">
      <c r="A220" s="7">
        <v>14</v>
      </c>
      <c r="B220">
        <v>8</v>
      </c>
      <c r="C220" s="5">
        <f t="shared" ca="1" si="196"/>
        <v>0.64209409392888817</v>
      </c>
      <c r="D220" s="5">
        <f t="shared" ca="1" si="197"/>
        <v>0.11000450048048076</v>
      </c>
      <c r="E220" s="32">
        <f t="shared" ca="1" si="198"/>
        <v>34202081.533696704</v>
      </c>
      <c r="F220" s="31">
        <f t="shared" ca="1" si="279"/>
        <v>5552712.4894583393</v>
      </c>
      <c r="G220" s="31">
        <f t="shared" ca="1" si="279"/>
        <v>8795331.0410516225</v>
      </c>
      <c r="H220" s="31">
        <f t="shared" ca="1" si="279"/>
        <v>3149383.167665354</v>
      </c>
      <c r="I220" s="31">
        <f t="shared" ca="1" si="279"/>
        <v>3167068.1529863132</v>
      </c>
      <c r="J220" s="31">
        <f t="shared" ca="1" si="279"/>
        <v>1506070.3865693875</v>
      </c>
      <c r="K220" s="31">
        <f t="shared" ca="1" si="279"/>
        <v>2467325.2772418023</v>
      </c>
      <c r="L220" s="31">
        <f t="shared" ca="1" si="279"/>
        <v>1044566.7619064355</v>
      </c>
      <c r="M220" s="31">
        <f t="shared" ca="1" si="279"/>
        <v>417263.78256463225</v>
      </c>
      <c r="N220" s="31">
        <f t="shared" ca="1" si="279"/>
        <v>279618.71046385815</v>
      </c>
      <c r="O220" s="31">
        <f t="shared" ca="1" si="279"/>
        <v>60705.709256546841</v>
      </c>
      <c r="P220" s="31">
        <f t="shared" ca="1" si="280"/>
        <v>14533.270724038059</v>
      </c>
      <c r="Q220" s="31">
        <f t="shared" ca="1" si="280"/>
        <v>3632.8795891733998</v>
      </c>
      <c r="R220" s="31">
        <f t="shared" ca="1" si="280"/>
        <v>1283.3683617036136</v>
      </c>
      <c r="S220" s="31">
        <f t="shared" ca="1" si="280"/>
        <v>349.64948922697062</v>
      </c>
      <c r="T220" s="31">
        <f t="shared" ca="1" si="280"/>
        <v>479.91456104393649</v>
      </c>
      <c r="U220" s="31">
        <f t="shared" ca="1" si="280"/>
        <v>235.14173084722054</v>
      </c>
      <c r="V220" s="31">
        <f t="shared" ca="1" si="280"/>
        <v>114.53057769861061</v>
      </c>
      <c r="W220" s="33">
        <f t="shared" ca="1" si="199"/>
        <v>12112630.703688063</v>
      </c>
      <c r="X220" s="33">
        <f t="shared" ca="1" si="200"/>
        <v>60662755.767894708</v>
      </c>
      <c r="Y220" s="40">
        <f t="array" aca="1" ref="Y220" ca="1">SUM($E$54:$V$54*E220:V220)/1000000</f>
        <v>510.97678539577805</v>
      </c>
      <c r="Z220" s="41">
        <f t="array" aca="1" ref="Z220" ca="1">SUM(($E$54:$V$54*E220:V220))/SUM(E220:V220)</f>
        <v>8.4232372718255011</v>
      </c>
      <c r="AE220" s="10"/>
      <c r="AF220" s="48"/>
      <c r="AG220" s="55">
        <f t="shared" ca="1" si="205"/>
        <v>217269.23973285026</v>
      </c>
      <c r="AH220" s="55">
        <f t="shared" ca="1" si="206"/>
        <v>344147.99831900466</v>
      </c>
      <c r="AI220" s="55">
        <f t="shared" ca="1" si="207"/>
        <v>570684.83892342797</v>
      </c>
      <c r="AJ220" s="55">
        <f t="shared" ca="1" si="208"/>
        <v>573889.45152911998</v>
      </c>
      <c r="AK220" s="55">
        <f t="shared" ca="1" si="209"/>
        <v>272907.89662911644</v>
      </c>
      <c r="AL220" s="55">
        <f t="shared" ca="1" si="210"/>
        <v>447092.35220122244</v>
      </c>
      <c r="AM220" s="55">
        <f t="shared" ca="1" si="211"/>
        <v>189281.00600259606</v>
      </c>
      <c r="AN220" s="55">
        <f t="shared" ca="1" si="212"/>
        <v>75610.397930081323</v>
      </c>
      <c r="AO220" s="55">
        <f t="shared" ca="1" si="213"/>
        <v>50668.384964836237</v>
      </c>
      <c r="AP220" s="55">
        <f t="shared" ca="1" si="214"/>
        <v>11000.194661764972</v>
      </c>
      <c r="AQ220" s="55">
        <f t="shared" ca="1" si="215"/>
        <v>2633.5052994921966</v>
      </c>
      <c r="AR220" s="55">
        <f t="shared" ca="1" si="216"/>
        <v>658.2969403219746</v>
      </c>
      <c r="AS220" s="55">
        <f t="shared" ca="1" si="217"/>
        <v>232.55311525690905</v>
      </c>
      <c r="AT220" s="55">
        <f t="shared" ca="1" si="218"/>
        <v>63.358331398929735</v>
      </c>
      <c r="AU220" s="55">
        <f t="shared" ca="1" si="219"/>
        <v>86.963049392746484</v>
      </c>
      <c r="AV220" s="55">
        <f t="shared" ca="1" si="220"/>
        <v>42.608921699482785</v>
      </c>
      <c r="AW220" s="55">
        <f t="shared" ca="1" si="221"/>
        <v>20.753544680367021</v>
      </c>
      <c r="AX220" s="55">
        <f t="shared" ca="1" si="201"/>
        <v>2194872.5620444086</v>
      </c>
      <c r="AY220" s="55">
        <f t="shared" ca="1" si="202"/>
        <v>2756289.8000962636</v>
      </c>
      <c r="AZ220" s="43">
        <f t="array" aca="1" ref="AZ220" ca="1">SUM($E$54:$V$54*AF220:AW220)/1000000</f>
        <v>62.729785672878826</v>
      </c>
      <c r="BA220" s="45">
        <f t="array" aca="1" ref="BA220" ca="1">IF(AZ220=0,"",SUM(($E$54:$V$54*AF220:AW220))/SUM(AF220:AW220))</f>
        <v>22.758777277588148</v>
      </c>
      <c r="BB220" s="56">
        <f t="array" aca="1" ref="BB220" ca="1">SUM(AG220:AW220*AG$54:AW$54*AG$55:AW$55)/1000000</f>
        <v>137.29468421331217</v>
      </c>
      <c r="BG220" s="10"/>
      <c r="BH220" s="48"/>
      <c r="BI220" s="55">
        <f t="shared" si="222"/>
        <v>0</v>
      </c>
      <c r="BJ220" s="55">
        <f t="shared" si="223"/>
        <v>0</v>
      </c>
      <c r="BK220" s="55">
        <f t="shared" ca="1" si="224"/>
        <v>3331076.119313064</v>
      </c>
      <c r="BL220" s="55">
        <f t="shared" ca="1" si="225"/>
        <v>3349781.3797202059</v>
      </c>
      <c r="BM220" s="55">
        <f t="shared" ca="1" si="226"/>
        <v>1592957.9957794955</v>
      </c>
      <c r="BN220" s="55">
        <f t="shared" ca="1" si="227"/>
        <v>2609669.2183981878</v>
      </c>
      <c r="BO220" s="55">
        <f t="shared" ca="1" si="228"/>
        <v>1104829.4889421437</v>
      </c>
      <c r="BP220" s="55">
        <f t="shared" ca="1" si="229"/>
        <v>441336.39749705332</v>
      </c>
      <c r="BQ220" s="55">
        <f t="shared" ca="1" si="230"/>
        <v>295750.36105554109</v>
      </c>
      <c r="BR220" s="55">
        <f t="shared" ca="1" si="231"/>
        <v>64207.918708204685</v>
      </c>
      <c r="BS220" s="55">
        <f t="shared" ca="1" si="232"/>
        <v>15371.718354690513</v>
      </c>
      <c r="BT220" s="55">
        <f t="shared" ca="1" si="233"/>
        <v>3842.4662226178616</v>
      </c>
      <c r="BU220" s="55">
        <f t="shared" ca="1" si="234"/>
        <v>1357.4079349391791</v>
      </c>
      <c r="BV220" s="55">
        <f t="shared" ca="1" si="235"/>
        <v>369.8213274434226</v>
      </c>
      <c r="BW220" s="55">
        <f t="shared" ca="1" si="236"/>
        <v>507.60159958216161</v>
      </c>
      <c r="BX220" s="55">
        <f t="shared" ca="1" si="237"/>
        <v>248.70743335424643</v>
      </c>
      <c r="BY220" s="55">
        <f t="shared" ca="1" si="238"/>
        <v>121.13802989103598</v>
      </c>
      <c r="BZ220" s="55">
        <f t="shared" ca="1" si="203"/>
        <v>12811427.740316417</v>
      </c>
      <c r="CA220" s="55">
        <f t="shared" ca="1" si="204"/>
        <v>12811427.740316417</v>
      </c>
      <c r="CB220" s="43">
        <f t="array" aca="1" ref="CB220" ca="1">SUM($E$54:$V$54*BH220:BY220)/1000000</f>
        <v>332.65434175161806</v>
      </c>
      <c r="CC220" s="45">
        <f t="array" aca="1" ref="CC220" ca="1">IF(CB220=0,"",SUM(($E$54:$V$54*BH220:BY220))/SUM(BH220:BY220))</f>
        <v>25.965438707879891</v>
      </c>
      <c r="CD220" s="56">
        <f t="array" aca="1" ref="CD220" ca="1">SUM(BI220:BY220*BI$54:BY$54*BI$55:BY$55)/1000000</f>
        <v>1614.0195296365507</v>
      </c>
      <c r="CI220" s="10"/>
      <c r="CJ220" s="73"/>
      <c r="CK220" s="156" t="str">
        <f t="shared" ca="1" si="239"/>
        <v/>
      </c>
      <c r="CL220" s="156" t="str">
        <f t="shared" ca="1" si="240"/>
        <v/>
      </c>
      <c r="CM220" s="156" t="str">
        <f t="shared" ca="1" si="241"/>
        <v/>
      </c>
      <c r="CN220" s="156">
        <f t="shared" ca="1" si="242"/>
        <v>0.48836564404177296</v>
      </c>
      <c r="CO220" s="156">
        <f t="shared" ca="1" si="243"/>
        <v>0.49728568715676869</v>
      </c>
      <c r="CP220" s="156">
        <f t="shared" ca="1" si="244"/>
        <v>0.42687577138069982</v>
      </c>
      <c r="CQ220" s="156">
        <f t="shared" ca="1" si="245"/>
        <v>0.47241457629843592</v>
      </c>
      <c r="CR220" s="156">
        <f t="shared" ca="1" si="246"/>
        <v>0.42630513918942398</v>
      </c>
      <c r="CS220" s="156">
        <f t="shared" ca="1" si="247"/>
        <v>0.43853809463594534</v>
      </c>
      <c r="CT220" s="156">
        <f t="shared" ca="1" si="248"/>
        <v>0.36809344613138595</v>
      </c>
      <c r="CU220" s="156">
        <f t="shared" ca="1" si="249"/>
        <v>0.42310123509116615</v>
      </c>
      <c r="CV220" s="156">
        <f t="shared" ca="1" si="250"/>
        <v>0.5572966533738708</v>
      </c>
      <c r="CW220" s="156">
        <f t="shared" ca="1" si="251"/>
        <v>0.49935990809946507</v>
      </c>
      <c r="CX220" s="156" t="str">
        <f t="shared" ca="1" si="252"/>
        <v/>
      </c>
      <c r="CY220" s="156" t="str">
        <f t="shared" ca="1" si="253"/>
        <v/>
      </c>
      <c r="CZ220" s="156" t="str">
        <f t="shared" ca="1" si="254"/>
        <v/>
      </c>
      <c r="DA220" s="156" t="str">
        <f t="shared" ca="1" si="255"/>
        <v/>
      </c>
      <c r="DB220" s="55"/>
      <c r="DC220" s="55"/>
      <c r="DD220" s="43"/>
      <c r="DE220" s="45"/>
      <c r="DF220" s="56"/>
      <c r="DK220" s="10"/>
      <c r="DL220" s="48"/>
      <c r="DM220" s="74">
        <f t="shared" ca="1" si="256"/>
        <v>0.11000450048048063</v>
      </c>
      <c r="DN220" s="74">
        <f t="shared" ca="1" si="257"/>
        <v>0.1100045004804808</v>
      </c>
      <c r="DO220" s="74">
        <f t="shared" ca="1" si="258"/>
        <v>0.75209859440936888</v>
      </c>
      <c r="DP220" s="74">
        <f t="shared" ca="1" si="259"/>
        <v>0.75209859440936888</v>
      </c>
      <c r="DQ220" s="74">
        <f t="shared" ca="1" si="260"/>
        <v>0.75209859440936888</v>
      </c>
      <c r="DR220" s="74">
        <f t="shared" ca="1" si="261"/>
        <v>0.75209859440936877</v>
      </c>
      <c r="DS220" s="74">
        <f t="shared" ca="1" si="262"/>
        <v>0.75209859440936888</v>
      </c>
      <c r="DT220" s="74">
        <f t="shared" ca="1" si="263"/>
        <v>0.75209859440936888</v>
      </c>
      <c r="DU220" s="74">
        <f t="shared" ca="1" si="264"/>
        <v>0.75209859440936899</v>
      </c>
      <c r="DV220" s="74">
        <f t="shared" ca="1" si="265"/>
        <v>0.75209859440936888</v>
      </c>
      <c r="DW220" s="74">
        <f t="shared" ca="1" si="266"/>
        <v>0.75209859440936888</v>
      </c>
      <c r="DX220" s="74">
        <f t="shared" ca="1" si="267"/>
        <v>0.75209859440936888</v>
      </c>
      <c r="DY220" s="74">
        <f t="shared" ca="1" si="268"/>
        <v>0.75209859440936888</v>
      </c>
      <c r="DZ220" s="74">
        <f t="shared" ca="1" si="269"/>
        <v>0.75209859440936877</v>
      </c>
      <c r="EA220" s="74">
        <f t="shared" ca="1" si="270"/>
        <v>0.75209859440936888</v>
      </c>
      <c r="EB220" s="74">
        <f t="shared" ca="1" si="271"/>
        <v>0.75209859440936888</v>
      </c>
      <c r="EC220" s="74">
        <f t="shared" ca="1" si="272"/>
        <v>0.75209859440936888</v>
      </c>
      <c r="ED220" s="55"/>
      <c r="EE220" s="55"/>
      <c r="EF220" s="43"/>
      <c r="EG220" s="45"/>
      <c r="EH220" s="56"/>
    </row>
    <row r="221" spans="1:138" x14ac:dyDescent="0.2">
      <c r="A221" s="7">
        <v>14</v>
      </c>
      <c r="B221">
        <v>9</v>
      </c>
      <c r="C221" s="5">
        <f t="shared" ca="1" si="196"/>
        <v>0.42934581994192123</v>
      </c>
      <c r="D221" s="5">
        <f t="shared" ca="1" si="197"/>
        <v>0.11525370138664962</v>
      </c>
      <c r="E221" s="32">
        <f t="shared" ca="1" si="198"/>
        <v>34414257.817039609</v>
      </c>
      <c r="F221" s="31">
        <f t="shared" ca="1" si="279"/>
        <v>25585679.601150662</v>
      </c>
      <c r="G221" s="31">
        <f t="shared" ca="1" si="279"/>
        <v>4153838.488824666</v>
      </c>
      <c r="H221" s="31">
        <f t="shared" ca="1" si="279"/>
        <v>4282862.0776577704</v>
      </c>
      <c r="I221" s="31">
        <f t="shared" ca="1" si="279"/>
        <v>1533583.4062244573</v>
      </c>
      <c r="J221" s="31">
        <f t="shared" ca="1" si="279"/>
        <v>1542195.0608195541</v>
      </c>
      <c r="K221" s="31">
        <f t="shared" ca="1" si="279"/>
        <v>733376.80126138532</v>
      </c>
      <c r="L221" s="31">
        <f t="shared" ca="1" si="279"/>
        <v>1201457.2065364672</v>
      </c>
      <c r="M221" s="31">
        <f t="shared" ca="1" si="279"/>
        <v>508648.89010657859</v>
      </c>
      <c r="N221" s="31">
        <f t="shared" ca="1" si="279"/>
        <v>203185.4426382599</v>
      </c>
      <c r="O221" s="31">
        <f t="shared" ca="1" si="279"/>
        <v>136159.55620768058</v>
      </c>
      <c r="P221" s="31">
        <f t="shared" ca="1" si="280"/>
        <v>29560.476900605245</v>
      </c>
      <c r="Q221" s="31">
        <f t="shared" ca="1" si="280"/>
        <v>7076.9359058569589</v>
      </c>
      <c r="R221" s="31">
        <f t="shared" ca="1" si="280"/>
        <v>1769.0206488586421</v>
      </c>
      <c r="S221" s="31">
        <f t="shared" ca="1" si="280"/>
        <v>624.93266738360251</v>
      </c>
      <c r="T221" s="31">
        <f t="shared" ca="1" si="280"/>
        <v>170.26084986376495</v>
      </c>
      <c r="U221" s="31">
        <f t="shared" ca="1" si="280"/>
        <v>233.6930656068966</v>
      </c>
      <c r="V221" s="31">
        <f t="shared" ca="1" si="280"/>
        <v>114.50161423372177</v>
      </c>
      <c r="W221" s="33">
        <f t="shared" ca="1" si="199"/>
        <v>10181018.263104562</v>
      </c>
      <c r="X221" s="33">
        <f t="shared" ca="1" si="200"/>
        <v>74334794.170119509</v>
      </c>
      <c r="Y221" s="40">
        <f t="array" aca="1" ref="Y221" ca="1">SUM($E$54:$V$54*E221:V221)/1000000</f>
        <v>517.75873771269028</v>
      </c>
      <c r="Z221" s="41">
        <f t="array" aca="1" ref="Z221" ca="1">SUM(($E$54:$V$54*E221:V221))/SUM(E221:V221)</f>
        <v>6.965227300256851</v>
      </c>
      <c r="AE221" s="10"/>
      <c r="AF221" s="48"/>
      <c r="AG221" s="55">
        <f t="shared" ca="1" si="205"/>
        <v>1380034.5691274758</v>
      </c>
      <c r="AH221" s="55">
        <f t="shared" ca="1" si="206"/>
        <v>224048.79598712988</v>
      </c>
      <c r="AI221" s="55">
        <f t="shared" ca="1" si="207"/>
        <v>722733.59696420666</v>
      </c>
      <c r="AJ221" s="55">
        <f t="shared" ca="1" si="208"/>
        <v>258792.42229331215</v>
      </c>
      <c r="AK221" s="55">
        <f t="shared" ca="1" si="209"/>
        <v>260245.6402556173</v>
      </c>
      <c r="AL221" s="55">
        <f t="shared" ca="1" si="210"/>
        <v>123757.44161147805</v>
      </c>
      <c r="AM221" s="55">
        <f t="shared" ca="1" si="211"/>
        <v>202746.07791095306</v>
      </c>
      <c r="AN221" s="55">
        <f t="shared" ca="1" si="212"/>
        <v>85834.57400048316</v>
      </c>
      <c r="AO221" s="55">
        <f t="shared" ca="1" si="213"/>
        <v>34287.572923437081</v>
      </c>
      <c r="AP221" s="55">
        <f t="shared" ca="1" si="214"/>
        <v>22976.944864132616</v>
      </c>
      <c r="AQ221" s="55">
        <f t="shared" ca="1" si="215"/>
        <v>4988.3347656237383</v>
      </c>
      <c r="AR221" s="55">
        <f t="shared" ca="1" si="216"/>
        <v>1194.2339608382429</v>
      </c>
      <c r="AS221" s="55">
        <f t="shared" ca="1" si="217"/>
        <v>298.52249114516644</v>
      </c>
      <c r="AT221" s="55">
        <f t="shared" ca="1" si="218"/>
        <v>105.45747828648098</v>
      </c>
      <c r="AU221" s="55">
        <f t="shared" ca="1" si="219"/>
        <v>28.731543116027083</v>
      </c>
      <c r="AV221" s="55">
        <f t="shared" ca="1" si="220"/>
        <v>39.435738725453476</v>
      </c>
      <c r="AW221" s="55">
        <f t="shared" ca="1" si="221"/>
        <v>19.322164013883601</v>
      </c>
      <c r="AX221" s="55">
        <f t="shared" ca="1" si="201"/>
        <v>1718048.3089653691</v>
      </c>
      <c r="AY221" s="55">
        <f t="shared" ca="1" si="202"/>
        <v>3322131.6740799751</v>
      </c>
      <c r="AZ221" s="43">
        <f t="array" aca="1" ref="AZ221" ca="1">SUM($E$54:$V$54*AF221:AW221)/1000000</f>
        <v>54.314517268639626</v>
      </c>
      <c r="BA221" s="45">
        <f t="array" aca="1" ref="BA221" ca="1">IF(AZ221=0,"",SUM(($E$54:$V$54*AF221:AW221))/SUM(AF221:AW221))</f>
        <v>16.349296956654008</v>
      </c>
      <c r="BB221" s="56">
        <f t="array" aca="1" ref="BB221" ca="1">SUM(AG221:AW221*AG$54:AW$54*AG$55:AW$55)/1000000</f>
        <v>107.55322497246941</v>
      </c>
      <c r="BG221" s="10"/>
      <c r="BH221" s="48"/>
      <c r="BI221" s="55">
        <f t="shared" si="222"/>
        <v>0</v>
      </c>
      <c r="BJ221" s="55">
        <f t="shared" si="223"/>
        <v>0</v>
      </c>
      <c r="BK221" s="55">
        <f t="shared" ca="1" si="224"/>
        <v>2692344.3243456227</v>
      </c>
      <c r="BL221" s="55">
        <f t="shared" ca="1" si="225"/>
        <v>964059.66496056155</v>
      </c>
      <c r="BM221" s="55">
        <f t="shared" ca="1" si="226"/>
        <v>969473.2269553045</v>
      </c>
      <c r="BN221" s="55">
        <f t="shared" ca="1" si="227"/>
        <v>461024.15456784045</v>
      </c>
      <c r="BO221" s="55">
        <f t="shared" ca="1" si="228"/>
        <v>755274.49455753434</v>
      </c>
      <c r="BP221" s="55">
        <f t="shared" ca="1" si="229"/>
        <v>319752.98936361779</v>
      </c>
      <c r="BQ221" s="55">
        <f t="shared" ca="1" si="230"/>
        <v>127728.87927690224</v>
      </c>
      <c r="BR221" s="55">
        <f t="shared" ca="1" si="231"/>
        <v>85594.259566175198</v>
      </c>
      <c r="BS221" s="55">
        <f t="shared" ca="1" si="232"/>
        <v>18582.66289345915</v>
      </c>
      <c r="BT221" s="55">
        <f t="shared" ca="1" si="233"/>
        <v>4448.7886545045631</v>
      </c>
      <c r="BU221" s="55">
        <f t="shared" ca="1" si="234"/>
        <v>1112.0630590582739</v>
      </c>
      <c r="BV221" s="55">
        <f t="shared" ca="1" si="235"/>
        <v>392.85269747667525</v>
      </c>
      <c r="BW221" s="55">
        <f t="shared" ca="1" si="236"/>
        <v>107.03142535929194</v>
      </c>
      <c r="BX221" s="55">
        <f t="shared" ca="1" si="237"/>
        <v>146.9069485351597</v>
      </c>
      <c r="BY221" s="55">
        <f t="shared" ca="1" si="238"/>
        <v>71.979383323771415</v>
      </c>
      <c r="BZ221" s="55">
        <f t="shared" ca="1" si="203"/>
        <v>6400114.2786552757</v>
      </c>
      <c r="CA221" s="55">
        <f t="shared" ca="1" si="204"/>
        <v>6400114.2786552757</v>
      </c>
      <c r="CB221" s="43">
        <f t="array" aca="1" ref="CB221" ca="1">SUM($E$54:$V$54*BH221:BY221)/1000000</f>
        <v>159.27858983056845</v>
      </c>
      <c r="CC221" s="45">
        <f t="array" aca="1" ref="CC221" ca="1">IF(CB221=0,"",SUM(($E$54:$V$54*BH221:BY221))/SUM(BH221:BY221))</f>
        <v>24.886835280702893</v>
      </c>
      <c r="CD221" s="56">
        <f t="array" aca="1" ref="CD221" ca="1">SUM(BI221:BY221*BI$54:BY$54*BI$55:BY$55)/1000000</f>
        <v>766.28996339675382</v>
      </c>
      <c r="CI221" s="10"/>
      <c r="CJ221" s="73"/>
      <c r="CK221" s="156" t="str">
        <f t="shared" ca="1" si="239"/>
        <v/>
      </c>
      <c r="CL221" s="156" t="str">
        <f t="shared" ca="1" si="240"/>
        <v/>
      </c>
      <c r="CM221" s="156" t="str">
        <f t="shared" ca="1" si="241"/>
        <v/>
      </c>
      <c r="CN221" s="156">
        <f t="shared" ca="1" si="242"/>
        <v>1.0072541599080804</v>
      </c>
      <c r="CO221" s="156">
        <f t="shared" ca="1" si="243"/>
        <v>1.0109117157117222</v>
      </c>
      <c r="CP221" s="156">
        <f t="shared" ca="1" si="244"/>
        <v>0.90764674947915047</v>
      </c>
      <c r="CQ221" s="156">
        <f t="shared" ca="1" si="245"/>
        <v>1.2498941012382816</v>
      </c>
      <c r="CR221" s="156">
        <f t="shared" ca="1" si="246"/>
        <v>0.86854824043924539</v>
      </c>
      <c r="CS221" s="156">
        <f t="shared" ca="1" si="247"/>
        <v>1.1093483990513098</v>
      </c>
      <c r="CT221" s="156">
        <f t="shared" ca="1" si="248"/>
        <v>0.93365441534162374</v>
      </c>
      <c r="CU221" s="156">
        <f t="shared" ca="1" si="249"/>
        <v>1.1575549607481552</v>
      </c>
      <c r="CV221" s="156">
        <f t="shared" ca="1" si="250"/>
        <v>1.0474197361363655</v>
      </c>
      <c r="CW221" s="156">
        <f t="shared" ca="1" si="251"/>
        <v>0.87517513027950211</v>
      </c>
      <c r="CX221" s="156" t="str">
        <f t="shared" ca="1" si="252"/>
        <v/>
      </c>
      <c r="CY221" s="156" t="str">
        <f t="shared" ca="1" si="253"/>
        <v/>
      </c>
      <c r="CZ221" s="156" t="str">
        <f t="shared" ca="1" si="254"/>
        <v/>
      </c>
      <c r="DA221" s="156" t="str">
        <f t="shared" ca="1" si="255"/>
        <v/>
      </c>
      <c r="DB221" s="55"/>
      <c r="DC221" s="55"/>
      <c r="DD221" s="43"/>
      <c r="DE221" s="45"/>
      <c r="DF221" s="56"/>
      <c r="DK221" s="10"/>
      <c r="DL221" s="48"/>
      <c r="DM221" s="74">
        <f t="shared" ca="1" si="256"/>
        <v>0.11525370138664967</v>
      </c>
      <c r="DN221" s="74">
        <f t="shared" ca="1" si="257"/>
        <v>0.11525370138664967</v>
      </c>
      <c r="DO221" s="74">
        <f t="shared" ca="1" si="258"/>
        <v>0.54459952132857092</v>
      </c>
      <c r="DP221" s="74">
        <f t="shared" ca="1" si="259"/>
        <v>0.54459952132857081</v>
      </c>
      <c r="DQ221" s="74">
        <f t="shared" ca="1" si="260"/>
        <v>0.54459952132857092</v>
      </c>
      <c r="DR221" s="74">
        <f t="shared" ca="1" si="261"/>
        <v>0.54459952132857081</v>
      </c>
      <c r="DS221" s="74">
        <f t="shared" ca="1" si="262"/>
        <v>0.54459952132857092</v>
      </c>
      <c r="DT221" s="74">
        <f t="shared" ca="1" si="263"/>
        <v>0.54459952132857081</v>
      </c>
      <c r="DU221" s="74">
        <f t="shared" ca="1" si="264"/>
        <v>0.54459952132857081</v>
      </c>
      <c r="DV221" s="74">
        <f t="shared" ca="1" si="265"/>
        <v>0.54459952132857081</v>
      </c>
      <c r="DW221" s="74">
        <f t="shared" ca="1" si="266"/>
        <v>0.54459952132857081</v>
      </c>
      <c r="DX221" s="74">
        <f t="shared" ca="1" si="267"/>
        <v>0.54459952132857081</v>
      </c>
      <c r="DY221" s="74">
        <f t="shared" ca="1" si="268"/>
        <v>0.5445995213285707</v>
      </c>
      <c r="DZ221" s="74">
        <f t="shared" ca="1" si="269"/>
        <v>0.54459952132857081</v>
      </c>
      <c r="EA221" s="74">
        <f t="shared" ca="1" si="270"/>
        <v>0.54459952132857081</v>
      </c>
      <c r="EB221" s="74">
        <f t="shared" ca="1" si="271"/>
        <v>0.54459952132857081</v>
      </c>
      <c r="EC221" s="74">
        <f t="shared" ca="1" si="272"/>
        <v>0.54459952132857081</v>
      </c>
      <c r="ED221" s="55"/>
      <c r="EE221" s="55"/>
      <c r="EF221" s="43"/>
      <c r="EG221" s="45"/>
      <c r="EH221" s="56"/>
    </row>
    <row r="222" spans="1:138" x14ac:dyDescent="0.2">
      <c r="A222" s="7">
        <v>14</v>
      </c>
      <c r="B222">
        <v>10</v>
      </c>
      <c r="C222" s="5">
        <f t="shared" ca="1" si="196"/>
        <v>0.29854455973852795</v>
      </c>
      <c r="D222" s="5">
        <f t="shared" ca="1" si="197"/>
        <v>0.12815827034694277</v>
      </c>
      <c r="E222" s="32">
        <f t="shared" ca="1" si="198"/>
        <v>85952825.466040298</v>
      </c>
      <c r="F222" s="31">
        <f t="shared" ca="1" si="279"/>
        <v>25414317.074820727</v>
      </c>
      <c r="G222" s="31">
        <f t="shared" ca="1" si="279"/>
        <v>18894569.146758109</v>
      </c>
      <c r="H222" s="31">
        <f t="shared" ca="1" si="279"/>
        <v>2275796.3013542802</v>
      </c>
      <c r="I222" s="31">
        <f t="shared" ca="1" si="279"/>
        <v>2346485.474042099</v>
      </c>
      <c r="J222" s="31">
        <f t="shared" ca="1" si="279"/>
        <v>840216.45355100301</v>
      </c>
      <c r="K222" s="31">
        <f t="shared" ca="1" si="279"/>
        <v>844934.58877190505</v>
      </c>
      <c r="L222" s="31">
        <f t="shared" ca="1" si="279"/>
        <v>401800.940575796</v>
      </c>
      <c r="M222" s="31">
        <f t="shared" ca="1" si="279"/>
        <v>658251.84927804058</v>
      </c>
      <c r="N222" s="31">
        <f t="shared" ca="1" si="279"/>
        <v>278677.48491108289</v>
      </c>
      <c r="O222" s="31">
        <f t="shared" ca="1" si="279"/>
        <v>111320.81328853576</v>
      </c>
      <c r="P222" s="31">
        <f t="shared" ca="1" si="280"/>
        <v>74598.811495715665</v>
      </c>
      <c r="Q222" s="31">
        <f t="shared" ca="1" si="280"/>
        <v>16195.53195861046</v>
      </c>
      <c r="R222" s="31">
        <f t="shared" ca="1" si="280"/>
        <v>3877.2967708784672</v>
      </c>
      <c r="S222" s="31">
        <f t="shared" ca="1" si="280"/>
        <v>969.2073152394014</v>
      </c>
      <c r="T222" s="31">
        <f t="shared" ca="1" si="280"/>
        <v>342.38679641814531</v>
      </c>
      <c r="U222" s="31">
        <f t="shared" ca="1" si="280"/>
        <v>93.282156595123269</v>
      </c>
      <c r="V222" s="31">
        <f t="shared" ca="1" si="280"/>
        <v>128.03526564433241</v>
      </c>
      <c r="W222" s="33">
        <f t="shared" ca="1" si="199"/>
        <v>7853688.4575318433</v>
      </c>
      <c r="X222" s="33">
        <f t="shared" ca="1" si="200"/>
        <v>138115400.14515096</v>
      </c>
      <c r="Y222" s="40">
        <f t="array" aca="1" ref="Y222" ca="1">SUM($E$54:$V$54*E222:V222)/1000000</f>
        <v>727.00392758683017</v>
      </c>
      <c r="Z222" s="41">
        <f t="array" aca="1" ref="Z222" ca="1">SUM(($E$54:$V$54*E222:V222))/SUM(E222:V222)</f>
        <v>5.2637426878015985</v>
      </c>
      <c r="AE222" s="10"/>
      <c r="AF222" s="48"/>
      <c r="AG222" s="55">
        <f t="shared" ca="1" si="205"/>
        <v>1916921.079769413</v>
      </c>
      <c r="AH222" s="55">
        <f t="shared" ca="1" si="206"/>
        <v>1425157.2365273512</v>
      </c>
      <c r="AI222" s="55">
        <f t="shared" ca="1" si="207"/>
        <v>400009.15127921937</v>
      </c>
      <c r="AJ222" s="55">
        <f t="shared" ca="1" si="208"/>
        <v>412433.95219600515</v>
      </c>
      <c r="AK222" s="55">
        <f t="shared" ca="1" si="209"/>
        <v>147682.05321177887</v>
      </c>
      <c r="AL222" s="55">
        <f t="shared" ca="1" si="210"/>
        <v>148511.34415675953</v>
      </c>
      <c r="AM222" s="55">
        <f t="shared" ca="1" si="211"/>
        <v>70623.215762883759</v>
      </c>
      <c r="AN222" s="55">
        <f t="shared" ca="1" si="212"/>
        <v>115698.73955810413</v>
      </c>
      <c r="AO222" s="55">
        <f t="shared" ca="1" si="213"/>
        <v>48982.215215647419</v>
      </c>
      <c r="AP222" s="55">
        <f t="shared" ca="1" si="214"/>
        <v>19566.489328047996</v>
      </c>
      <c r="AQ222" s="55">
        <f t="shared" ca="1" si="215"/>
        <v>13111.985134646011</v>
      </c>
      <c r="AR222" s="55">
        <f t="shared" ca="1" si="216"/>
        <v>2846.6348193922722</v>
      </c>
      <c r="AS222" s="55">
        <f t="shared" ca="1" si="217"/>
        <v>681.49956551639184</v>
      </c>
      <c r="AT222" s="55">
        <f t="shared" ca="1" si="218"/>
        <v>170.35434821289417</v>
      </c>
      <c r="AU222" s="55">
        <f t="shared" ca="1" si="219"/>
        <v>60.180189133329861</v>
      </c>
      <c r="AV222" s="55">
        <f t="shared" ca="1" si="220"/>
        <v>16.395894600455168</v>
      </c>
      <c r="AW222" s="55">
        <f t="shared" ca="1" si="221"/>
        <v>22.504333060793545</v>
      </c>
      <c r="AX222" s="55">
        <f t="shared" ca="1" si="201"/>
        <v>1380416.7149930084</v>
      </c>
      <c r="AY222" s="55">
        <f t="shared" ca="1" si="202"/>
        <v>4722495.031289774</v>
      </c>
      <c r="AZ222" s="43">
        <f t="array" aca="1" ref="AZ222" ca="1">SUM($E$54:$V$54*AF222:AW222)/1000000</f>
        <v>65.6262965703486</v>
      </c>
      <c r="BA222" s="45">
        <f t="array" aca="1" ref="BA222" ca="1">IF(AZ222=0,"",SUM(($E$54:$V$54*AF222:AW222))/SUM(AF222:AW222))</f>
        <v>13.89653057028738</v>
      </c>
      <c r="BB222" s="56">
        <f t="array" aca="1" ref="BB222" ca="1">SUM(AG222:AW222*AG$54:AW$54*AG$55:AW$55)/1000000</f>
        <v>116.42129938715692</v>
      </c>
      <c r="BG222" s="10"/>
      <c r="BH222" s="48"/>
      <c r="BI222" s="55">
        <f t="shared" si="222"/>
        <v>0</v>
      </c>
      <c r="BJ222" s="55">
        <f t="shared" si="223"/>
        <v>0</v>
      </c>
      <c r="BK222" s="55">
        <f t="shared" ca="1" si="224"/>
        <v>931820.90891792031</v>
      </c>
      <c r="BL222" s="55">
        <f t="shared" ca="1" si="225"/>
        <v>960764.46994990762</v>
      </c>
      <c r="BM222" s="55">
        <f t="shared" ca="1" si="226"/>
        <v>344025.19196018582</v>
      </c>
      <c r="BN222" s="55">
        <f t="shared" ca="1" si="227"/>
        <v>345957.0243686146</v>
      </c>
      <c r="BO222" s="55">
        <f t="shared" ca="1" si="228"/>
        <v>164516.70891134313</v>
      </c>
      <c r="BP222" s="55">
        <f t="shared" ca="1" si="229"/>
        <v>269520.09550510289</v>
      </c>
      <c r="BQ222" s="55">
        <f t="shared" ca="1" si="230"/>
        <v>114104.02026327069</v>
      </c>
      <c r="BR222" s="55">
        <f t="shared" ca="1" si="231"/>
        <v>45580.116884045034</v>
      </c>
      <c r="BS222" s="55">
        <f t="shared" ca="1" si="232"/>
        <v>30544.355964885239</v>
      </c>
      <c r="BT222" s="55">
        <f t="shared" ca="1" si="233"/>
        <v>6631.2329012491473</v>
      </c>
      <c r="BU222" s="55">
        <f t="shared" ca="1" si="234"/>
        <v>1587.5525410751832</v>
      </c>
      <c r="BV222" s="55">
        <f t="shared" ca="1" si="235"/>
        <v>396.8402799841283</v>
      </c>
      <c r="BW222" s="55">
        <f t="shared" ca="1" si="236"/>
        <v>140.1896890552089</v>
      </c>
      <c r="BX222" s="55">
        <f t="shared" ca="1" si="237"/>
        <v>38.194219707873614</v>
      </c>
      <c r="BY222" s="55">
        <f t="shared" ca="1" si="238"/>
        <v>52.423820855694622</v>
      </c>
      <c r="BZ222" s="55">
        <f t="shared" ca="1" si="203"/>
        <v>3215679.3261772017</v>
      </c>
      <c r="CA222" s="55">
        <f t="shared" ca="1" si="204"/>
        <v>3215679.3261772017</v>
      </c>
      <c r="CB222" s="43">
        <f t="array" aca="1" ref="CB222" ca="1">SUM($E$54:$V$54*BH222:BY222)/1000000</f>
        <v>82.550942005759239</v>
      </c>
      <c r="CC222" s="45">
        <f t="array" aca="1" ref="CC222" ca="1">IF(CB222=0,"",SUM(($E$54:$V$54*BH222:BY222))/SUM(BH222:BY222))</f>
        <v>25.671384995933586</v>
      </c>
      <c r="CD222" s="56">
        <f t="array" aca="1" ref="CD222" ca="1">SUM(BI222:BY222*BI$54:BY$54*BI$55:BY$55)/1000000</f>
        <v>400.01163796841951</v>
      </c>
      <c r="CI222" s="10"/>
      <c r="CJ222" s="73"/>
      <c r="CK222" s="156" t="str">
        <f t="shared" ca="1" si="239"/>
        <v/>
      </c>
      <c r="CL222" s="156" t="str">
        <f t="shared" ca="1" si="240"/>
        <v/>
      </c>
      <c r="CM222" s="156" t="str">
        <f t="shared" ca="1" si="241"/>
        <v/>
      </c>
      <c r="CN222" s="156">
        <f t="shared" ca="1" si="242"/>
        <v>0.82679496144475839</v>
      </c>
      <c r="CO222" s="156">
        <f t="shared" ca="1" si="243"/>
        <v>0.94942842355603452</v>
      </c>
      <c r="CP222" s="156">
        <f t="shared" ca="1" si="244"/>
        <v>0.826833736707695</v>
      </c>
      <c r="CQ222" s="156">
        <f t="shared" ca="1" si="245"/>
        <v>0.80392764361361513</v>
      </c>
      <c r="CR222" s="156">
        <f t="shared" ca="1" si="246"/>
        <v>0.87813999220344929</v>
      </c>
      <c r="CS222" s="156">
        <f t="shared" ca="1" si="247"/>
        <v>0.67690414330448001</v>
      </c>
      <c r="CT222" s="156">
        <f t="shared" ca="1" si="248"/>
        <v>0.94464853503954227</v>
      </c>
      <c r="CU222" s="156">
        <f t="shared" ca="1" si="249"/>
        <v>0.94056865543674384</v>
      </c>
      <c r="CV222" s="156">
        <f t="shared" ca="1" si="250"/>
        <v>0.80326073738790127</v>
      </c>
      <c r="CW222" s="156">
        <f t="shared" ca="1" si="251"/>
        <v>0.94066410015731583</v>
      </c>
      <c r="CX222" s="156" t="str">
        <f t="shared" ca="1" si="252"/>
        <v/>
      </c>
      <c r="CY222" s="156" t="str">
        <f t="shared" ca="1" si="253"/>
        <v/>
      </c>
      <c r="CZ222" s="156" t="str">
        <f t="shared" ca="1" si="254"/>
        <v/>
      </c>
      <c r="DA222" s="156" t="str">
        <f t="shared" ca="1" si="255"/>
        <v/>
      </c>
      <c r="DB222" s="55"/>
      <c r="DC222" s="55"/>
      <c r="DD222" s="43"/>
      <c r="DE222" s="45"/>
      <c r="DF222" s="56"/>
      <c r="DK222" s="10"/>
      <c r="DL222" s="48"/>
      <c r="DM222" s="74">
        <f t="shared" ca="1" si="256"/>
        <v>0.1281582703469428</v>
      </c>
      <c r="DN222" s="74">
        <f t="shared" ca="1" si="257"/>
        <v>0.1281582703469428</v>
      </c>
      <c r="DO222" s="74">
        <f t="shared" ca="1" si="258"/>
        <v>0.42670283008547072</v>
      </c>
      <c r="DP222" s="74">
        <f t="shared" ca="1" si="259"/>
        <v>0.42670283008547072</v>
      </c>
      <c r="DQ222" s="74">
        <f t="shared" ca="1" si="260"/>
        <v>0.42670283008547072</v>
      </c>
      <c r="DR222" s="74">
        <f t="shared" ca="1" si="261"/>
        <v>0.42670283008547072</v>
      </c>
      <c r="DS222" s="74">
        <f t="shared" ca="1" si="262"/>
        <v>0.42670283008547072</v>
      </c>
      <c r="DT222" s="74">
        <f t="shared" ca="1" si="263"/>
        <v>0.42670283008547072</v>
      </c>
      <c r="DU222" s="74">
        <f t="shared" ca="1" si="264"/>
        <v>0.42670283008547072</v>
      </c>
      <c r="DV222" s="74">
        <f t="shared" ca="1" si="265"/>
        <v>0.42670283008547072</v>
      </c>
      <c r="DW222" s="74">
        <f t="shared" ca="1" si="266"/>
        <v>0.42670283008547072</v>
      </c>
      <c r="DX222" s="74">
        <f t="shared" ca="1" si="267"/>
        <v>0.42670283008547072</v>
      </c>
      <c r="DY222" s="74">
        <f t="shared" ca="1" si="268"/>
        <v>0.42670283008547072</v>
      </c>
      <c r="DZ222" s="74">
        <f t="shared" ca="1" si="269"/>
        <v>0.42670283008547072</v>
      </c>
      <c r="EA222" s="74">
        <f t="shared" ca="1" si="270"/>
        <v>0.42670283008547072</v>
      </c>
      <c r="EB222" s="74">
        <f t="shared" ca="1" si="271"/>
        <v>0.42670283008547072</v>
      </c>
      <c r="EC222" s="74">
        <f t="shared" ca="1" si="272"/>
        <v>0.42670283008547072</v>
      </c>
      <c r="ED222" s="55"/>
      <c r="EE222" s="55"/>
      <c r="EF222" s="43"/>
      <c r="EG222" s="45"/>
      <c r="EH222" s="56"/>
    </row>
    <row r="223" spans="1:138" x14ac:dyDescent="0.2">
      <c r="A223" s="7">
        <v>14</v>
      </c>
      <c r="B223">
        <v>11</v>
      </c>
      <c r="C223" s="5">
        <f t="shared" ca="1" si="196"/>
        <v>0.5626379793083125</v>
      </c>
      <c r="D223" s="5">
        <f t="shared" ca="1" si="197"/>
        <v>9.9879851045977755E-2</v>
      </c>
      <c r="E223" s="32">
        <f t="shared" ca="1" si="198"/>
        <v>143588182.73416105</v>
      </c>
      <c r="F223" s="31">
        <f t="shared" ca="1" si="279"/>
        <v>65295214.816913761</v>
      </c>
      <c r="G223" s="31">
        <f t="shared" ca="1" si="279"/>
        <v>19306326.276396997</v>
      </c>
      <c r="H223" s="31">
        <f t="shared" ca="1" si="279"/>
        <v>8177256.5043056831</v>
      </c>
      <c r="I223" s="31">
        <f t="shared" ca="1" si="279"/>
        <v>984926.93658045807</v>
      </c>
      <c r="J223" s="31">
        <f t="shared" ca="1" si="279"/>
        <v>1015520.0394268722</v>
      </c>
      <c r="K223" s="31">
        <f t="shared" ca="1" si="279"/>
        <v>363631.76140501979</v>
      </c>
      <c r="L223" s="31">
        <f t="shared" ca="1" si="279"/>
        <v>365673.69216425781</v>
      </c>
      <c r="M223" s="31">
        <f t="shared" ca="1" si="279"/>
        <v>173892.79052829373</v>
      </c>
      <c r="N223" s="31">
        <f t="shared" ca="1" si="279"/>
        <v>284880.49524556915</v>
      </c>
      <c r="O223" s="31">
        <f t="shared" ca="1" si="279"/>
        <v>120606.99867737902</v>
      </c>
      <c r="P223" s="31">
        <f t="shared" ca="1" si="280"/>
        <v>48177.803762435346</v>
      </c>
      <c r="Q223" s="31">
        <f t="shared" ca="1" si="280"/>
        <v>32285.129752296012</v>
      </c>
      <c r="R223" s="31">
        <f t="shared" ca="1" si="280"/>
        <v>7009.1579236651114</v>
      </c>
      <c r="S223" s="31">
        <f t="shared" ca="1" si="280"/>
        <v>1678.0298080641526</v>
      </c>
      <c r="T223" s="31">
        <f t="shared" ca="1" si="280"/>
        <v>419.45686937888593</v>
      </c>
      <c r="U223" s="31">
        <f t="shared" ca="1" si="280"/>
        <v>148.17933323867541</v>
      </c>
      <c r="V223" s="31">
        <f t="shared" ca="1" si="280"/>
        <v>40.370971988213412</v>
      </c>
      <c r="W223" s="33">
        <f t="shared" ca="1" si="199"/>
        <v>11576147.346754597</v>
      </c>
      <c r="X223" s="33">
        <f t="shared" ca="1" si="200"/>
        <v>239765871.17422643</v>
      </c>
      <c r="Y223" s="40">
        <f t="array" aca="1" ref="Y223" ca="1">SUM($E$54:$V$54*E223:V223)/1000000</f>
        <v>1119.0774899109119</v>
      </c>
      <c r="Z223" s="41">
        <f t="array" aca="1" ref="Z223" ca="1">SUM(($E$54:$V$54*E223:V223))/SUM(E223:V223)</f>
        <v>4.6673760716250214</v>
      </c>
      <c r="AE223" s="10"/>
      <c r="AF223" s="48"/>
      <c r="AG223" s="55">
        <f t="shared" ca="1" si="205"/>
        <v>2463564.3562689829</v>
      </c>
      <c r="AH223" s="55">
        <f t="shared" ca="1" si="206"/>
        <v>728420.56494330696</v>
      </c>
      <c r="AI223" s="55">
        <f t="shared" ca="1" si="207"/>
        <v>1278114.3893838045</v>
      </c>
      <c r="AJ223" s="55">
        <f t="shared" ca="1" si="208"/>
        <v>153945.18803126135</v>
      </c>
      <c r="AK223" s="55">
        <f t="shared" ca="1" si="209"/>
        <v>158726.9244172133</v>
      </c>
      <c r="AL223" s="55">
        <f t="shared" ca="1" si="210"/>
        <v>56836.053319840968</v>
      </c>
      <c r="AM223" s="55">
        <f t="shared" ca="1" si="211"/>
        <v>57155.209394269274</v>
      </c>
      <c r="AN223" s="55">
        <f t="shared" ca="1" si="212"/>
        <v>27179.638753815419</v>
      </c>
      <c r="AO223" s="55">
        <f t="shared" ca="1" si="213"/>
        <v>44527.141839861171</v>
      </c>
      <c r="AP223" s="55">
        <f t="shared" ca="1" si="214"/>
        <v>18851.009551771444</v>
      </c>
      <c r="AQ223" s="55">
        <f t="shared" ca="1" si="215"/>
        <v>7530.2449183604504</v>
      </c>
      <c r="AR223" s="55">
        <f t="shared" ca="1" si="216"/>
        <v>5046.2020945295499</v>
      </c>
      <c r="AS223" s="55">
        <f t="shared" ca="1" si="217"/>
        <v>1095.5392673548693</v>
      </c>
      <c r="AT223" s="55">
        <f t="shared" ca="1" si="218"/>
        <v>262.27794644480718</v>
      </c>
      <c r="AU223" s="55">
        <f t="shared" ca="1" si="219"/>
        <v>65.561580488119645</v>
      </c>
      <c r="AV223" s="55">
        <f t="shared" ca="1" si="220"/>
        <v>23.160596457005685</v>
      </c>
      <c r="AW223" s="55">
        <f t="shared" ca="1" si="221"/>
        <v>6.3100283309416891</v>
      </c>
      <c r="AX223" s="55">
        <f t="shared" ca="1" si="201"/>
        <v>1809364.8511238028</v>
      </c>
      <c r="AY223" s="55">
        <f t="shared" ca="1" si="202"/>
        <v>5001349.7723360946</v>
      </c>
      <c r="AZ223" s="43">
        <f t="array" aca="1" ref="AZ223" ca="1">SUM($E$54:$V$54*AF223:AW223)/1000000</f>
        <v>64.298162538239296</v>
      </c>
      <c r="BA223" s="45">
        <f t="array" aca="1" ref="BA223" ca="1">IF(AZ223=0,"",SUM(($E$54:$V$54*AF223:AW223))/SUM(AF223:AW223))</f>
        <v>12.856161929303754</v>
      </c>
      <c r="BB223" s="56">
        <f t="array" aca="1" ref="BB223" ca="1">SUM(AG223:AW223*AG$54:AW$54*AG$55:AW$55)/1000000</f>
        <v>106.99402495835469</v>
      </c>
      <c r="BG223" s="10"/>
      <c r="BH223" s="48"/>
      <c r="BI223" s="55">
        <f t="shared" si="222"/>
        <v>0</v>
      </c>
      <c r="BJ223" s="55">
        <f t="shared" si="223"/>
        <v>0</v>
      </c>
      <c r="BK223" s="55">
        <f t="shared" ca="1" si="224"/>
        <v>7199807.4670410808</v>
      </c>
      <c r="BL223" s="55">
        <f t="shared" ca="1" si="225"/>
        <v>867196.02213138447</v>
      </c>
      <c r="BM223" s="55">
        <f t="shared" ca="1" si="226"/>
        <v>894132.2507060403</v>
      </c>
      <c r="BN223" s="55">
        <f t="shared" ca="1" si="227"/>
        <v>320165.89789480483</v>
      </c>
      <c r="BO223" s="55">
        <f t="shared" ca="1" si="228"/>
        <v>321963.75128485099</v>
      </c>
      <c r="BP223" s="55">
        <f t="shared" ca="1" si="229"/>
        <v>153106.92663865804</v>
      </c>
      <c r="BQ223" s="55">
        <f t="shared" ca="1" si="230"/>
        <v>250827.97828384425</v>
      </c>
      <c r="BR223" s="55">
        <f t="shared" ca="1" si="231"/>
        <v>106190.5260275967</v>
      </c>
      <c r="BS223" s="55">
        <f t="shared" ca="1" si="232"/>
        <v>42418.98381098589</v>
      </c>
      <c r="BT223" s="55">
        <f t="shared" ca="1" si="233"/>
        <v>28426.003041799853</v>
      </c>
      <c r="BU223" s="55">
        <f t="shared" ca="1" si="234"/>
        <v>6171.334790574615</v>
      </c>
      <c r="BV223" s="55">
        <f t="shared" ca="1" si="235"/>
        <v>1477.4504793455317</v>
      </c>
      <c r="BW223" s="55">
        <f t="shared" ca="1" si="236"/>
        <v>369.31808347525981</v>
      </c>
      <c r="BX223" s="55">
        <f t="shared" ca="1" si="237"/>
        <v>130.46706671745392</v>
      </c>
      <c r="BY223" s="55">
        <f t="shared" ca="1" si="238"/>
        <v>35.545323229055896</v>
      </c>
      <c r="BZ223" s="55">
        <f t="shared" ca="1" si="203"/>
        <v>10192419.922604388</v>
      </c>
      <c r="CA223" s="55">
        <f t="shared" ca="1" si="204"/>
        <v>10192419.922604388</v>
      </c>
      <c r="CB223" s="43">
        <f t="array" aca="1" ref="CB223" ca="1">SUM($E$54:$V$54*BH223:BY223)/1000000</f>
        <v>222.49833721640638</v>
      </c>
      <c r="CC223" s="45">
        <f t="array" aca="1" ref="CC223" ca="1">IF(CB223=0,"",SUM(($E$54:$V$54*BH223:BY223))/SUM(BH223:BY223))</f>
        <v>21.829785164459075</v>
      </c>
      <c r="CD223" s="56">
        <f t="array" aca="1" ref="CD223" ca="1">SUM(BI223:BY223*BI$54:BY$54*BI$55:BY$55)/1000000</f>
        <v>1030.7766160434544</v>
      </c>
      <c r="CI223" s="10"/>
      <c r="CJ223" s="73"/>
      <c r="CK223" s="156" t="str">
        <f t="shared" ca="1" si="239"/>
        <v/>
      </c>
      <c r="CL223" s="156" t="str">
        <f t="shared" ca="1" si="240"/>
        <v/>
      </c>
      <c r="CM223" s="156" t="str">
        <f t="shared" ca="1" si="241"/>
        <v/>
      </c>
      <c r="CN223" s="156">
        <f t="shared" ca="1" si="242"/>
        <v>-9.3623410271270469E-2</v>
      </c>
      <c r="CO223" s="156">
        <f t="shared" ca="1" si="243"/>
        <v>-0.10124867247912751</v>
      </c>
      <c r="CP223" s="156">
        <f t="shared" ca="1" si="244"/>
        <v>-0.10632054785982938</v>
      </c>
      <c r="CQ223" s="156">
        <f t="shared" ca="1" si="245"/>
        <v>-0.10340397126892359</v>
      </c>
      <c r="CR223" s="156">
        <f t="shared" ca="1" si="246"/>
        <v>-0.10590599269284852</v>
      </c>
      <c r="CS223" s="156">
        <f t="shared" ca="1" si="247"/>
        <v>-0.11702522007200955</v>
      </c>
      <c r="CT223" s="156">
        <f t="shared" ca="1" si="248"/>
        <v>-0.11718223450253912</v>
      </c>
      <c r="CU223" s="156">
        <f t="shared" ca="1" si="249"/>
        <v>-0.12933010993820371</v>
      </c>
      <c r="CV223" s="156">
        <f t="shared" ca="1" si="250"/>
        <v>-9.8289835737677841E-2</v>
      </c>
      <c r="CW223" s="156">
        <f t="shared" ca="1" si="251"/>
        <v>-0.10327451086630847</v>
      </c>
      <c r="CX223" s="156">
        <f t="shared" ca="1" si="252"/>
        <v>-0.10729294752262973</v>
      </c>
      <c r="CY223" s="156" t="str">
        <f t="shared" ca="1" si="253"/>
        <v/>
      </c>
      <c r="CZ223" s="156" t="str">
        <f t="shared" ca="1" si="254"/>
        <v/>
      </c>
      <c r="DA223" s="156" t="str">
        <f t="shared" ca="1" si="255"/>
        <v/>
      </c>
      <c r="DB223" s="55"/>
      <c r="DC223" s="55"/>
      <c r="DD223" s="43"/>
      <c r="DE223" s="45"/>
      <c r="DF223" s="56"/>
      <c r="DK223" s="10"/>
      <c r="DL223" s="48"/>
      <c r="DM223" s="74">
        <f t="shared" ca="1" si="256"/>
        <v>9.9879851045977824E-2</v>
      </c>
      <c r="DN223" s="74">
        <f t="shared" ca="1" si="257"/>
        <v>9.9879851045977824E-2</v>
      </c>
      <c r="DO223" s="74">
        <f t="shared" ca="1" si="258"/>
        <v>0.66251783035429024</v>
      </c>
      <c r="DP223" s="74">
        <f t="shared" ca="1" si="259"/>
        <v>0.66251783035429024</v>
      </c>
      <c r="DQ223" s="74">
        <f t="shared" ca="1" si="260"/>
        <v>0.66251783035429024</v>
      </c>
      <c r="DR223" s="74">
        <f t="shared" ca="1" si="261"/>
        <v>0.66251783035429024</v>
      </c>
      <c r="DS223" s="74">
        <f t="shared" ca="1" si="262"/>
        <v>0.66251783035429024</v>
      </c>
      <c r="DT223" s="74">
        <f t="shared" ca="1" si="263"/>
        <v>0.66251783035429013</v>
      </c>
      <c r="DU223" s="74">
        <f t="shared" ca="1" si="264"/>
        <v>0.66251783035429035</v>
      </c>
      <c r="DV223" s="74">
        <f t="shared" ca="1" si="265"/>
        <v>0.66251783035429024</v>
      </c>
      <c r="DW223" s="74">
        <f t="shared" ca="1" si="266"/>
        <v>0.66251783035429024</v>
      </c>
      <c r="DX223" s="74">
        <f t="shared" ca="1" si="267"/>
        <v>0.66251783035429024</v>
      </c>
      <c r="DY223" s="74">
        <f t="shared" ca="1" si="268"/>
        <v>0.66251783035429024</v>
      </c>
      <c r="DZ223" s="74">
        <f t="shared" ca="1" si="269"/>
        <v>0.66251783035429024</v>
      </c>
      <c r="EA223" s="74">
        <f t="shared" ca="1" si="270"/>
        <v>0.66251783035429024</v>
      </c>
      <c r="EB223" s="74">
        <f t="shared" ca="1" si="271"/>
        <v>0.66251783035429013</v>
      </c>
      <c r="EC223" s="74">
        <f t="shared" ca="1" si="272"/>
        <v>0.66251783035429024</v>
      </c>
      <c r="ED223" s="55"/>
      <c r="EE223" s="55"/>
      <c r="EF223" s="43"/>
      <c r="EG223" s="45"/>
      <c r="EH223" s="56"/>
    </row>
    <row r="224" spans="1:138" s="58" customFormat="1" x14ac:dyDescent="0.2">
      <c r="A224" s="65">
        <v>14</v>
      </c>
      <c r="B224" s="58">
        <v>12</v>
      </c>
      <c r="C224" s="62">
        <f t="shared" ca="1" si="196"/>
        <v>0.77667378160343392</v>
      </c>
      <c r="D224" s="62">
        <f t="shared" ca="1" si="197"/>
        <v>9.3151475162186526E-2</v>
      </c>
      <c r="E224" s="63">
        <f t="shared" ca="1" si="198"/>
        <v>103939433.04721633</v>
      </c>
      <c r="F224" s="64">
        <f t="shared" ca="1" si="279"/>
        <v>109815082.73041055</v>
      </c>
      <c r="G224" s="64">
        <f t="shared" ca="1" si="279"/>
        <v>49937253.055807389</v>
      </c>
      <c r="H224" s="64">
        <f t="shared" ca="1" si="279"/>
        <v>6791063.6023942018</v>
      </c>
      <c r="I224" s="64">
        <f t="shared" ca="1" si="279"/>
        <v>2876376.8009930868</v>
      </c>
      <c r="J224" s="64">
        <f t="shared" ca="1" si="279"/>
        <v>346451.28100867447</v>
      </c>
      <c r="K224" s="64">
        <f t="shared" ca="1" si="279"/>
        <v>357212.50529599946</v>
      </c>
      <c r="L224" s="64">
        <f t="shared" ca="1" si="279"/>
        <v>127908.66497326067</v>
      </c>
      <c r="M224" s="64">
        <f t="shared" ca="1" si="279"/>
        <v>128626.92081640486</v>
      </c>
      <c r="N224" s="64">
        <f t="shared" ca="1" si="279"/>
        <v>61167.359526042412</v>
      </c>
      <c r="O224" s="64">
        <f t="shared" ca="1" si="279"/>
        <v>100207.64875705124</v>
      </c>
      <c r="P224" s="64">
        <f t="shared" ca="1" si="280"/>
        <v>42423.907437702735</v>
      </c>
      <c r="Q224" s="64">
        <f t="shared" ca="1" si="280"/>
        <v>16946.700521391173</v>
      </c>
      <c r="R224" s="64">
        <f t="shared" ca="1" si="280"/>
        <v>11356.400302186788</v>
      </c>
      <c r="S224" s="64">
        <f t="shared" ca="1" si="280"/>
        <v>2465.4942932891445</v>
      </c>
      <c r="T224" s="64">
        <f t="shared" ca="1" si="280"/>
        <v>590.25248978666264</v>
      </c>
      <c r="U224" s="64">
        <f t="shared" ca="1" si="280"/>
        <v>147.54532983811032</v>
      </c>
      <c r="V224" s="64">
        <f t="shared" ca="1" si="280"/>
        <v>52.122566571065313</v>
      </c>
      <c r="W224" s="59">
        <f t="shared" ca="1" si="199"/>
        <v>10862997.206705488</v>
      </c>
      <c r="X224" s="59">
        <f t="shared" ca="1" si="200"/>
        <v>274554766.04013968</v>
      </c>
      <c r="Y224" s="44">
        <f t="array" aca="1" ref="Y224" ca="1">SUM($E$54:$V$54*E224:V224)/1000000</f>
        <v>1712.9190263263104</v>
      </c>
      <c r="Z224" s="46">
        <f t="array" aca="1" ref="Z224" ca="1">SUM(($E$54:$V$54*E224:V224))/SUM(E224:V224)</f>
        <v>6.2388974375913149</v>
      </c>
      <c r="AE224" s="11"/>
      <c r="AG224" s="59">
        <f t="shared" ca="1" si="205"/>
        <v>3011043.2972191577</v>
      </c>
      <c r="AH224" s="59">
        <f t="shared" ca="1" si="206"/>
        <v>1369240.2478479065</v>
      </c>
      <c r="AI224" s="59">
        <f t="shared" ca="1" si="207"/>
        <v>1115799.1947232687</v>
      </c>
      <c r="AJ224" s="59">
        <f t="shared" ca="1" si="208"/>
        <v>472600.33275748987</v>
      </c>
      <c r="AK224" s="59">
        <f t="shared" ca="1" si="209"/>
        <v>56923.345589641925</v>
      </c>
      <c r="AL224" s="59">
        <f t="shared" ca="1" si="210"/>
        <v>58691.458229582524</v>
      </c>
      <c r="AM224" s="59">
        <f t="shared" ca="1" si="211"/>
        <v>21015.910574740643</v>
      </c>
      <c r="AN224" s="59">
        <f t="shared" ca="1" si="212"/>
        <v>21133.922912469749</v>
      </c>
      <c r="AO224" s="59">
        <f t="shared" ca="1" si="213"/>
        <v>10050.04436690078</v>
      </c>
      <c r="AP224" s="59">
        <f t="shared" ca="1" si="214"/>
        <v>16464.521661792496</v>
      </c>
      <c r="AQ224" s="59">
        <f t="shared" ca="1" si="215"/>
        <v>6970.4194405298467</v>
      </c>
      <c r="AR224" s="59">
        <f t="shared" ca="1" si="216"/>
        <v>2784.4113826762314</v>
      </c>
      <c r="AS224" s="59">
        <f t="shared" ca="1" si="217"/>
        <v>1865.902464478135</v>
      </c>
      <c r="AT224" s="59">
        <f t="shared" ca="1" si="218"/>
        <v>405.09067623471714</v>
      </c>
      <c r="AU224" s="59">
        <f t="shared" ca="1" si="219"/>
        <v>96.980869470162332</v>
      </c>
      <c r="AV224" s="59">
        <f t="shared" ca="1" si="220"/>
        <v>24.242293970049346</v>
      </c>
      <c r="AW224" s="59">
        <f t="shared" ca="1" si="221"/>
        <v>8.563948331510371</v>
      </c>
      <c r="AX224" s="59">
        <f t="shared" ca="1" si="201"/>
        <v>1784834.3418915775</v>
      </c>
      <c r="AY224" s="59">
        <f t="shared" ca="1" si="202"/>
        <v>6165117.8869586429</v>
      </c>
      <c r="AZ224" s="44">
        <f t="array" aca="1" ref="AZ224" ca="1">SUM($E$54:$V$54*AF224:AW224)/1000000</f>
        <v>74.911131753182701</v>
      </c>
      <c r="BA224" s="46">
        <f t="array" aca="1" ref="BA224" ca="1">IF(AZ224=0,"",SUM(($E$54:$V$54*AF224:AW224))/SUM(AF224:AW224))</f>
        <v>12.150802811353479</v>
      </c>
      <c r="BB224" s="57">
        <f t="array" aca="1" ref="BB224" ca="1">SUM(AG224:AW224*AG$54:AW$54*AG$55:AW$55)/1000000</f>
        <v>117.65768840045305</v>
      </c>
      <c r="BG224" s="11"/>
      <c r="BI224" s="59">
        <f t="shared" si="222"/>
        <v>0</v>
      </c>
      <c r="BJ224" s="59">
        <f t="shared" si="223"/>
        <v>0</v>
      </c>
      <c r="BK224" s="59">
        <f t="shared" ca="1" si="224"/>
        <v>9303255.5691353753</v>
      </c>
      <c r="BL224" s="59">
        <f t="shared" ca="1" si="225"/>
        <v>3940423.7774089696</v>
      </c>
      <c r="BM224" s="59">
        <f t="shared" ca="1" si="226"/>
        <v>474612.66720307496</v>
      </c>
      <c r="BN224" s="59">
        <f t="shared" ca="1" si="227"/>
        <v>489354.74968724966</v>
      </c>
      <c r="BO224" s="59">
        <f t="shared" ca="1" si="228"/>
        <v>175225.42409021658</v>
      </c>
      <c r="BP224" s="59">
        <f t="shared" ca="1" si="229"/>
        <v>176209.3815472546</v>
      </c>
      <c r="BQ224" s="59">
        <f t="shared" ca="1" si="230"/>
        <v>83794.764925973897</v>
      </c>
      <c r="BR224" s="59">
        <f t="shared" ca="1" si="231"/>
        <v>137277.07778209134</v>
      </c>
      <c r="BS224" s="59">
        <f t="shared" ca="1" si="232"/>
        <v>58117.619896115575</v>
      </c>
      <c r="BT224" s="59">
        <f t="shared" ca="1" si="233"/>
        <v>23215.728085438433</v>
      </c>
      <c r="BU224" s="59">
        <f t="shared" ca="1" si="234"/>
        <v>15557.429666746495</v>
      </c>
      <c r="BV224" s="59">
        <f t="shared" ca="1" si="235"/>
        <v>3377.5450883168273</v>
      </c>
      <c r="BW224" s="59">
        <f t="shared" ca="1" si="236"/>
        <v>808.60231685473127</v>
      </c>
      <c r="BX224" s="59">
        <f t="shared" ca="1" si="237"/>
        <v>202.12620465406692</v>
      </c>
      <c r="BY224" s="59">
        <f t="shared" ca="1" si="238"/>
        <v>71.404066597010939</v>
      </c>
      <c r="BZ224" s="59">
        <f t="shared" ca="1" si="203"/>
        <v>14881503.867104925</v>
      </c>
      <c r="CA224" s="59">
        <f t="shared" ca="1" si="204"/>
        <v>14881503.867104925</v>
      </c>
      <c r="CB224" s="44">
        <f t="array" aca="1" ref="CB224" ca="1">SUM($E$54:$V$54*BH224:BY224)/1000000</f>
        <v>321.18956627855863</v>
      </c>
      <c r="CC224" s="46">
        <f t="array" aca="1" ref="CC224" ca="1">IF(CB224=0,"",SUM(($E$54:$V$54*BH224:BY224))/SUM(BH224:BY224))</f>
        <v>21.583138985605991</v>
      </c>
      <c r="CD224" s="57">
        <f t="array" aca="1" ref="CD224" ca="1">SUM(BI224:BY224*BI$54:BY$54*BI$55:BY$55)/1000000</f>
        <v>1476.7970324153232</v>
      </c>
      <c r="CI224" s="11"/>
      <c r="CJ224" s="74"/>
      <c r="CK224" s="156" t="str">
        <f t="shared" ca="1" si="239"/>
        <v/>
      </c>
      <c r="CL224" s="156" t="str">
        <f t="shared" ca="1" si="240"/>
        <v/>
      </c>
      <c r="CM224" s="156" t="str">
        <f t="shared" ca="1" si="241"/>
        <v/>
      </c>
      <c r="CN224" s="156">
        <f t="shared" ca="1" si="242"/>
        <v>0.41739144933289424</v>
      </c>
      <c r="CO224" s="156">
        <f t="shared" ca="1" si="243"/>
        <v>0.47916714368035052</v>
      </c>
      <c r="CP224" s="156">
        <f t="shared" ca="1" si="244"/>
        <v>0.47290588186988369</v>
      </c>
      <c r="CQ224" s="156">
        <f t="shared" ca="1" si="245"/>
        <v>0.39528736357787631</v>
      </c>
      <c r="CR224" s="156">
        <f t="shared" ca="1" si="246"/>
        <v>0.42016817981117544</v>
      </c>
      <c r="CS224" s="156">
        <f t="shared" ca="1" si="247"/>
        <v>0.47215748681068831</v>
      </c>
      <c r="CT224" s="156">
        <f t="shared" ca="1" si="248"/>
        <v>0.49662669097810602</v>
      </c>
      <c r="CU224" s="156">
        <f t="shared" ca="1" si="249"/>
        <v>0.4231053441931818</v>
      </c>
      <c r="CV224" s="156">
        <f t="shared" ca="1" si="250"/>
        <v>0.46709774970659501</v>
      </c>
      <c r="CW224" s="156">
        <f t="shared" ca="1" si="251"/>
        <v>0.42521887005519543</v>
      </c>
      <c r="CX224" s="156">
        <f t="shared" ca="1" si="252"/>
        <v>0.47293433349740166</v>
      </c>
      <c r="CY224" s="156" t="str">
        <f t="shared" ca="1" si="253"/>
        <v/>
      </c>
      <c r="CZ224" s="156" t="str">
        <f t="shared" ca="1" si="254"/>
        <v/>
      </c>
      <c r="DA224" s="156" t="str">
        <f t="shared" ca="1" si="255"/>
        <v/>
      </c>
      <c r="DB224" s="59"/>
      <c r="DC224" s="74">
        <f ca="1">AVERAGE(CJ213:DA224)</f>
        <v>0.59960433925062562</v>
      </c>
      <c r="DD224" s="76">
        <f ca="1">STDEV(CJ213:DA224)</f>
        <v>0.29872539254486236</v>
      </c>
      <c r="DE224" s="46"/>
      <c r="DF224" s="57"/>
      <c r="DK224" s="11"/>
      <c r="DM224" s="74">
        <f t="shared" ca="1" si="256"/>
        <v>9.3151475162186498E-2</v>
      </c>
      <c r="DN224" s="74">
        <f t="shared" ca="1" si="257"/>
        <v>9.3151475162186498E-2</v>
      </c>
      <c r="DO224" s="74">
        <f t="shared" ca="1" si="258"/>
        <v>0.86982525676562039</v>
      </c>
      <c r="DP224" s="74">
        <f t="shared" ca="1" si="259"/>
        <v>0.86982525676562061</v>
      </c>
      <c r="DQ224" s="74">
        <f t="shared" ca="1" si="260"/>
        <v>0.86982525676562017</v>
      </c>
      <c r="DR224" s="74">
        <f t="shared" ca="1" si="261"/>
        <v>0.86982525676562061</v>
      </c>
      <c r="DS224" s="74">
        <f t="shared" ca="1" si="262"/>
        <v>0.86982525676562039</v>
      </c>
      <c r="DT224" s="74">
        <f t="shared" ca="1" si="263"/>
        <v>0.86982525676562039</v>
      </c>
      <c r="DU224" s="74">
        <f t="shared" ca="1" si="264"/>
        <v>0.86982525676562039</v>
      </c>
      <c r="DV224" s="74">
        <f t="shared" ca="1" si="265"/>
        <v>0.86982525676562039</v>
      </c>
      <c r="DW224" s="74">
        <f t="shared" ca="1" si="266"/>
        <v>0.86982525676562039</v>
      </c>
      <c r="DX224" s="74">
        <f t="shared" ca="1" si="267"/>
        <v>0.86982525676562061</v>
      </c>
      <c r="DY224" s="74">
        <f t="shared" ca="1" si="268"/>
        <v>0.86982525676562039</v>
      </c>
      <c r="DZ224" s="74">
        <f t="shared" ca="1" si="269"/>
        <v>0.86982525676562039</v>
      </c>
      <c r="EA224" s="74">
        <f t="shared" ca="1" si="270"/>
        <v>0.86982525676562039</v>
      </c>
      <c r="EB224" s="74">
        <f t="shared" ca="1" si="271"/>
        <v>0.86982525676562039</v>
      </c>
      <c r="EC224" s="74">
        <f t="shared" ca="1" si="272"/>
        <v>0.86982525676562039</v>
      </c>
      <c r="ED224" s="59"/>
      <c r="EE224" s="59"/>
      <c r="EF224" s="44"/>
      <c r="EG224" s="46"/>
      <c r="EH224" s="57"/>
    </row>
    <row r="225" spans="1:138" x14ac:dyDescent="0.2">
      <c r="A225" s="6">
        <v>15</v>
      </c>
      <c r="B225">
        <v>1</v>
      </c>
      <c r="C225" s="5">
        <f t="shared" ca="1" si="196"/>
        <v>0.49080391015376429</v>
      </c>
      <c r="D225" s="5">
        <f t="shared" ca="1" si="197"/>
        <v>9.4072755310751613E-2</v>
      </c>
      <c r="E225" s="32">
        <f t="shared" ca="1" si="198"/>
        <v>93463072.672061026</v>
      </c>
      <c r="F225" s="31">
        <f t="shared" ca="1" si="279"/>
        <v>79418838.406459719</v>
      </c>
      <c r="G225" s="31">
        <f t="shared" ca="1" si="279"/>
        <v>83908349.836742297</v>
      </c>
      <c r="H225" s="31">
        <f t="shared" ca="1" si="279"/>
        <v>23356857.240799237</v>
      </c>
      <c r="I225" s="31">
        <f t="shared" ca="1" si="279"/>
        <v>3176344.1793052913</v>
      </c>
      <c r="J225" s="31">
        <f t="shared" ca="1" si="279"/>
        <v>1345350.7792361309</v>
      </c>
      <c r="K225" s="31">
        <f t="shared" ca="1" si="279"/>
        <v>162043.61706416649</v>
      </c>
      <c r="L225" s="31">
        <f t="shared" ca="1" si="279"/>
        <v>167076.90111634246</v>
      </c>
      <c r="M225" s="31">
        <f t="shared" ca="1" si="279"/>
        <v>59825.966484438715</v>
      </c>
      <c r="N225" s="31">
        <f t="shared" ca="1" si="279"/>
        <v>60161.912059417387</v>
      </c>
      <c r="O225" s="31">
        <f t="shared" ca="1" si="279"/>
        <v>28609.448794666285</v>
      </c>
      <c r="P225" s="31">
        <f t="shared" ca="1" si="280"/>
        <v>46869.533328934471</v>
      </c>
      <c r="Q225" s="31">
        <f t="shared" ca="1" si="280"/>
        <v>19842.684348535058</v>
      </c>
      <c r="R225" s="31">
        <f t="shared" ca="1" si="280"/>
        <v>7926.3804186097514</v>
      </c>
      <c r="S225" s="31">
        <f t="shared" ca="1" si="280"/>
        <v>5311.6622240137267</v>
      </c>
      <c r="T225" s="31">
        <f t="shared" ca="1" si="280"/>
        <v>1153.1711240104514</v>
      </c>
      <c r="U225" s="31">
        <f t="shared" ca="1" si="280"/>
        <v>276.07532045397744</v>
      </c>
      <c r="V225" s="31">
        <f t="shared" ca="1" si="280"/>
        <v>69.010508081493441</v>
      </c>
      <c r="W225" s="33">
        <f t="shared" ca="1" si="199"/>
        <v>28437718.562132332</v>
      </c>
      <c r="X225" s="33">
        <f t="shared" ca="1" si="200"/>
        <v>285227979.47739542</v>
      </c>
      <c r="Y225" s="40">
        <f t="array" aca="1" ref="Y225" ca="1">SUM($E$54:$V$54*E225:V225)/1000000</f>
        <v>2274.2404917751314</v>
      </c>
      <c r="Z225" s="41">
        <f t="array" aca="1" ref="Z225" ca="1">SUM(($E$54:$V$54*E225:V225))/SUM(E225:V225)</f>
        <v>7.9734130429352454</v>
      </c>
      <c r="AE225" s="10"/>
      <c r="AF225" s="48"/>
      <c r="AG225" s="55">
        <f t="shared" ca="1" si="205"/>
        <v>3035650.3950597243</v>
      </c>
      <c r="AH225" s="55">
        <f t="shared" ca="1" si="206"/>
        <v>3207254.3547803676</v>
      </c>
      <c r="AI225" s="55">
        <f t="shared" ca="1" si="207"/>
        <v>3290653.8458311874</v>
      </c>
      <c r="AJ225" s="55">
        <f t="shared" ca="1" si="208"/>
        <v>447502.37934651191</v>
      </c>
      <c r="AK225" s="55">
        <f t="shared" ca="1" si="209"/>
        <v>189541.07010391055</v>
      </c>
      <c r="AL225" s="55">
        <f t="shared" ca="1" si="210"/>
        <v>22829.674651312347</v>
      </c>
      <c r="AM225" s="55">
        <f t="shared" ca="1" si="211"/>
        <v>23538.793834287109</v>
      </c>
      <c r="AN225" s="55">
        <f t="shared" ca="1" si="212"/>
        <v>8428.6402345562092</v>
      </c>
      <c r="AO225" s="55">
        <f t="shared" ca="1" si="213"/>
        <v>8475.9702578935303</v>
      </c>
      <c r="AP225" s="55">
        <f t="shared" ca="1" si="214"/>
        <v>4030.6703822649033</v>
      </c>
      <c r="AQ225" s="55">
        <f t="shared" ca="1" si="215"/>
        <v>6603.2603834972806</v>
      </c>
      <c r="AR225" s="55">
        <f t="shared" ca="1" si="216"/>
        <v>2795.5561353975586</v>
      </c>
      <c r="AS225" s="55">
        <f t="shared" ca="1" si="217"/>
        <v>1116.7159151214075</v>
      </c>
      <c r="AT225" s="55">
        <f t="shared" ca="1" si="218"/>
        <v>748.3387659995351</v>
      </c>
      <c r="AU225" s="55">
        <f t="shared" ca="1" si="219"/>
        <v>162.46565002323987</v>
      </c>
      <c r="AV225" s="55">
        <f t="shared" ca="1" si="220"/>
        <v>38.895143538577877</v>
      </c>
      <c r="AW225" s="55">
        <f t="shared" ca="1" si="221"/>
        <v>9.7226134269663387</v>
      </c>
      <c r="AX225" s="55">
        <f t="shared" ca="1" si="201"/>
        <v>4006475.9992489289</v>
      </c>
      <c r="AY225" s="55">
        <f t="shared" ca="1" si="202"/>
        <v>10249380.749089021</v>
      </c>
      <c r="AZ225" s="43">
        <f t="array" aca="1" ref="AZ225" ca="1">SUM($E$54:$V$54*AF225:AW225)/1000000</f>
        <v>140.44224407081015</v>
      </c>
      <c r="BA225" s="45">
        <f t="array" aca="1" ref="BA225" ca="1">IF(AZ225=0,"",SUM(($E$54:$V$54*AF225:AW225))/SUM(AF225:AW225))</f>
        <v>13.70251018172906</v>
      </c>
      <c r="BB225" s="56">
        <f t="array" aca="1" ref="BB225" ca="1">SUM(AG225:AW225*AG$54:AW$54*AG$55:AW$55)/1000000</f>
        <v>223.00963651330829</v>
      </c>
      <c r="BG225" s="10"/>
      <c r="BH225" s="48"/>
      <c r="BI225" s="55">
        <f t="shared" si="222"/>
        <v>0</v>
      </c>
      <c r="BJ225" s="55">
        <f t="shared" si="223"/>
        <v>0</v>
      </c>
      <c r="BK225" s="55">
        <f t="shared" ca="1" si="224"/>
        <v>17168262.683084</v>
      </c>
      <c r="BL225" s="55">
        <f t="shared" ca="1" si="225"/>
        <v>2334745.239053064</v>
      </c>
      <c r="BM225" s="55">
        <f t="shared" ca="1" si="226"/>
        <v>988888.84496291459</v>
      </c>
      <c r="BN225" s="55">
        <f t="shared" ca="1" si="227"/>
        <v>119108.80625733903</v>
      </c>
      <c r="BO225" s="55">
        <f t="shared" ca="1" si="228"/>
        <v>122808.47962843756</v>
      </c>
      <c r="BP225" s="55">
        <f t="shared" ca="1" si="229"/>
        <v>43974.57660014696</v>
      </c>
      <c r="BQ225" s="55">
        <f t="shared" ca="1" si="230"/>
        <v>44221.510586983968</v>
      </c>
      <c r="BR225" s="55">
        <f t="shared" ca="1" si="231"/>
        <v>21029.136200186171</v>
      </c>
      <c r="BS225" s="55">
        <f t="shared" ca="1" si="232"/>
        <v>34451.058707467309</v>
      </c>
      <c r="BT225" s="55">
        <f t="shared" ca="1" si="233"/>
        <v>14585.199272362053</v>
      </c>
      <c r="BU225" s="55">
        <f t="shared" ca="1" si="234"/>
        <v>5826.2196728693534</v>
      </c>
      <c r="BV225" s="55">
        <f t="shared" ca="1" si="235"/>
        <v>3904.2929194425033</v>
      </c>
      <c r="BW225" s="55">
        <f t="shared" ca="1" si="236"/>
        <v>847.62879575151294</v>
      </c>
      <c r="BX225" s="55">
        <f t="shared" ca="1" si="237"/>
        <v>202.9268566830651</v>
      </c>
      <c r="BY225" s="55">
        <f t="shared" ca="1" si="238"/>
        <v>50.725597130704941</v>
      </c>
      <c r="BZ225" s="55">
        <f t="shared" ca="1" si="203"/>
        <v>20902907.328194771</v>
      </c>
      <c r="CA225" s="55">
        <f t="shared" ca="1" si="204"/>
        <v>20902907.328194771</v>
      </c>
      <c r="CB225" s="43">
        <f t="array" aca="1" ref="CB225" ca="1">SUM($E$54:$V$54*BH225:BY225)/1000000</f>
        <v>420.383962824278</v>
      </c>
      <c r="CC225" s="45">
        <f t="array" aca="1" ref="CC225" ca="1">IF(CB225=0,"",SUM(($E$54:$V$54*BH225:BY225))/SUM(BH225:BY225))</f>
        <v>20.111267596601042</v>
      </c>
      <c r="CD225" s="56">
        <f t="array" aca="1" ref="CD225" ca="1">SUM(BI225:BY225*BI$54:BY$54*BI$55:BY$55)/1000000</f>
        <v>1890.3765446061434</v>
      </c>
      <c r="CI225" s="10"/>
      <c r="CJ225" s="73"/>
      <c r="CK225" s="156" t="str">
        <f t="shared" ca="1" si="239"/>
        <v/>
      </c>
      <c r="CL225" s="156" t="str">
        <f t="shared" ca="1" si="240"/>
        <v/>
      </c>
      <c r="CM225" s="156" t="str">
        <f t="shared" ca="1" si="241"/>
        <v/>
      </c>
      <c r="CN225" s="156">
        <f t="shared" ca="1" si="242"/>
        <v>1.2258165344430543</v>
      </c>
      <c r="CO225" s="156">
        <f t="shared" ca="1" si="243"/>
        <v>1.1390921149195188</v>
      </c>
      <c r="CP225" s="156">
        <f t="shared" ca="1" si="244"/>
        <v>1.2768173173900403</v>
      </c>
      <c r="CQ225" s="156">
        <f t="shared" ca="1" si="245"/>
        <v>1.3035207435377343</v>
      </c>
      <c r="CR225" s="156">
        <f t="shared" ca="1" si="246"/>
        <v>1.1542800548625927</v>
      </c>
      <c r="CS225" s="156">
        <f t="shared" ca="1" si="247"/>
        <v>1.2368142050230406</v>
      </c>
      <c r="CT225" s="156">
        <f t="shared" ca="1" si="248"/>
        <v>1.3312248987313691</v>
      </c>
      <c r="CU225" s="156">
        <f t="shared" ca="1" si="249"/>
        <v>1.5335938901848327</v>
      </c>
      <c r="CV225" s="156">
        <f t="shared" ca="1" si="250"/>
        <v>1.0851059894667949</v>
      </c>
      <c r="CW225" s="156">
        <f t="shared" ca="1" si="251"/>
        <v>1.189878519243831</v>
      </c>
      <c r="CX225" s="156">
        <f t="shared" ca="1" si="252"/>
        <v>1.3079417236767841</v>
      </c>
      <c r="CY225" s="156" t="str">
        <f t="shared" ca="1" si="253"/>
        <v/>
      </c>
      <c r="CZ225" s="156" t="str">
        <f t="shared" ca="1" si="254"/>
        <v/>
      </c>
      <c r="DA225" s="156" t="str">
        <f t="shared" ca="1" si="255"/>
        <v/>
      </c>
      <c r="DB225" s="55"/>
      <c r="DC225" s="55"/>
      <c r="DD225" s="43"/>
      <c r="DE225" s="45"/>
      <c r="DF225" s="56"/>
      <c r="DK225" s="10"/>
      <c r="DL225" s="48"/>
      <c r="DM225" s="74">
        <f t="shared" ca="1" si="256"/>
        <v>9.4072755310751571E-2</v>
      </c>
      <c r="DN225" s="74">
        <f t="shared" ca="1" si="257"/>
        <v>9.4072755310751571E-2</v>
      </c>
      <c r="DO225" s="74">
        <f t="shared" ca="1" si="258"/>
        <v>0.584876665464516</v>
      </c>
      <c r="DP225" s="74">
        <f t="shared" ca="1" si="259"/>
        <v>0.58487666546451589</v>
      </c>
      <c r="DQ225" s="74">
        <f t="shared" ca="1" si="260"/>
        <v>0.58487666546451589</v>
      </c>
      <c r="DR225" s="74">
        <f t="shared" ca="1" si="261"/>
        <v>0.58487666546451578</v>
      </c>
      <c r="DS225" s="74">
        <f t="shared" ca="1" si="262"/>
        <v>0.58487666546451589</v>
      </c>
      <c r="DT225" s="74">
        <f t="shared" ca="1" si="263"/>
        <v>0.58487666546451589</v>
      </c>
      <c r="DU225" s="74">
        <f t="shared" ca="1" si="264"/>
        <v>0.58487666546451589</v>
      </c>
      <c r="DV225" s="74">
        <f t="shared" ca="1" si="265"/>
        <v>0.58487666546451589</v>
      </c>
      <c r="DW225" s="74">
        <f t="shared" ca="1" si="266"/>
        <v>0.58487666546451589</v>
      </c>
      <c r="DX225" s="74">
        <f t="shared" ca="1" si="267"/>
        <v>0.58487666546451589</v>
      </c>
      <c r="DY225" s="74">
        <f t="shared" ca="1" si="268"/>
        <v>0.58487666546451589</v>
      </c>
      <c r="DZ225" s="74">
        <f t="shared" ca="1" si="269"/>
        <v>0.58487666546451589</v>
      </c>
      <c r="EA225" s="74">
        <f t="shared" ca="1" si="270"/>
        <v>0.58487666546451589</v>
      </c>
      <c r="EB225" s="74">
        <f t="shared" ca="1" si="271"/>
        <v>0.58487666546451589</v>
      </c>
      <c r="EC225" s="74">
        <f t="shared" ca="1" si="272"/>
        <v>0.58487666546451589</v>
      </c>
      <c r="ED225" s="55"/>
      <c r="EE225" s="55"/>
      <c r="EF225" s="43"/>
      <c r="EG225" s="45"/>
      <c r="EH225" s="56"/>
    </row>
    <row r="226" spans="1:138" x14ac:dyDescent="0.2">
      <c r="A226" s="6">
        <v>15</v>
      </c>
      <c r="B226">
        <v>2</v>
      </c>
      <c r="C226" s="5">
        <f t="shared" ca="1" si="196"/>
        <v>0.61157565996539565</v>
      </c>
      <c r="D226" s="5">
        <f t="shared" ca="1" si="197"/>
        <v>9.9145421712728096E-2</v>
      </c>
      <c r="E226" s="32">
        <f t="shared" ca="1" si="198"/>
        <v>114853518.47326647</v>
      </c>
      <c r="F226" s="31">
        <f t="shared" ca="1" si="279"/>
        <v>71052638.657271042</v>
      </c>
      <c r="G226" s="31">
        <f t="shared" ca="1" si="279"/>
        <v>60375909.613778651</v>
      </c>
      <c r="H226" s="31">
        <f t="shared" ca="1" si="279"/>
        <v>34605203.057385422</v>
      </c>
      <c r="I226" s="31">
        <f t="shared" ca="1" si="279"/>
        <v>9632757.5166576691</v>
      </c>
      <c r="J226" s="31">
        <f t="shared" ca="1" si="279"/>
        <v>1309977.3207179948</v>
      </c>
      <c r="K226" s="31">
        <f t="shared" ca="1" si="279"/>
        <v>554845.10170275974</v>
      </c>
      <c r="L226" s="31">
        <f t="shared" ca="1" si="279"/>
        <v>66829.490552121642</v>
      </c>
      <c r="M226" s="31">
        <f t="shared" ca="1" si="279"/>
        <v>68905.300850023355</v>
      </c>
      <c r="N226" s="31">
        <f t="shared" ca="1" si="279"/>
        <v>24673.226470624566</v>
      </c>
      <c r="O226" s="31">
        <f t="shared" ca="1" si="279"/>
        <v>24811.776029291686</v>
      </c>
      <c r="P226" s="31">
        <f t="shared" ca="1" si="280"/>
        <v>11799.01388628876</v>
      </c>
      <c r="Q226" s="31">
        <f t="shared" ca="1" si="280"/>
        <v>19329.777325002891</v>
      </c>
      <c r="R226" s="31">
        <f t="shared" ca="1" si="280"/>
        <v>8183.4539997589181</v>
      </c>
      <c r="S226" s="31">
        <f t="shared" ca="1" si="280"/>
        <v>3268.9714960401307</v>
      </c>
      <c r="T226" s="31">
        <f t="shared" ca="1" si="280"/>
        <v>2190.6180992937384</v>
      </c>
      <c r="U226" s="31">
        <f t="shared" ca="1" si="280"/>
        <v>475.5870063460705</v>
      </c>
      <c r="V226" s="31">
        <f t="shared" ca="1" si="280"/>
        <v>113.85806706997394</v>
      </c>
      <c r="W226" s="33">
        <f t="shared" ca="1" si="199"/>
        <v>46333364.070245713</v>
      </c>
      <c r="X226" s="33">
        <f t="shared" ca="1" si="200"/>
        <v>292615430.81456184</v>
      </c>
      <c r="Y226" s="40">
        <f t="array" aca="1" ref="Y226" ca="1">SUM($E$54:$V$54*E226:V226)/1000000</f>
        <v>2325.6774603458298</v>
      </c>
      <c r="Z226" s="41">
        <f t="array" aca="1" ref="Z226" ca="1">SUM(($E$54:$V$54*E226:V226))/SUM(E226:V226)</f>
        <v>7.9478975318279552</v>
      </c>
      <c r="AE226" s="10"/>
      <c r="AF226" s="48"/>
      <c r="AG226" s="55">
        <f t="shared" ca="1" si="205"/>
        <v>2508568.4163144575</v>
      </c>
      <c r="AH226" s="55">
        <f t="shared" ca="1" si="206"/>
        <v>2131618.2315754495</v>
      </c>
      <c r="AI226" s="55">
        <f t="shared" ca="1" si="207"/>
        <v>5518872.0019427771</v>
      </c>
      <c r="AJ226" s="55">
        <f t="shared" ca="1" si="208"/>
        <v>1536241.6938293343</v>
      </c>
      <c r="AK226" s="55">
        <f t="shared" ca="1" si="209"/>
        <v>208916.47844116949</v>
      </c>
      <c r="AL226" s="55">
        <f t="shared" ca="1" si="210"/>
        <v>88487.245462035717</v>
      </c>
      <c r="AM226" s="55">
        <f t="shared" ca="1" si="211"/>
        <v>10658.03323565499</v>
      </c>
      <c r="AN226" s="55">
        <f t="shared" ca="1" si="212"/>
        <v>10989.085514569137</v>
      </c>
      <c r="AO226" s="55">
        <f t="shared" ca="1" si="213"/>
        <v>3934.9105549392912</v>
      </c>
      <c r="AP226" s="55">
        <f t="shared" ca="1" si="214"/>
        <v>3957.0065755562346</v>
      </c>
      <c r="AQ226" s="55">
        <f t="shared" ca="1" si="215"/>
        <v>1881.7184016978561</v>
      </c>
      <c r="AR226" s="55">
        <f t="shared" ca="1" si="216"/>
        <v>3082.732001480902</v>
      </c>
      <c r="AS226" s="55">
        <f t="shared" ca="1" si="217"/>
        <v>1305.1053358525915</v>
      </c>
      <c r="AT226" s="55">
        <f t="shared" ca="1" si="218"/>
        <v>521.33880661609248</v>
      </c>
      <c r="AU226" s="55">
        <f t="shared" ca="1" si="219"/>
        <v>349.36194060451061</v>
      </c>
      <c r="AV226" s="55">
        <f t="shared" ca="1" si="220"/>
        <v>75.84708604248307</v>
      </c>
      <c r="AW226" s="55">
        <f t="shared" ca="1" si="221"/>
        <v>18.158197121565394</v>
      </c>
      <c r="AX226" s="55">
        <f t="shared" ca="1" si="201"/>
        <v>7389290.7173254509</v>
      </c>
      <c r="AY226" s="55">
        <f t="shared" ca="1" si="202"/>
        <v>12029477.365215361</v>
      </c>
      <c r="AZ226" s="43">
        <f t="array" aca="1" ref="AZ226" ca="1">SUM($E$54:$V$54*AF226:AW226)/1000000</f>
        <v>193.38361432985897</v>
      </c>
      <c r="BA226" s="45">
        <f t="array" aca="1" ref="BA226" ca="1">IF(AZ226=0,"",SUM(($E$54:$V$54*AF226:AW226))/SUM(AF226:AW226))</f>
        <v>16.075811812826572</v>
      </c>
      <c r="BB226" s="56">
        <f t="array" aca="1" ref="BB226" ca="1">SUM(AG226:AW226*AG$54:AW$54*AG$55:AW$55)/1000000</f>
        <v>333.58012680572131</v>
      </c>
      <c r="BG226" s="10"/>
      <c r="BH226" s="48"/>
      <c r="BI226" s="55">
        <f t="shared" si="222"/>
        <v>0</v>
      </c>
      <c r="BJ226" s="55">
        <f t="shared" si="223"/>
        <v>0</v>
      </c>
      <c r="BK226" s="55">
        <f t="shared" ca="1" si="224"/>
        <v>34043001.971712783</v>
      </c>
      <c r="BL226" s="55">
        <f t="shared" ca="1" si="225"/>
        <v>9476262.3582589254</v>
      </c>
      <c r="BM226" s="55">
        <f t="shared" ca="1" si="226"/>
        <v>1288695.2415262351</v>
      </c>
      <c r="BN226" s="55">
        <f t="shared" ca="1" si="227"/>
        <v>545831.00870523672</v>
      </c>
      <c r="BO226" s="55">
        <f t="shared" ca="1" si="228"/>
        <v>65743.769076046287</v>
      </c>
      <c r="BP226" s="55">
        <f t="shared" ca="1" si="229"/>
        <v>67785.85546251203</v>
      </c>
      <c r="BQ226" s="55">
        <f t="shared" ca="1" si="230"/>
        <v>24272.381699223304</v>
      </c>
      <c r="BR226" s="55">
        <f t="shared" ca="1" si="231"/>
        <v>24408.680361914667</v>
      </c>
      <c r="BS226" s="55">
        <f t="shared" ca="1" si="232"/>
        <v>11607.325416617361</v>
      </c>
      <c r="BT226" s="55">
        <f t="shared" ca="1" si="233"/>
        <v>19015.742993809803</v>
      </c>
      <c r="BU226" s="55">
        <f t="shared" ca="1" si="234"/>
        <v>8050.5044338919815</v>
      </c>
      <c r="BV226" s="55">
        <f t="shared" ca="1" si="235"/>
        <v>3215.8633168724191</v>
      </c>
      <c r="BW226" s="55">
        <f t="shared" ca="1" si="236"/>
        <v>2155.0290038714465</v>
      </c>
      <c r="BX226" s="55">
        <f t="shared" ca="1" si="237"/>
        <v>467.8605517185344</v>
      </c>
      <c r="BY226" s="55">
        <f t="shared" ca="1" si="238"/>
        <v>112.00831260348002</v>
      </c>
      <c r="BZ226" s="55">
        <f t="shared" ca="1" si="203"/>
        <v>45580625.600832269</v>
      </c>
      <c r="CA226" s="55">
        <f t="shared" ca="1" si="204"/>
        <v>45580625.600832269</v>
      </c>
      <c r="CB226" s="43">
        <f t="array" aca="1" ref="CB226" ca="1">SUM($E$54:$V$54*BH226:BY226)/1000000</f>
        <v>928.31782760919305</v>
      </c>
      <c r="CC226" s="45">
        <f t="array" aca="1" ref="CC226" ca="1">IF(CB226=0,"",SUM(($E$54:$V$54*BH226:BY226))/SUM(BH226:BY226))</f>
        <v>20.36650035782402</v>
      </c>
      <c r="CD226" s="56">
        <f t="array" aca="1" ref="CD226" ca="1">SUM(BI226:BY226*BI$54:BY$54*BI$55:BY$55)/1000000</f>
        <v>4184.4756669126382</v>
      </c>
      <c r="CI226" s="10"/>
      <c r="CJ226" s="73"/>
      <c r="CK226" s="156" t="str">
        <f t="shared" ca="1" si="239"/>
        <v/>
      </c>
      <c r="CL226" s="156" t="str">
        <f t="shared" ca="1" si="240"/>
        <v/>
      </c>
      <c r="CM226" s="156" t="str">
        <f t="shared" ca="1" si="241"/>
        <v/>
      </c>
      <c r="CN226" s="156">
        <f t="shared" ca="1" si="242"/>
        <v>0.45784955119170279</v>
      </c>
      <c r="CO226" s="156">
        <f t="shared" ca="1" si="243"/>
        <v>0.345370197905086</v>
      </c>
      <c r="CP226" s="156">
        <f t="shared" ca="1" si="244"/>
        <v>0.35431952008644041</v>
      </c>
      <c r="CQ226" s="156">
        <f t="shared" ca="1" si="245"/>
        <v>0.41783556779119002</v>
      </c>
      <c r="CR226" s="156">
        <f t="shared" ca="1" si="246"/>
        <v>0.44306035893272622</v>
      </c>
      <c r="CS226" s="156">
        <f t="shared" ca="1" si="247"/>
        <v>0.36960804857700219</v>
      </c>
      <c r="CT226" s="156">
        <f t="shared" ca="1" si="248"/>
        <v>0.47005234618720698</v>
      </c>
      <c r="CU226" s="156">
        <f t="shared" ca="1" si="249"/>
        <v>0.38841173884691266</v>
      </c>
      <c r="CV226" s="156">
        <f t="shared" ca="1" si="250"/>
        <v>0.42762227264927322</v>
      </c>
      <c r="CW226" s="156">
        <f t="shared" ca="1" si="251"/>
        <v>0.43859358779127716</v>
      </c>
      <c r="CX226" s="156">
        <f t="shared" ca="1" si="252"/>
        <v>0.39594559271093399</v>
      </c>
      <c r="CY226" s="156">
        <f t="shared" ca="1" si="253"/>
        <v>0.44117691645134577</v>
      </c>
      <c r="CZ226" s="156" t="str">
        <f t="shared" ca="1" si="254"/>
        <v/>
      </c>
      <c r="DA226" s="156" t="str">
        <f t="shared" ca="1" si="255"/>
        <v/>
      </c>
      <c r="DB226" s="55"/>
      <c r="DC226" s="55"/>
      <c r="DD226" s="43"/>
      <c r="DE226" s="45"/>
      <c r="DF226" s="56"/>
      <c r="DK226" s="10"/>
      <c r="DL226" s="48"/>
      <c r="DM226" s="74">
        <f t="shared" ca="1" si="256"/>
        <v>9.9145421712728138E-2</v>
      </c>
      <c r="DN226" s="74">
        <f t="shared" ca="1" si="257"/>
        <v>9.9145421712728138E-2</v>
      </c>
      <c r="DO226" s="74">
        <f t="shared" ca="1" si="258"/>
        <v>0.71072108167812387</v>
      </c>
      <c r="DP226" s="74">
        <f t="shared" ca="1" si="259"/>
        <v>0.71072108167812376</v>
      </c>
      <c r="DQ226" s="74">
        <f t="shared" ca="1" si="260"/>
        <v>0.71072108167812353</v>
      </c>
      <c r="DR226" s="74">
        <f t="shared" ca="1" si="261"/>
        <v>0.71072108167812353</v>
      </c>
      <c r="DS226" s="74">
        <f t="shared" ca="1" si="262"/>
        <v>0.71072108167812387</v>
      </c>
      <c r="DT226" s="74">
        <f t="shared" ca="1" si="263"/>
        <v>0.71072108167812376</v>
      </c>
      <c r="DU226" s="74">
        <f t="shared" ca="1" si="264"/>
        <v>0.71072108167812376</v>
      </c>
      <c r="DV226" s="74">
        <f t="shared" ca="1" si="265"/>
        <v>0.71072108167812376</v>
      </c>
      <c r="DW226" s="74">
        <f t="shared" ca="1" si="266"/>
        <v>0.71072108167812353</v>
      </c>
      <c r="DX226" s="74">
        <f t="shared" ca="1" si="267"/>
        <v>0.71072108167812376</v>
      </c>
      <c r="DY226" s="74">
        <f t="shared" ca="1" si="268"/>
        <v>0.71072108167812376</v>
      </c>
      <c r="DZ226" s="74">
        <f t="shared" ca="1" si="269"/>
        <v>0.71072108167812376</v>
      </c>
      <c r="EA226" s="74">
        <f t="shared" ca="1" si="270"/>
        <v>0.71072108167812376</v>
      </c>
      <c r="EB226" s="74">
        <f t="shared" ca="1" si="271"/>
        <v>0.71072108167812376</v>
      </c>
      <c r="EC226" s="74">
        <f t="shared" ca="1" si="272"/>
        <v>0.71072108167812376</v>
      </c>
      <c r="ED226" s="55"/>
      <c r="EE226" s="55"/>
      <c r="EF226" s="43"/>
      <c r="EG226" s="45"/>
      <c r="EH226" s="56"/>
    </row>
    <row r="227" spans="1:138" x14ac:dyDescent="0.2">
      <c r="A227" s="6">
        <v>15</v>
      </c>
      <c r="B227">
        <v>3</v>
      </c>
      <c r="C227" s="5">
        <f t="shared" ca="1" si="196"/>
        <v>0.45584127024424781</v>
      </c>
      <c r="D227" s="5">
        <f t="shared" ca="1" si="197"/>
        <v>9.4418608177755811E-2</v>
      </c>
      <c r="E227" s="32">
        <f t="shared" ca="1" si="198"/>
        <v>53786103.017313369</v>
      </c>
      <c r="F227" s="31">
        <f t="shared" ca="1" si="279"/>
        <v>87727810.262552038</v>
      </c>
      <c r="G227" s="31">
        <f t="shared" ca="1" si="279"/>
        <v>54271671.304781295</v>
      </c>
      <c r="H227" s="31">
        <f t="shared" ca="1" si="279"/>
        <v>29233938.141999222</v>
      </c>
      <c r="I227" s="31">
        <f t="shared" ca="1" si="279"/>
        <v>16755795.018946689</v>
      </c>
      <c r="J227" s="31">
        <f t="shared" ca="1" si="279"/>
        <v>4664168.8577488922</v>
      </c>
      <c r="K227" s="31">
        <f t="shared" ca="1" si="279"/>
        <v>634289.34166404814</v>
      </c>
      <c r="L227" s="31">
        <f t="shared" ca="1" si="279"/>
        <v>268655.28793404775</v>
      </c>
      <c r="M227" s="31">
        <f t="shared" ca="1" si="279"/>
        <v>32358.753770496991</v>
      </c>
      <c r="N227" s="31">
        <f t="shared" ca="1" si="279"/>
        <v>33363.858459297153</v>
      </c>
      <c r="O227" s="31">
        <f t="shared" ca="1" si="279"/>
        <v>11946.74467051286</v>
      </c>
      <c r="P227" s="31">
        <f t="shared" ca="1" si="280"/>
        <v>12013.830189448903</v>
      </c>
      <c r="Q227" s="31">
        <f t="shared" ca="1" si="280"/>
        <v>5713.0674186917277</v>
      </c>
      <c r="R227" s="31">
        <f t="shared" ca="1" si="280"/>
        <v>9359.4534348645757</v>
      </c>
      <c r="S227" s="31">
        <f t="shared" ca="1" si="280"/>
        <v>3962.4179502589482</v>
      </c>
      <c r="T227" s="31">
        <f t="shared" ca="1" si="280"/>
        <v>1582.8318134587003</v>
      </c>
      <c r="U227" s="31">
        <f t="shared" ca="1" si="280"/>
        <v>1060.6944792577024</v>
      </c>
      <c r="V227" s="31">
        <f t="shared" ca="1" si="280"/>
        <v>230.27861962822814</v>
      </c>
      <c r="W227" s="33">
        <f t="shared" ca="1" si="199"/>
        <v>51668438.579098813</v>
      </c>
      <c r="X227" s="33">
        <f t="shared" ca="1" si="200"/>
        <v>247454023.16374546</v>
      </c>
      <c r="Y227" s="40">
        <f t="array" aca="1" ref="Y227" ca="1">SUM($E$54:$V$54*E227:V227)/1000000</f>
        <v>2434.787013442744</v>
      </c>
      <c r="Z227" s="41">
        <f t="array" aca="1" ref="Z227" ca="1">SUM(($E$54:$V$54*E227:V227))/SUM(E227:V227)</f>
        <v>9.8393510936437458</v>
      </c>
      <c r="AE227" s="10"/>
      <c r="AF227" s="48"/>
      <c r="AG227" s="55">
        <f t="shared" ca="1" si="205"/>
        <v>3531384.668160731</v>
      </c>
      <c r="AH227" s="55">
        <f t="shared" ca="1" si="206"/>
        <v>2184645.2953468268</v>
      </c>
      <c r="AI227" s="55">
        <f t="shared" ca="1" si="207"/>
        <v>4054245.5053137313</v>
      </c>
      <c r="AJ227" s="55">
        <f t="shared" ca="1" si="208"/>
        <v>2323741.2049499927</v>
      </c>
      <c r="AK227" s="55">
        <f t="shared" ca="1" si="209"/>
        <v>646840.17376317643</v>
      </c>
      <c r="AL227" s="55">
        <f t="shared" ca="1" si="210"/>
        <v>87965.045968795064</v>
      </c>
      <c r="AM227" s="55">
        <f t="shared" ca="1" si="211"/>
        <v>37257.877754779045</v>
      </c>
      <c r="AN227" s="55">
        <f t="shared" ca="1" si="212"/>
        <v>4487.6038046723288</v>
      </c>
      <c r="AO227" s="55">
        <f t="shared" ca="1" si="213"/>
        <v>4626.9945753288312</v>
      </c>
      <c r="AP227" s="55">
        <f t="shared" ca="1" si="214"/>
        <v>1656.8084548955408</v>
      </c>
      <c r="AQ227" s="55">
        <f t="shared" ca="1" si="215"/>
        <v>1666.112065045394</v>
      </c>
      <c r="AR227" s="55">
        <f t="shared" ca="1" si="216"/>
        <v>792.304402892236</v>
      </c>
      <c r="AS227" s="55">
        <f t="shared" ca="1" si="217"/>
        <v>1297.9955637922783</v>
      </c>
      <c r="AT227" s="55">
        <f t="shared" ca="1" si="218"/>
        <v>549.51936639464941</v>
      </c>
      <c r="AU227" s="55">
        <f t="shared" ca="1" si="219"/>
        <v>219.51160785153337</v>
      </c>
      <c r="AV227" s="55">
        <f t="shared" ca="1" si="220"/>
        <v>147.10012055692007</v>
      </c>
      <c r="AW227" s="55">
        <f t="shared" ca="1" si="221"/>
        <v>31.935692483946255</v>
      </c>
      <c r="AX227" s="55">
        <f t="shared" ca="1" si="201"/>
        <v>7165525.6934043868</v>
      </c>
      <c r="AY227" s="55">
        <f t="shared" ca="1" si="202"/>
        <v>12881555.656911945</v>
      </c>
      <c r="AZ227" s="43">
        <f t="array" aca="1" ref="AZ227" ca="1">SUM($E$54:$V$54*AF227:AW227)/1000000</f>
        <v>204.49005647187826</v>
      </c>
      <c r="BA227" s="45">
        <f t="array" aca="1" ref="BA227" ca="1">IF(AZ227=0,"",SUM(($E$54:$V$54*AF227:AW227))/SUM(AF227:AW227))</f>
        <v>15.874639827539278</v>
      </c>
      <c r="BB227" s="56">
        <f t="array" aca="1" ref="BB227" ca="1">SUM(AG227:AW227*AG$54:AW$54*AG$55:AW$55)/1000000</f>
        <v>361.29541609114489</v>
      </c>
      <c r="BG227" s="10"/>
      <c r="BH227" s="48"/>
      <c r="BI227" s="55">
        <f t="shared" si="222"/>
        <v>0</v>
      </c>
      <c r="BJ227" s="55">
        <f t="shared" si="223"/>
        <v>0</v>
      </c>
      <c r="BK227" s="55">
        <f t="shared" ca="1" si="224"/>
        <v>19573391.90538542</v>
      </c>
      <c r="BL227" s="55">
        <f t="shared" ca="1" si="225"/>
        <v>11218732.864491165</v>
      </c>
      <c r="BM227" s="55">
        <f t="shared" ca="1" si="226"/>
        <v>3122863.7251050035</v>
      </c>
      <c r="BN227" s="55">
        <f t="shared" ca="1" si="227"/>
        <v>424684.27638775494</v>
      </c>
      <c r="BO227" s="55">
        <f t="shared" ca="1" si="228"/>
        <v>179876.38930632515</v>
      </c>
      <c r="BP227" s="55">
        <f t="shared" ca="1" si="229"/>
        <v>21665.591753095621</v>
      </c>
      <c r="BQ227" s="55">
        <f t="shared" ca="1" si="230"/>
        <v>22338.553017645951</v>
      </c>
      <c r="BR227" s="55">
        <f t="shared" ca="1" si="231"/>
        <v>7998.8646857529193</v>
      </c>
      <c r="BS227" s="55">
        <f t="shared" ca="1" si="232"/>
        <v>8043.7813557866712</v>
      </c>
      <c r="BT227" s="55">
        <f t="shared" ca="1" si="233"/>
        <v>3825.1468900554537</v>
      </c>
      <c r="BU227" s="55">
        <f t="shared" ca="1" si="234"/>
        <v>6266.5607764155238</v>
      </c>
      <c r="BV227" s="55">
        <f t="shared" ca="1" si="235"/>
        <v>2653.0109989501548</v>
      </c>
      <c r="BW227" s="55">
        <f t="shared" ca="1" si="236"/>
        <v>1059.7746788219865</v>
      </c>
      <c r="BX227" s="55">
        <f t="shared" ca="1" si="237"/>
        <v>710.18104483715342</v>
      </c>
      <c r="BY227" s="55">
        <f t="shared" ca="1" si="238"/>
        <v>154.18154227189063</v>
      </c>
      <c r="BZ227" s="55">
        <f t="shared" ca="1" si="203"/>
        <v>34594264.807419293</v>
      </c>
      <c r="CA227" s="55">
        <f t="shared" ca="1" si="204"/>
        <v>34594264.807419293</v>
      </c>
      <c r="CB227" s="43">
        <f t="array" aca="1" ref="CB227" ca="1">SUM($E$54:$V$54*BH227:BY227)/1000000</f>
        <v>745.75516863888117</v>
      </c>
      <c r="CC227" s="45">
        <f t="array" aca="1" ref="CC227" ca="1">IF(CB227=0,"",SUM(($E$54:$V$54*BH227:BY227))/SUM(BH227:BY227))</f>
        <v>21.557190846239408</v>
      </c>
      <c r="CD227" s="56">
        <f t="array" aca="1" ref="CD227" ca="1">SUM(BI227:BY227*BI$54:BY$54*BI$55:BY$55)/1000000</f>
        <v>3415.743826395691</v>
      </c>
      <c r="CI227" s="10"/>
      <c r="CJ227" s="73"/>
      <c r="CK227" s="156" t="str">
        <f t="shared" ca="1" si="239"/>
        <v/>
      </c>
      <c r="CL227" s="156" t="str">
        <f t="shared" ca="1" si="240"/>
        <v/>
      </c>
      <c r="CM227" s="156" t="str">
        <f t="shared" ca="1" si="241"/>
        <v/>
      </c>
      <c r="CN227" s="156">
        <f t="shared" ca="1" si="242"/>
        <v>0.76401274841071953</v>
      </c>
      <c r="CO227" s="156">
        <f t="shared" ca="1" si="243"/>
        <v>1.0540757532080296</v>
      </c>
      <c r="CP227" s="156">
        <f t="shared" ca="1" si="244"/>
        <v>0.95838181947023271</v>
      </c>
      <c r="CQ227" s="156">
        <f t="shared" ca="1" si="245"/>
        <v>0.90899040652424368</v>
      </c>
      <c r="CR227" s="156">
        <f t="shared" ca="1" si="246"/>
        <v>0.91297960584348958</v>
      </c>
      <c r="CS227" s="156">
        <f t="shared" ca="1" si="247"/>
        <v>1.007846724334057</v>
      </c>
      <c r="CT227" s="156">
        <f t="shared" ca="1" si="248"/>
        <v>0.95492008487559998</v>
      </c>
      <c r="CU227" s="156">
        <f t="shared" ca="1" si="249"/>
        <v>0.93411544961126947</v>
      </c>
      <c r="CV227" s="156">
        <f t="shared" ca="1" si="250"/>
        <v>0.84474628993562184</v>
      </c>
      <c r="CW227" s="156">
        <f t="shared" ca="1" si="251"/>
        <v>0.86471126100679363</v>
      </c>
      <c r="CX227" s="156">
        <f t="shared" ca="1" si="252"/>
        <v>0.84905664449399143</v>
      </c>
      <c r="CY227" s="156">
        <f t="shared" ca="1" si="253"/>
        <v>0.91160601140362507</v>
      </c>
      <c r="CZ227" s="156" t="str">
        <f t="shared" ca="1" si="254"/>
        <v/>
      </c>
      <c r="DA227" s="156" t="str">
        <f t="shared" ca="1" si="255"/>
        <v/>
      </c>
      <c r="DB227" s="55"/>
      <c r="DC227" s="55"/>
      <c r="DD227" s="43"/>
      <c r="DE227" s="45"/>
      <c r="DF227" s="56"/>
      <c r="DK227" s="10"/>
      <c r="DL227" s="48"/>
      <c r="DM227" s="74">
        <f t="shared" ca="1" si="256"/>
        <v>9.4418608177755797E-2</v>
      </c>
      <c r="DN227" s="74">
        <f t="shared" ca="1" si="257"/>
        <v>9.4418608177755797E-2</v>
      </c>
      <c r="DO227" s="74">
        <f t="shared" ca="1" si="258"/>
        <v>0.55025987842200363</v>
      </c>
      <c r="DP227" s="74">
        <f t="shared" ca="1" si="259"/>
        <v>0.55025987842200363</v>
      </c>
      <c r="DQ227" s="74">
        <f t="shared" ca="1" si="260"/>
        <v>0.55025987842200363</v>
      </c>
      <c r="DR227" s="74">
        <f t="shared" ca="1" si="261"/>
        <v>0.55025987842200363</v>
      </c>
      <c r="DS227" s="74">
        <f t="shared" ca="1" si="262"/>
        <v>0.55025987842200363</v>
      </c>
      <c r="DT227" s="74">
        <f t="shared" ca="1" si="263"/>
        <v>0.55025987842200363</v>
      </c>
      <c r="DU227" s="74">
        <f t="shared" ca="1" si="264"/>
        <v>0.55025987842200363</v>
      </c>
      <c r="DV227" s="74">
        <f t="shared" ca="1" si="265"/>
        <v>0.55025987842200375</v>
      </c>
      <c r="DW227" s="74">
        <f t="shared" ca="1" si="266"/>
        <v>0.55025987842200363</v>
      </c>
      <c r="DX227" s="74">
        <f t="shared" ca="1" si="267"/>
        <v>0.55025987842200352</v>
      </c>
      <c r="DY227" s="74">
        <f t="shared" ca="1" si="268"/>
        <v>0.55025987842200352</v>
      </c>
      <c r="DZ227" s="74">
        <f t="shared" ca="1" si="269"/>
        <v>0.55025987842200363</v>
      </c>
      <c r="EA227" s="74">
        <f t="shared" ca="1" si="270"/>
        <v>0.55025987842200363</v>
      </c>
      <c r="EB227" s="74">
        <f t="shared" ca="1" si="271"/>
        <v>0.55025987842200375</v>
      </c>
      <c r="EC227" s="74">
        <f t="shared" ca="1" si="272"/>
        <v>0.55025987842200363</v>
      </c>
      <c r="ED227" s="55"/>
      <c r="EE227" s="55"/>
      <c r="EF227" s="43"/>
      <c r="EG227" s="45"/>
      <c r="EH227" s="56"/>
    </row>
    <row r="228" spans="1:138" x14ac:dyDescent="0.2">
      <c r="A228" s="6">
        <v>15</v>
      </c>
      <c r="B228">
        <v>4</v>
      </c>
      <c r="C228" s="5">
        <f t="shared" ca="1" si="196"/>
        <v>0.68049118816766763</v>
      </c>
      <c r="D228" s="5">
        <f t="shared" ca="1" si="197"/>
        <v>8.6528418712478614E-2</v>
      </c>
      <c r="E228" s="32">
        <f t="shared" ca="1" si="198"/>
        <v>41785781.839509934</v>
      </c>
      <c r="F228" s="31">
        <f t="shared" ref="F228:O237" ca="1" si="281">E227*EXP(-M-(F$52*$C228)-(F$51*$D228))</f>
        <v>41408522.074573867</v>
      </c>
      <c r="G228" s="31">
        <f t="shared" ca="1" si="281"/>
        <v>67539359.872225359</v>
      </c>
      <c r="H228" s="31">
        <f t="shared" ca="1" si="281"/>
        <v>21157252.972118109</v>
      </c>
      <c r="I228" s="31">
        <f t="shared" ca="1" si="281"/>
        <v>11396550.16644088</v>
      </c>
      <c r="J228" s="31">
        <f t="shared" ca="1" si="281"/>
        <v>6532074.3850683635</v>
      </c>
      <c r="K228" s="31">
        <f t="shared" ca="1" si="281"/>
        <v>1818278.2666465396</v>
      </c>
      <c r="L228" s="31">
        <f t="shared" ca="1" si="281"/>
        <v>247271.17732823984</v>
      </c>
      <c r="M228" s="31">
        <f t="shared" ca="1" si="281"/>
        <v>104732.50136700914</v>
      </c>
      <c r="N228" s="31">
        <f t="shared" ca="1" si="281"/>
        <v>12614.727406129665</v>
      </c>
      <c r="O228" s="31">
        <f t="shared" ca="1" si="281"/>
        <v>13006.557133373271</v>
      </c>
      <c r="P228" s="31">
        <f t="shared" ref="P228:V237" ca="1" si="282">O227*EXP(-M-(P$52*$C228)-(P$51*$D228))</f>
        <v>4657.3155591225805</v>
      </c>
      <c r="Q228" s="31">
        <f t="shared" ca="1" si="282"/>
        <v>4683.4681588264821</v>
      </c>
      <c r="R228" s="31">
        <f t="shared" ca="1" si="282"/>
        <v>2227.180584604143</v>
      </c>
      <c r="S228" s="31">
        <f t="shared" ca="1" si="282"/>
        <v>3648.6866765192863</v>
      </c>
      <c r="T228" s="31">
        <f t="shared" ca="1" si="282"/>
        <v>1544.7078916013513</v>
      </c>
      <c r="U228" s="31">
        <f t="shared" ca="1" si="282"/>
        <v>617.05070591242099</v>
      </c>
      <c r="V228" s="31">
        <f t="shared" ca="1" si="282"/>
        <v>413.50083541295373</v>
      </c>
      <c r="W228" s="33">
        <f t="shared" ca="1" si="199"/>
        <v>41299572.663920633</v>
      </c>
      <c r="X228" s="33">
        <f t="shared" ca="1" si="200"/>
        <v>192033236.45022985</v>
      </c>
      <c r="Y228" s="40">
        <f t="array" aca="1" ref="Y228" ca="1">SUM($E$54:$V$54*E228:V228)/1000000</f>
        <v>2101.8476644236825</v>
      </c>
      <c r="Z228" s="41">
        <f t="array" aca="1" ref="Z228" ca="1">SUM(($E$54:$V$54*E228:V228))/SUM(E228:V228)</f>
        <v>10.945228561871518</v>
      </c>
      <c r="AE228" s="10"/>
      <c r="AF228" s="48"/>
      <c r="AG228" s="55">
        <f t="shared" ca="1" si="205"/>
        <v>1136932.2874372241</v>
      </c>
      <c r="AH228" s="55">
        <f t="shared" ca="1" si="206"/>
        <v>1854393.1312807007</v>
      </c>
      <c r="AI228" s="55">
        <f t="shared" ca="1" si="207"/>
        <v>3041697.045349733</v>
      </c>
      <c r="AJ228" s="55">
        <f t="shared" ca="1" si="208"/>
        <v>1638438.2705130002</v>
      </c>
      <c r="AK228" s="55">
        <f t="shared" ca="1" si="209"/>
        <v>939091.26025248901</v>
      </c>
      <c r="AL228" s="55">
        <f t="shared" ca="1" si="210"/>
        <v>261406.88673387474</v>
      </c>
      <c r="AM228" s="55">
        <f t="shared" ca="1" si="211"/>
        <v>35549.227986763537</v>
      </c>
      <c r="AN228" s="55">
        <f t="shared" ca="1" si="212"/>
        <v>15056.989694263995</v>
      </c>
      <c r="AO228" s="55">
        <f t="shared" ca="1" si="213"/>
        <v>1813.5709361552131</v>
      </c>
      <c r="AP228" s="55">
        <f t="shared" ca="1" si="214"/>
        <v>1869.9027919593527</v>
      </c>
      <c r="AQ228" s="55">
        <f t="shared" ca="1" si="215"/>
        <v>669.56438031502546</v>
      </c>
      <c r="AR228" s="55">
        <f t="shared" ca="1" si="216"/>
        <v>673.32423918481379</v>
      </c>
      <c r="AS228" s="55">
        <f t="shared" ca="1" si="217"/>
        <v>320.19320336994144</v>
      </c>
      <c r="AT228" s="55">
        <f t="shared" ca="1" si="218"/>
        <v>524.55767759648722</v>
      </c>
      <c r="AU228" s="55">
        <f t="shared" ca="1" si="219"/>
        <v>222.07672404371993</v>
      </c>
      <c r="AV228" s="55">
        <f t="shared" ca="1" si="220"/>
        <v>88.711011371760264</v>
      </c>
      <c r="AW228" s="55">
        <f t="shared" ca="1" si="221"/>
        <v>59.447427838705444</v>
      </c>
      <c r="AX228" s="55">
        <f t="shared" ca="1" si="201"/>
        <v>5937481.0289219599</v>
      </c>
      <c r="AY228" s="55">
        <f t="shared" ca="1" si="202"/>
        <v>8928806.4476398844</v>
      </c>
      <c r="AZ228" s="43">
        <f t="array" aca="1" ref="AZ228" ca="1">SUM($E$54:$V$54*AF228:AW228)/1000000</f>
        <v>163.33518363158143</v>
      </c>
      <c r="BA228" s="45">
        <f t="array" aca="1" ref="BA228" ca="1">IF(AZ228=0,"",SUM(($E$54:$V$54*AF228:AW228))/SUM(AF228:AW228))</f>
        <v>18.293059054354927</v>
      </c>
      <c r="BB228" s="56">
        <f t="array" aca="1" ref="BB228" ca="1">SUM(AG228:AW228*AG$54:AW$54*AG$55:AW$55)/1000000</f>
        <v>306.86314219114513</v>
      </c>
      <c r="BG228" s="10"/>
      <c r="BH228" s="48"/>
      <c r="BI228" s="55">
        <f t="shared" si="222"/>
        <v>0</v>
      </c>
      <c r="BJ228" s="55">
        <f t="shared" si="223"/>
        <v>0</v>
      </c>
      <c r="BK228" s="55">
        <f t="shared" ca="1" si="224"/>
        <v>23921020.021340374</v>
      </c>
      <c r="BL228" s="55">
        <f t="shared" ca="1" si="225"/>
        <v>12885278.871737657</v>
      </c>
      <c r="BM228" s="55">
        <f t="shared" ca="1" si="226"/>
        <v>7385357.7471528398</v>
      </c>
      <c r="BN228" s="55">
        <f t="shared" ca="1" si="227"/>
        <v>2055799.5349462202</v>
      </c>
      <c r="BO228" s="55">
        <f t="shared" ca="1" si="228"/>
        <v>279572.1538785887</v>
      </c>
      <c r="BP228" s="55">
        <f t="shared" ca="1" si="229"/>
        <v>118413.68373232961</v>
      </c>
      <c r="BQ228" s="55">
        <f t="shared" ca="1" si="230"/>
        <v>14262.586321742558</v>
      </c>
      <c r="BR228" s="55">
        <f t="shared" ca="1" si="231"/>
        <v>14705.600675387745</v>
      </c>
      <c r="BS228" s="55">
        <f t="shared" ca="1" si="232"/>
        <v>5265.6996105443814</v>
      </c>
      <c r="BT228" s="55">
        <f t="shared" ca="1" si="233"/>
        <v>5295.2685182826199</v>
      </c>
      <c r="BU228" s="55">
        <f t="shared" ca="1" si="234"/>
        <v>2518.1166678711133</v>
      </c>
      <c r="BV228" s="55">
        <f t="shared" ca="1" si="235"/>
        <v>4125.3137709152161</v>
      </c>
      <c r="BW228" s="55">
        <f t="shared" ca="1" si="236"/>
        <v>1746.4927252518996</v>
      </c>
      <c r="BX228" s="55">
        <f t="shared" ca="1" si="237"/>
        <v>697.65589652707752</v>
      </c>
      <c r="BY228" s="55">
        <f t="shared" ca="1" si="238"/>
        <v>467.51635364900523</v>
      </c>
      <c r="BZ228" s="55">
        <f t="shared" ca="1" si="203"/>
        <v>46694526.263328195</v>
      </c>
      <c r="CA228" s="55">
        <f t="shared" ca="1" si="204"/>
        <v>46694526.263328195</v>
      </c>
      <c r="CB228" s="43">
        <f t="array" aca="1" ref="CB228" ca="1">SUM($E$54:$V$54*BH228:BY228)/1000000</f>
        <v>1043.0117299674982</v>
      </c>
      <c r="CC228" s="45">
        <f t="array" aca="1" ref="CC228" ca="1">IF(CB228=0,"",SUM(($E$54:$V$54*BH228:BY228))/SUM(BH228:BY228))</f>
        <v>22.336916410406616</v>
      </c>
      <c r="CD228" s="56">
        <f t="array" aca="1" ref="CD228" ca="1">SUM(BI228:BY228*BI$54:BY$54*BI$55:BY$55)/1000000</f>
        <v>4832.0108440052973</v>
      </c>
      <c r="CI228" s="10"/>
      <c r="CJ228" s="73"/>
      <c r="CK228" s="156" t="str">
        <f t="shared" ca="1" si="239"/>
        <v/>
      </c>
      <c r="CL228" s="156" t="str">
        <f t="shared" ca="1" si="240"/>
        <v/>
      </c>
      <c r="CM228" s="156" t="str">
        <f t="shared" ca="1" si="241"/>
        <v/>
      </c>
      <c r="CN228" s="156">
        <f t="shared" ca="1" si="242"/>
        <v>0.28341086500484691</v>
      </c>
      <c r="CO228" s="156">
        <f t="shared" ca="1" si="243"/>
        <v>0.24978732699156747</v>
      </c>
      <c r="CP228" s="156">
        <f t="shared" ca="1" si="244"/>
        <v>0.20496972816885081</v>
      </c>
      <c r="CQ228" s="156">
        <f t="shared" ca="1" si="245"/>
        <v>0.26052199282292327</v>
      </c>
      <c r="CR228" s="156">
        <f t="shared" ca="1" si="246"/>
        <v>0.2616355808238463</v>
      </c>
      <c r="CS228" s="156">
        <f t="shared" ca="1" si="247"/>
        <v>0.20531967530152884</v>
      </c>
      <c r="CT228" s="156">
        <f t="shared" ca="1" si="248"/>
        <v>0.25812473136817793</v>
      </c>
      <c r="CU228" s="156">
        <f t="shared" ca="1" si="249"/>
        <v>0.22025755764558186</v>
      </c>
      <c r="CV228" s="156">
        <f t="shared" ca="1" si="250"/>
        <v>0.22662641990919316</v>
      </c>
      <c r="CW228" s="156">
        <f t="shared" ca="1" si="251"/>
        <v>0.2719545127885315</v>
      </c>
      <c r="CX228" s="156">
        <f t="shared" ca="1" si="252"/>
        <v>0.30899722801513296</v>
      </c>
      <c r="CY228" s="156">
        <f t="shared" ca="1" si="253"/>
        <v>0.23245440056285527</v>
      </c>
      <c r="CZ228" s="156" t="str">
        <f t="shared" ca="1" si="254"/>
        <v/>
      </c>
      <c r="DA228" s="156" t="str">
        <f t="shared" ca="1" si="255"/>
        <v/>
      </c>
      <c r="DB228" s="55"/>
      <c r="DC228" s="55"/>
      <c r="DD228" s="43"/>
      <c r="DE228" s="45"/>
      <c r="DF228" s="56"/>
      <c r="DK228" s="10"/>
      <c r="DL228" s="48"/>
      <c r="DM228" s="74">
        <f t="shared" ca="1" si="256"/>
        <v>8.65284187124786E-2</v>
      </c>
      <c r="DN228" s="74">
        <f t="shared" ca="1" si="257"/>
        <v>8.65284187124786E-2</v>
      </c>
      <c r="DO228" s="74">
        <f t="shared" ca="1" si="258"/>
        <v>0.76701960688014625</v>
      </c>
      <c r="DP228" s="74">
        <f t="shared" ca="1" si="259"/>
        <v>0.76701960688014625</v>
      </c>
      <c r="DQ228" s="74">
        <f t="shared" ca="1" si="260"/>
        <v>0.76701960688014625</v>
      </c>
      <c r="DR228" s="74">
        <f t="shared" ca="1" si="261"/>
        <v>0.76701960688014625</v>
      </c>
      <c r="DS228" s="74">
        <f t="shared" ca="1" si="262"/>
        <v>0.76701960688014625</v>
      </c>
      <c r="DT228" s="74">
        <f t="shared" ca="1" si="263"/>
        <v>0.76701960688014625</v>
      </c>
      <c r="DU228" s="74">
        <f t="shared" ca="1" si="264"/>
        <v>0.76701960688014625</v>
      </c>
      <c r="DV228" s="74">
        <f t="shared" ca="1" si="265"/>
        <v>0.76701960688014625</v>
      </c>
      <c r="DW228" s="74">
        <f t="shared" ca="1" si="266"/>
        <v>0.76701960688014625</v>
      </c>
      <c r="DX228" s="74">
        <f t="shared" ca="1" si="267"/>
        <v>0.76701960688014625</v>
      </c>
      <c r="DY228" s="74">
        <f t="shared" ca="1" si="268"/>
        <v>0.76701960688014625</v>
      </c>
      <c r="DZ228" s="74">
        <f t="shared" ca="1" si="269"/>
        <v>0.76701960688014625</v>
      </c>
      <c r="EA228" s="74">
        <f t="shared" ca="1" si="270"/>
        <v>0.76701960688014625</v>
      </c>
      <c r="EB228" s="74">
        <f t="shared" ca="1" si="271"/>
        <v>0.76701960688014625</v>
      </c>
      <c r="EC228" s="74">
        <f t="shared" ca="1" si="272"/>
        <v>0.76701960688014625</v>
      </c>
      <c r="ED228" s="55"/>
      <c r="EE228" s="55"/>
      <c r="EF228" s="43"/>
      <c r="EG228" s="45"/>
      <c r="EH228" s="56"/>
    </row>
    <row r="229" spans="1:138" x14ac:dyDescent="0.2">
      <c r="A229" s="6">
        <v>15</v>
      </c>
      <c r="B229">
        <v>5</v>
      </c>
      <c r="C229" s="5">
        <f t="shared" ca="1" si="196"/>
        <v>0.49061191281131389</v>
      </c>
      <c r="D229" s="5">
        <f t="shared" ca="1" si="197"/>
        <v>9.484776453029907E-2</v>
      </c>
      <c r="E229" s="32">
        <f t="shared" ca="1" si="198"/>
        <v>27817387.103521563</v>
      </c>
      <c r="F229" s="31">
        <f t="shared" ca="1" si="281"/>
        <v>31903265.450045425</v>
      </c>
      <c r="G229" s="31">
        <f t="shared" ca="1" si="281"/>
        <v>31615229.235464018</v>
      </c>
      <c r="H229" s="31">
        <f t="shared" ca="1" si="281"/>
        <v>31571375.132109903</v>
      </c>
      <c r="I229" s="31">
        <f t="shared" ca="1" si="281"/>
        <v>9889989.6536090653</v>
      </c>
      <c r="J229" s="31">
        <f t="shared" ca="1" si="281"/>
        <v>5327334.4786997214</v>
      </c>
      <c r="K229" s="31">
        <f t="shared" ca="1" si="281"/>
        <v>3053427.9743247507</v>
      </c>
      <c r="L229" s="31">
        <f t="shared" ca="1" si="281"/>
        <v>849956.90452890575</v>
      </c>
      <c r="M229" s="31">
        <f t="shared" ca="1" si="281"/>
        <v>115587.28293483167</v>
      </c>
      <c r="N229" s="31">
        <f t="shared" ca="1" si="281"/>
        <v>48957.364941532891</v>
      </c>
      <c r="O229" s="31">
        <f t="shared" ca="1" si="281"/>
        <v>5896.7732575743312</v>
      </c>
      <c r="P229" s="31">
        <f t="shared" ca="1" si="282"/>
        <v>6079.934651613652</v>
      </c>
      <c r="Q229" s="31">
        <f t="shared" ca="1" si="282"/>
        <v>2177.069147588094</v>
      </c>
      <c r="R229" s="31">
        <f t="shared" ca="1" si="282"/>
        <v>2189.2942195682522</v>
      </c>
      <c r="S229" s="31">
        <f t="shared" ca="1" si="282"/>
        <v>1041.098906719212</v>
      </c>
      <c r="T229" s="31">
        <f t="shared" ca="1" si="282"/>
        <v>1705.5840627132404</v>
      </c>
      <c r="U229" s="31">
        <f t="shared" ca="1" si="282"/>
        <v>722.07602215270958</v>
      </c>
      <c r="V229" s="31">
        <f t="shared" ca="1" si="282"/>
        <v>288.44127851892216</v>
      </c>
      <c r="W229" s="33">
        <f t="shared" ca="1" si="199"/>
        <v>50876729.062695153</v>
      </c>
      <c r="X229" s="33">
        <f t="shared" ca="1" si="200"/>
        <v>142212610.8517262</v>
      </c>
      <c r="Y229" s="40">
        <f t="array" aca="1" ref="Y229" ca="1">SUM($E$54:$V$54*E229:V229)/1000000</f>
        <v>1751.1201205423235</v>
      </c>
      <c r="Z229" s="41">
        <f t="array" aca="1" ref="Z229" ca="1">SUM(($E$54:$V$54*E229:V229))/SUM(E229:V229)</f>
        <v>12.313395486199726</v>
      </c>
      <c r="AE229" s="10"/>
      <c r="AF229" s="48"/>
      <c r="AG229" s="55">
        <f t="shared" ca="1" si="205"/>
        <v>1232589.4658234227</v>
      </c>
      <c r="AH229" s="55">
        <f t="shared" ca="1" si="206"/>
        <v>1221461.1252331897</v>
      </c>
      <c r="AI229" s="55">
        <f t="shared" ca="1" si="207"/>
        <v>4486079.9972795369</v>
      </c>
      <c r="AJ229" s="55">
        <f t="shared" ca="1" si="208"/>
        <v>1405300.9909357138</v>
      </c>
      <c r="AK229" s="55">
        <f t="shared" ca="1" si="209"/>
        <v>756978.3876599638</v>
      </c>
      <c r="AL229" s="55">
        <f t="shared" ca="1" si="210"/>
        <v>433871.57199942379</v>
      </c>
      <c r="AM229" s="55">
        <f t="shared" ca="1" si="211"/>
        <v>120773.15771015444</v>
      </c>
      <c r="AN229" s="55">
        <f t="shared" ca="1" si="212"/>
        <v>16424.175245583778</v>
      </c>
      <c r="AO229" s="55">
        <f t="shared" ca="1" si="213"/>
        <v>6956.5121780315558</v>
      </c>
      <c r="AP229" s="55">
        <f t="shared" ca="1" si="214"/>
        <v>837.89180701199405</v>
      </c>
      <c r="AQ229" s="55">
        <f t="shared" ca="1" si="215"/>
        <v>863.91780881379543</v>
      </c>
      <c r="AR229" s="55">
        <f t="shared" ca="1" si="216"/>
        <v>309.34687877298893</v>
      </c>
      <c r="AS229" s="55">
        <f t="shared" ca="1" si="217"/>
        <v>311.08397925233152</v>
      </c>
      <c r="AT229" s="55">
        <f t="shared" ca="1" si="218"/>
        <v>147.93315023749258</v>
      </c>
      <c r="AU229" s="55">
        <f t="shared" ca="1" si="219"/>
        <v>242.35202031585678</v>
      </c>
      <c r="AV229" s="55">
        <f t="shared" ca="1" si="220"/>
        <v>102.60214469403651</v>
      </c>
      <c r="AW229" s="55">
        <f t="shared" ca="1" si="221"/>
        <v>40.985565074022702</v>
      </c>
      <c r="AX229" s="55">
        <f t="shared" ca="1" si="201"/>
        <v>7229240.906362582</v>
      </c>
      <c r="AY229" s="55">
        <f t="shared" ca="1" si="202"/>
        <v>9683291.4974191915</v>
      </c>
      <c r="AZ229" s="43">
        <f t="array" aca="1" ref="AZ229" ca="1">SUM($E$54:$V$54*AF229:AW229)/1000000</f>
        <v>180.72004721917736</v>
      </c>
      <c r="BA229" s="45">
        <f t="array" aca="1" ref="BA229" ca="1">IF(AZ229=0,"",SUM(($E$54:$V$54*AF229:AW229))/SUM(AF229:AW229))</f>
        <v>18.6630803448748</v>
      </c>
      <c r="BB229" s="56">
        <f t="array" aca="1" ref="BB229" ca="1">SUM(AG229:AW229*AG$54:AW$54*AG$55:AW$55)/1000000</f>
        <v>341.97151403289604</v>
      </c>
      <c r="BG229" s="10"/>
      <c r="BH229" s="48"/>
      <c r="BI229" s="55">
        <f t="shared" si="222"/>
        <v>0</v>
      </c>
      <c r="BJ229" s="55">
        <f t="shared" si="223"/>
        <v>0</v>
      </c>
      <c r="BK229" s="55">
        <f t="shared" ca="1" si="224"/>
        <v>23204809.300347857</v>
      </c>
      <c r="BL229" s="55">
        <f t="shared" ca="1" si="225"/>
        <v>7269094.9613088518</v>
      </c>
      <c r="BM229" s="55">
        <f t="shared" ca="1" si="226"/>
        <v>3915565.2910305667</v>
      </c>
      <c r="BN229" s="55">
        <f t="shared" ca="1" si="227"/>
        <v>2244254.9163622106</v>
      </c>
      <c r="BO229" s="55">
        <f t="shared" ca="1" si="228"/>
        <v>624714.2482890368</v>
      </c>
      <c r="BP229" s="55">
        <f t="shared" ca="1" si="229"/>
        <v>84956.098580583799</v>
      </c>
      <c r="BQ229" s="55">
        <f t="shared" ca="1" si="230"/>
        <v>35983.428424072095</v>
      </c>
      <c r="BR229" s="55">
        <f t="shared" ca="1" si="231"/>
        <v>4334.1000623769414</v>
      </c>
      <c r="BS229" s="55">
        <f t="shared" ca="1" si="232"/>
        <v>4468.7228085222505</v>
      </c>
      <c r="BT229" s="55">
        <f t="shared" ca="1" si="233"/>
        <v>1600.1353818786431</v>
      </c>
      <c r="BU229" s="55">
        <f t="shared" ca="1" si="234"/>
        <v>1609.120751150509</v>
      </c>
      <c r="BV229" s="55">
        <f t="shared" ca="1" si="235"/>
        <v>765.20270314894742</v>
      </c>
      <c r="BW229" s="55">
        <f t="shared" ca="1" si="236"/>
        <v>1253.5961058193006</v>
      </c>
      <c r="BX229" s="55">
        <f t="shared" ca="1" si="237"/>
        <v>530.72241308127047</v>
      </c>
      <c r="BY229" s="55">
        <f t="shared" ca="1" si="238"/>
        <v>212.00295629735547</v>
      </c>
      <c r="BZ229" s="55">
        <f t="shared" ca="1" si="203"/>
        <v>37394151.847525455</v>
      </c>
      <c r="CA229" s="55">
        <f t="shared" ca="1" si="204"/>
        <v>37394151.847525455</v>
      </c>
      <c r="CB229" s="43">
        <f t="array" aca="1" ref="CB229" ca="1">SUM($E$54:$V$54*BH229:BY229)/1000000</f>
        <v>814.36334212495728</v>
      </c>
      <c r="CC229" s="45">
        <f t="array" aca="1" ref="CC229" ca="1">IF(CB229=0,"",SUM(($E$54:$V$54*BH229:BY229))/SUM(BH229:BY229))</f>
        <v>21.777826261323469</v>
      </c>
      <c r="CD229" s="56">
        <f t="array" aca="1" ref="CD229" ca="1">SUM(BI229:BY229*BI$54:BY$54*BI$55:BY$55)/1000000</f>
        <v>3751.7349699557699</v>
      </c>
      <c r="CI229" s="10"/>
      <c r="CJ229" s="73"/>
      <c r="CK229" s="156" t="str">
        <f t="shared" ca="1" si="239"/>
        <v/>
      </c>
      <c r="CL229" s="156" t="str">
        <f t="shared" ca="1" si="240"/>
        <v/>
      </c>
      <c r="CM229" s="156" t="str">
        <f t="shared" ca="1" si="241"/>
        <v/>
      </c>
      <c r="CN229" s="156">
        <f t="shared" ca="1" si="242"/>
        <v>0.93616190615611916</v>
      </c>
      <c r="CO229" s="156">
        <f t="shared" ca="1" si="243"/>
        <v>0.91422262064624049</v>
      </c>
      <c r="CP229" s="156">
        <f t="shared" ca="1" si="244"/>
        <v>1.0439385003787354</v>
      </c>
      <c r="CQ229" s="156">
        <f t="shared" ca="1" si="245"/>
        <v>1.0790174534297148</v>
      </c>
      <c r="CR229" s="156">
        <f t="shared" ca="1" si="246"/>
        <v>1.1881230729503942</v>
      </c>
      <c r="CS229" s="156">
        <f t="shared" ca="1" si="247"/>
        <v>1.0914774923353427</v>
      </c>
      <c r="CT229" s="156">
        <f t="shared" ca="1" si="248"/>
        <v>1.0450346397896189</v>
      </c>
      <c r="CU229" s="156">
        <f t="shared" ca="1" si="249"/>
        <v>1.056486886725823</v>
      </c>
      <c r="CV229" s="156">
        <f t="shared" ca="1" si="250"/>
        <v>1.0020064282018155</v>
      </c>
      <c r="CW229" s="156">
        <f t="shared" ca="1" si="251"/>
        <v>1.2880014516135199</v>
      </c>
      <c r="CX229" s="156" t="str">
        <f t="shared" ca="1" si="252"/>
        <v/>
      </c>
      <c r="CY229" s="156">
        <f t="shared" ca="1" si="253"/>
        <v>0.92819951691555014</v>
      </c>
      <c r="CZ229" s="156" t="str">
        <f t="shared" ca="1" si="254"/>
        <v/>
      </c>
      <c r="DA229" s="156" t="str">
        <f t="shared" ca="1" si="255"/>
        <v/>
      </c>
      <c r="DB229" s="55"/>
      <c r="DC229" s="55"/>
      <c r="DD229" s="43"/>
      <c r="DE229" s="45"/>
      <c r="DF229" s="56"/>
      <c r="DK229" s="10"/>
      <c r="DL229" s="48"/>
      <c r="DM229" s="74">
        <f t="shared" ca="1" si="256"/>
        <v>9.4847764530299056E-2</v>
      </c>
      <c r="DN229" s="74">
        <f t="shared" ca="1" si="257"/>
        <v>9.4847764530299056E-2</v>
      </c>
      <c r="DO229" s="74">
        <f t="shared" ca="1" si="258"/>
        <v>0.58545967734161297</v>
      </c>
      <c r="DP229" s="74">
        <f t="shared" ca="1" si="259"/>
        <v>0.58545967734161286</v>
      </c>
      <c r="DQ229" s="74">
        <f t="shared" ca="1" si="260"/>
        <v>0.58545967734161297</v>
      </c>
      <c r="DR229" s="74">
        <f t="shared" ca="1" si="261"/>
        <v>0.58545967734161297</v>
      </c>
      <c r="DS229" s="74">
        <f t="shared" ca="1" si="262"/>
        <v>0.58545967734161297</v>
      </c>
      <c r="DT229" s="74">
        <f t="shared" ca="1" si="263"/>
        <v>0.58545967734161297</v>
      </c>
      <c r="DU229" s="74">
        <f t="shared" ca="1" si="264"/>
        <v>0.58545967734161297</v>
      </c>
      <c r="DV229" s="74">
        <f t="shared" ca="1" si="265"/>
        <v>0.58545967734161297</v>
      </c>
      <c r="DW229" s="74">
        <f t="shared" ca="1" si="266"/>
        <v>0.58545967734161308</v>
      </c>
      <c r="DX229" s="74">
        <f t="shared" ca="1" si="267"/>
        <v>0.58545967734161286</v>
      </c>
      <c r="DY229" s="74">
        <f t="shared" ca="1" si="268"/>
        <v>0.58545967734161308</v>
      </c>
      <c r="DZ229" s="74">
        <f t="shared" ca="1" si="269"/>
        <v>0.58545967734161297</v>
      </c>
      <c r="EA229" s="74">
        <f t="shared" ca="1" si="270"/>
        <v>0.58545967734161297</v>
      </c>
      <c r="EB229" s="74">
        <f t="shared" ca="1" si="271"/>
        <v>0.58545967734161297</v>
      </c>
      <c r="EC229" s="74">
        <f t="shared" ca="1" si="272"/>
        <v>0.58545967734161297</v>
      </c>
      <c r="ED229" s="55"/>
      <c r="EE229" s="55"/>
      <c r="EF229" s="43"/>
      <c r="EG229" s="45"/>
      <c r="EH229" s="56"/>
    </row>
    <row r="230" spans="1:138" x14ac:dyDescent="0.2">
      <c r="A230" s="6">
        <v>15</v>
      </c>
      <c r="B230">
        <v>6</v>
      </c>
      <c r="C230" s="5">
        <f t="shared" ca="1" si="196"/>
        <v>0.36107722670553638</v>
      </c>
      <c r="D230" s="5">
        <f t="shared" ca="1" si="197"/>
        <v>8.6070852529804787E-2</v>
      </c>
      <c r="E230" s="32">
        <f t="shared" ca="1" si="198"/>
        <v>15487884.753778957</v>
      </c>
      <c r="F230" s="31">
        <f t="shared" ca="1" si="281"/>
        <v>21425684.401665971</v>
      </c>
      <c r="G230" s="31">
        <f t="shared" ca="1" si="281"/>
        <v>24572735.547427196</v>
      </c>
      <c r="H230" s="31">
        <f t="shared" ca="1" si="281"/>
        <v>16970743.028163236</v>
      </c>
      <c r="I230" s="31">
        <f t="shared" ca="1" si="281"/>
        <v>16947202.578299332</v>
      </c>
      <c r="J230" s="31">
        <f t="shared" ca="1" si="281"/>
        <v>5308848.8371395217</v>
      </c>
      <c r="K230" s="31">
        <f t="shared" ca="1" si="281"/>
        <v>2859660.5702188574</v>
      </c>
      <c r="L230" s="31">
        <f t="shared" ca="1" si="281"/>
        <v>1639050.0009135804</v>
      </c>
      <c r="M230" s="31">
        <f t="shared" ca="1" si="281"/>
        <v>456248.477730243</v>
      </c>
      <c r="N230" s="31">
        <f t="shared" ca="1" si="281"/>
        <v>62046.112694644689</v>
      </c>
      <c r="O230" s="31">
        <f t="shared" ca="1" si="281"/>
        <v>26279.830317560187</v>
      </c>
      <c r="P230" s="31">
        <f t="shared" ca="1" si="282"/>
        <v>3165.3296866620117</v>
      </c>
      <c r="Q230" s="31">
        <f t="shared" ca="1" si="282"/>
        <v>3263.648915277146</v>
      </c>
      <c r="R230" s="31">
        <f t="shared" ca="1" si="282"/>
        <v>1168.6292319150934</v>
      </c>
      <c r="S230" s="31">
        <f t="shared" ca="1" si="282"/>
        <v>1175.1915298991087</v>
      </c>
      <c r="T230" s="31">
        <f t="shared" ca="1" si="282"/>
        <v>558.85161803648441</v>
      </c>
      <c r="U230" s="31">
        <f t="shared" ca="1" si="282"/>
        <v>915.5406916603439</v>
      </c>
      <c r="V230" s="31">
        <f t="shared" ca="1" si="282"/>
        <v>387.60328218673703</v>
      </c>
      <c r="W230" s="33">
        <f t="shared" ca="1" si="199"/>
        <v>44280714.230432607</v>
      </c>
      <c r="X230" s="33">
        <f t="shared" ca="1" si="200"/>
        <v>105767018.93330473</v>
      </c>
      <c r="Y230" s="40">
        <f t="array" aca="1" ref="Y230" ca="1">SUM($E$54:$V$54*E230:V230)/1000000</f>
        <v>1503.9349112826205</v>
      </c>
      <c r="Z230" s="41">
        <f t="array" aca="1" ref="Z230" ca="1">SUM(($E$54:$V$54*E230:V230))/SUM(E230:V230)</f>
        <v>14.219318332409291</v>
      </c>
      <c r="AE230" s="10"/>
      <c r="AF230" s="48"/>
      <c r="AG230" s="55">
        <f t="shared" ca="1" si="205"/>
        <v>884257.81421992497</v>
      </c>
      <c r="AH230" s="55">
        <f t="shared" ca="1" si="206"/>
        <v>1014139.5260579259</v>
      </c>
      <c r="AI230" s="55">
        <f t="shared" ca="1" si="207"/>
        <v>2025986.1836631142</v>
      </c>
      <c r="AJ230" s="55">
        <f t="shared" ca="1" si="208"/>
        <v>2023175.8985682114</v>
      </c>
      <c r="AK230" s="55">
        <f t="shared" ca="1" si="209"/>
        <v>633776.28058780183</v>
      </c>
      <c r="AL230" s="55">
        <f t="shared" ca="1" si="210"/>
        <v>341389.4604151955</v>
      </c>
      <c r="AM230" s="55">
        <f t="shared" ca="1" si="211"/>
        <v>195671.61264967499</v>
      </c>
      <c r="AN230" s="55">
        <f t="shared" ca="1" si="212"/>
        <v>54467.450875004157</v>
      </c>
      <c r="AO230" s="55">
        <f t="shared" ca="1" si="213"/>
        <v>7407.1339634773713</v>
      </c>
      <c r="AP230" s="55">
        <f t="shared" ca="1" si="214"/>
        <v>3137.3153811846087</v>
      </c>
      <c r="AQ230" s="55">
        <f t="shared" ca="1" si="215"/>
        <v>377.88057961125162</v>
      </c>
      <c r="AR230" s="55">
        <f t="shared" ca="1" si="216"/>
        <v>389.61803850931591</v>
      </c>
      <c r="AS230" s="55">
        <f t="shared" ca="1" si="217"/>
        <v>139.51225787555092</v>
      </c>
      <c r="AT230" s="55">
        <f t="shared" ca="1" si="218"/>
        <v>140.29567230982946</v>
      </c>
      <c r="AU230" s="55">
        <f t="shared" ca="1" si="219"/>
        <v>66.716327916859385</v>
      </c>
      <c r="AV230" s="55">
        <f t="shared" ca="1" si="220"/>
        <v>109.29826636388491</v>
      </c>
      <c r="AW230" s="55">
        <f t="shared" ca="1" si="221"/>
        <v>46.272511059157566</v>
      </c>
      <c r="AX230" s="55">
        <f t="shared" ca="1" si="201"/>
        <v>5286280.929757311</v>
      </c>
      <c r="AY230" s="55">
        <f t="shared" ca="1" si="202"/>
        <v>7184678.2700351616</v>
      </c>
      <c r="AZ230" s="43">
        <f t="array" aca="1" ref="AZ230" ca="1">SUM($E$54:$V$54*AF230:AW230)/1000000</f>
        <v>141.92580534957187</v>
      </c>
      <c r="BA230" s="45">
        <f t="array" aca="1" ref="BA230" ca="1">IF(AZ230=0,"",SUM(($E$54:$V$54*AF230:AW230))/SUM(AF230:AW230))</f>
        <v>19.753954180731505</v>
      </c>
      <c r="BB230" s="56">
        <f t="array" aca="1" ref="BB230" ca="1">SUM(AG230:AW230*AG$54:AW$54*AG$55:AW$55)/1000000</f>
        <v>281.27238615613174</v>
      </c>
      <c r="BG230" s="10"/>
      <c r="BH230" s="48"/>
      <c r="BI230" s="55">
        <f t="shared" si="222"/>
        <v>0</v>
      </c>
      <c r="BJ230" s="55">
        <f t="shared" si="223"/>
        <v>0</v>
      </c>
      <c r="BK230" s="55">
        <f t="shared" ca="1" si="224"/>
        <v>8499247.4344028663</v>
      </c>
      <c r="BL230" s="55">
        <f t="shared" ca="1" si="225"/>
        <v>8487457.9619102124</v>
      </c>
      <c r="BM230" s="55">
        <f t="shared" ca="1" si="226"/>
        <v>2658765.1338430676</v>
      </c>
      <c r="BN230" s="55">
        <f t="shared" ca="1" si="227"/>
        <v>1432168.4515734615</v>
      </c>
      <c r="BO230" s="55">
        <f t="shared" ca="1" si="228"/>
        <v>820865.14962866076</v>
      </c>
      <c r="BP230" s="55">
        <f t="shared" ca="1" si="229"/>
        <v>228497.28484862202</v>
      </c>
      <c r="BQ230" s="55">
        <f t="shared" ca="1" si="230"/>
        <v>31073.787591945245</v>
      </c>
      <c r="BR230" s="55">
        <f t="shared" ca="1" si="231"/>
        <v>13161.402540383673</v>
      </c>
      <c r="BS230" s="55">
        <f t="shared" ca="1" si="232"/>
        <v>1585.2529364068198</v>
      </c>
      <c r="BT230" s="55">
        <f t="shared" ca="1" si="233"/>
        <v>1634.4929402282723</v>
      </c>
      <c r="BU230" s="55">
        <f t="shared" ca="1" si="234"/>
        <v>585.27013134542494</v>
      </c>
      <c r="BV230" s="55">
        <f t="shared" ca="1" si="235"/>
        <v>588.55664592005894</v>
      </c>
      <c r="BW230" s="55">
        <f t="shared" ca="1" si="236"/>
        <v>279.88274720358902</v>
      </c>
      <c r="BX230" s="55">
        <f t="shared" ca="1" si="237"/>
        <v>458.51892647082258</v>
      </c>
      <c r="BY230" s="55">
        <f t="shared" ca="1" si="238"/>
        <v>194.11856017292516</v>
      </c>
      <c r="BZ230" s="55">
        <f t="shared" ca="1" si="203"/>
        <v>22176562.699226968</v>
      </c>
      <c r="CA230" s="55">
        <f t="shared" ca="1" si="204"/>
        <v>22176562.699226968</v>
      </c>
      <c r="CB230" s="43">
        <f t="array" aca="1" ref="CB230" ca="1">SUM($E$54:$V$54*BH230:BY230)/1000000</f>
        <v>517.98487125602526</v>
      </c>
      <c r="CC230" s="45">
        <f t="array" aca="1" ref="CC230" ca="1">IF(CB230=0,"",SUM(($E$54:$V$54*BH230:BY230))/SUM(BH230:BY230))</f>
        <v>23.357310972005649</v>
      </c>
      <c r="CD230" s="56">
        <f t="array" aca="1" ref="CD230" ca="1">SUM(BI230:BY230*BI$54:BY$54*BI$55:BY$55)/1000000</f>
        <v>2430.9500308242668</v>
      </c>
      <c r="CI230" s="10"/>
      <c r="CJ230" s="73"/>
      <c r="CK230" s="156" t="str">
        <f t="shared" ca="1" si="239"/>
        <v/>
      </c>
      <c r="CL230" s="156" t="str">
        <f t="shared" ca="1" si="240"/>
        <v/>
      </c>
      <c r="CM230" s="156" t="str">
        <f t="shared" ca="1" si="241"/>
        <v/>
      </c>
      <c r="CN230" s="156">
        <f t="shared" ca="1" si="242"/>
        <v>0.86428586995048096</v>
      </c>
      <c r="CO230" s="156">
        <f t="shared" ca="1" si="243"/>
        <v>0.88313227869968491</v>
      </c>
      <c r="CP230" s="156">
        <f t="shared" ca="1" si="244"/>
        <v>0.79695853914564008</v>
      </c>
      <c r="CQ230" s="156">
        <f t="shared" ca="1" si="245"/>
        <v>0.87456425471170218</v>
      </c>
      <c r="CR230" s="156">
        <f t="shared" ca="1" si="246"/>
        <v>0.82909593971763318</v>
      </c>
      <c r="CS230" s="156">
        <f t="shared" ca="1" si="247"/>
        <v>0.81342130275837343</v>
      </c>
      <c r="CT230" s="156">
        <f t="shared" ca="1" si="248"/>
        <v>0.96344447117997634</v>
      </c>
      <c r="CU230" s="156">
        <f t="shared" ca="1" si="249"/>
        <v>0.80098157574583173</v>
      </c>
      <c r="CV230" s="156">
        <f t="shared" ca="1" si="250"/>
        <v>0.91244060872873944</v>
      </c>
      <c r="CW230" s="156" t="str">
        <f t="shared" ca="1" si="251"/>
        <v/>
      </c>
      <c r="CX230" s="156" t="str">
        <f t="shared" ca="1" si="252"/>
        <v/>
      </c>
      <c r="CY230" s="156" t="str">
        <f t="shared" ca="1" si="253"/>
        <v/>
      </c>
      <c r="CZ230" s="156" t="str">
        <f t="shared" ca="1" si="254"/>
        <v/>
      </c>
      <c r="DA230" s="156" t="str">
        <f t="shared" ca="1" si="255"/>
        <v/>
      </c>
      <c r="DB230" s="55"/>
      <c r="DC230" s="55"/>
      <c r="DD230" s="43"/>
      <c r="DE230" s="45"/>
      <c r="DF230" s="56"/>
      <c r="DK230" s="10"/>
      <c r="DL230" s="48"/>
      <c r="DM230" s="74">
        <f t="shared" ca="1" si="256"/>
        <v>8.6070852529804814E-2</v>
      </c>
      <c r="DN230" s="74">
        <f t="shared" ca="1" si="257"/>
        <v>8.6070852529804814E-2</v>
      </c>
      <c r="DO230" s="74">
        <f t="shared" ca="1" si="258"/>
        <v>0.44714807923534106</v>
      </c>
      <c r="DP230" s="74">
        <f t="shared" ca="1" si="259"/>
        <v>0.44714807923534106</v>
      </c>
      <c r="DQ230" s="74">
        <f t="shared" ca="1" si="260"/>
        <v>0.44714807923534106</v>
      </c>
      <c r="DR230" s="74">
        <f t="shared" ca="1" si="261"/>
        <v>0.44714807923534106</v>
      </c>
      <c r="DS230" s="74">
        <f t="shared" ca="1" si="262"/>
        <v>0.44714807923534106</v>
      </c>
      <c r="DT230" s="74">
        <f t="shared" ca="1" si="263"/>
        <v>0.44714807923534106</v>
      </c>
      <c r="DU230" s="74">
        <f t="shared" ca="1" si="264"/>
        <v>0.44714807923534106</v>
      </c>
      <c r="DV230" s="74">
        <f t="shared" ca="1" si="265"/>
        <v>0.44714807923534106</v>
      </c>
      <c r="DW230" s="74">
        <f t="shared" ca="1" si="266"/>
        <v>0.44714807923534106</v>
      </c>
      <c r="DX230" s="74">
        <f t="shared" ca="1" si="267"/>
        <v>0.44714807923534106</v>
      </c>
      <c r="DY230" s="74">
        <f t="shared" ca="1" si="268"/>
        <v>0.44714807923534106</v>
      </c>
      <c r="DZ230" s="74">
        <f t="shared" ca="1" si="269"/>
        <v>0.44714807923534106</v>
      </c>
      <c r="EA230" s="74">
        <f t="shared" ca="1" si="270"/>
        <v>0.44714807923534106</v>
      </c>
      <c r="EB230" s="74">
        <f t="shared" ca="1" si="271"/>
        <v>0.44714807923534106</v>
      </c>
      <c r="EC230" s="74">
        <f t="shared" ca="1" si="272"/>
        <v>0.44714807923534106</v>
      </c>
      <c r="ED230" s="55"/>
      <c r="EE230" s="55"/>
      <c r="EF230" s="43"/>
      <c r="EG230" s="45"/>
      <c r="EH230" s="56"/>
    </row>
    <row r="231" spans="1:138" x14ac:dyDescent="0.2">
      <c r="A231" s="6">
        <v>15</v>
      </c>
      <c r="B231">
        <v>7</v>
      </c>
      <c r="C231" s="5">
        <f t="shared" ca="1" si="196"/>
        <v>0.63647327067122783</v>
      </c>
      <c r="D231" s="5">
        <f t="shared" ca="1" si="197"/>
        <v>7.762228925896672E-2</v>
      </c>
      <c r="E231" s="32">
        <f t="shared" ca="1" si="198"/>
        <v>14420962.026651932</v>
      </c>
      <c r="F231" s="31">
        <f t="shared" ca="1" si="281"/>
        <v>12030388.217493394</v>
      </c>
      <c r="G231" s="31">
        <f t="shared" ca="1" si="281"/>
        <v>16642640.701122371</v>
      </c>
      <c r="H231" s="31">
        <f t="shared" ca="1" si="281"/>
        <v>10100065.98805866</v>
      </c>
      <c r="I231" s="31">
        <f t="shared" ca="1" si="281"/>
        <v>6975439.2676391117</v>
      </c>
      <c r="J231" s="31">
        <f t="shared" ca="1" si="281"/>
        <v>6965763.4992837682</v>
      </c>
      <c r="K231" s="31">
        <f t="shared" ca="1" si="281"/>
        <v>2182081.9856319055</v>
      </c>
      <c r="L231" s="31">
        <f t="shared" ca="1" si="281"/>
        <v>1175398.6611264362</v>
      </c>
      <c r="M231" s="31">
        <f t="shared" ca="1" si="281"/>
        <v>673694.35262929252</v>
      </c>
      <c r="N231" s="31">
        <f t="shared" ca="1" si="281"/>
        <v>187530.59557136876</v>
      </c>
      <c r="O231" s="31">
        <f t="shared" ca="1" si="281"/>
        <v>25502.648303397738</v>
      </c>
      <c r="P231" s="31">
        <f t="shared" ca="1" si="282"/>
        <v>10801.728600791994</v>
      </c>
      <c r="Q231" s="31">
        <f t="shared" ca="1" si="282"/>
        <v>1301.0370232301902</v>
      </c>
      <c r="R231" s="31">
        <f t="shared" ca="1" si="282"/>
        <v>1341.4489136764639</v>
      </c>
      <c r="S231" s="31">
        <f t="shared" ca="1" si="282"/>
        <v>480.33855795727908</v>
      </c>
      <c r="T231" s="31">
        <f t="shared" ca="1" si="282"/>
        <v>483.03584180440851</v>
      </c>
      <c r="U231" s="31">
        <f t="shared" ca="1" si="282"/>
        <v>229.7032908203347</v>
      </c>
      <c r="V231" s="31">
        <f t="shared" ca="1" si="282"/>
        <v>376.31224991922062</v>
      </c>
      <c r="W231" s="33">
        <f t="shared" ca="1" si="199"/>
        <v>28300490.602722138</v>
      </c>
      <c r="X231" s="33">
        <f t="shared" ca="1" si="200"/>
        <v>71394481.54798986</v>
      </c>
      <c r="Y231" s="40">
        <f t="array" aca="1" ref="Y231" ca="1">SUM($E$54:$V$54*E231:V231)/1000000</f>
        <v>996.49368911145871</v>
      </c>
      <c r="Z231" s="41">
        <f t="array" aca="1" ref="Z231" ca="1">SUM(($E$54:$V$54*E231:V231))/SUM(E231:V231)</f>
        <v>13.95757301552273</v>
      </c>
      <c r="AE231" s="10"/>
      <c r="AF231" s="48"/>
      <c r="AG231" s="55">
        <f t="shared" ca="1" si="205"/>
        <v>301855.96278594015</v>
      </c>
      <c r="AH231" s="55">
        <f t="shared" ca="1" si="206"/>
        <v>417582.56186885393</v>
      </c>
      <c r="AI231" s="55">
        <f t="shared" ca="1" si="207"/>
        <v>1263533.1830640885</v>
      </c>
      <c r="AJ231" s="55">
        <f t="shared" ca="1" si="208"/>
        <v>872637.76212261838</v>
      </c>
      <c r="AK231" s="55">
        <f t="shared" ca="1" si="209"/>
        <v>871427.30920052144</v>
      </c>
      <c r="AL231" s="55">
        <f t="shared" ca="1" si="210"/>
        <v>272981.68153277965</v>
      </c>
      <c r="AM231" s="55">
        <f t="shared" ca="1" si="211"/>
        <v>147044.1097531697</v>
      </c>
      <c r="AN231" s="55">
        <f t="shared" ca="1" si="212"/>
        <v>84280.159238207809</v>
      </c>
      <c r="AO231" s="55">
        <f t="shared" ca="1" si="213"/>
        <v>23460.354677320316</v>
      </c>
      <c r="AP231" s="55">
        <f t="shared" ca="1" si="214"/>
        <v>3190.4189958218089</v>
      </c>
      <c r="AQ231" s="55">
        <f t="shared" ca="1" si="215"/>
        <v>1351.3122129785677</v>
      </c>
      <c r="AR231" s="55">
        <f t="shared" ca="1" si="216"/>
        <v>162.76165454660011</v>
      </c>
      <c r="AS231" s="55">
        <f t="shared" ca="1" si="217"/>
        <v>167.81724177044475</v>
      </c>
      <c r="AT231" s="55">
        <f t="shared" ca="1" si="218"/>
        <v>60.091063543717716</v>
      </c>
      <c r="AU231" s="55">
        <f t="shared" ca="1" si="219"/>
        <v>60.428497739595272</v>
      </c>
      <c r="AV231" s="55">
        <f t="shared" ca="1" si="220"/>
        <v>28.736221184461815</v>
      </c>
      <c r="AW231" s="55">
        <f t="shared" ca="1" si="221"/>
        <v>47.077218656651034</v>
      </c>
      <c r="AX231" s="55">
        <f t="shared" ca="1" si="201"/>
        <v>3540433.2026949469</v>
      </c>
      <c r="AY231" s="55">
        <f t="shared" ca="1" si="202"/>
        <v>4259871.7273497405</v>
      </c>
      <c r="AZ231" s="43">
        <f t="array" aca="1" ref="AZ231" ca="1">SUM($E$54:$V$54*AF231:AW231)/1000000</f>
        <v>93.318098322822038</v>
      </c>
      <c r="BA231" s="45">
        <f t="array" aca="1" ref="BA231" ca="1">IF(AZ231=0,"",SUM(($E$54:$V$54*AF231:AW231))/SUM(AF231:AW231))</f>
        <v>21.906316503309235</v>
      </c>
      <c r="BB231" s="56">
        <f t="array" aca="1" ref="BB231" ca="1">SUM(AG231:AW231*AG$54:AW$54*AG$55:AW$55)/1000000</f>
        <v>195.60537295453176</v>
      </c>
      <c r="BG231" s="10"/>
      <c r="BH231" s="48"/>
      <c r="BI231" s="55">
        <f t="shared" si="222"/>
        <v>0</v>
      </c>
      <c r="BJ231" s="55">
        <f t="shared" si="223"/>
        <v>0</v>
      </c>
      <c r="BK231" s="55">
        <f t="shared" ca="1" si="224"/>
        <v>10360491.880668517</v>
      </c>
      <c r="BL231" s="55">
        <f t="shared" ca="1" si="225"/>
        <v>7155297.9932918465</v>
      </c>
      <c r="BM231" s="55">
        <f t="shared" ca="1" si="226"/>
        <v>7145372.7393773394</v>
      </c>
      <c r="BN231" s="55">
        <f t="shared" ca="1" si="227"/>
        <v>2238346.0387111576</v>
      </c>
      <c r="BO231" s="55">
        <f t="shared" ca="1" si="228"/>
        <v>1205705.8141547623</v>
      </c>
      <c r="BP231" s="55">
        <f t="shared" ca="1" si="229"/>
        <v>691065.27410021517</v>
      </c>
      <c r="BQ231" s="55">
        <f t="shared" ca="1" si="230"/>
        <v>192365.99197383513</v>
      </c>
      <c r="BR231" s="55">
        <f t="shared" ca="1" si="231"/>
        <v>26160.223209955766</v>
      </c>
      <c r="BS231" s="55">
        <f t="shared" ca="1" si="232"/>
        <v>11080.246564527732</v>
      </c>
      <c r="BT231" s="55">
        <f t="shared" ca="1" si="233"/>
        <v>1334.5837078254974</v>
      </c>
      <c r="BU231" s="55">
        <f t="shared" ca="1" si="234"/>
        <v>1376.0376016263992</v>
      </c>
      <c r="BV231" s="55">
        <f t="shared" ca="1" si="235"/>
        <v>492.72388275207283</v>
      </c>
      <c r="BW231" s="55">
        <f t="shared" ca="1" si="236"/>
        <v>495.49071491248475</v>
      </c>
      <c r="BX231" s="55">
        <f t="shared" ca="1" si="237"/>
        <v>235.62609217807173</v>
      </c>
      <c r="BY231" s="55">
        <f t="shared" ca="1" si="238"/>
        <v>386.01530074097809</v>
      </c>
      <c r="BZ231" s="55">
        <f t="shared" ca="1" si="203"/>
        <v>29030206.679352187</v>
      </c>
      <c r="CA231" s="55">
        <f t="shared" ca="1" si="204"/>
        <v>29030206.679352187</v>
      </c>
      <c r="CB231" s="43">
        <f t="array" aca="1" ref="CB231" ca="1">SUM($E$54:$V$54*BH231:BY231)/1000000</f>
        <v>706.09525106634374</v>
      </c>
      <c r="CC231" s="45">
        <f t="array" aca="1" ref="CC231" ca="1">IF(CB231=0,"",SUM(($E$54:$V$54*BH231:BY231))/SUM(BH231:BY231))</f>
        <v>24.322777266637786</v>
      </c>
      <c r="CD231" s="56">
        <f t="array" aca="1" ref="CD231" ca="1">SUM(BI231:BY231*BI$54:BY$54*BI$55:BY$55)/1000000</f>
        <v>3357.170141034369</v>
      </c>
      <c r="CI231" s="10"/>
      <c r="CJ231" s="73"/>
      <c r="CK231" s="156" t="str">
        <f t="shared" ca="1" si="239"/>
        <v/>
      </c>
      <c r="CL231" s="156" t="str">
        <f t="shared" ca="1" si="240"/>
        <v/>
      </c>
      <c r="CM231" s="156" t="str">
        <f t="shared" ca="1" si="241"/>
        <v/>
      </c>
      <c r="CN231" s="156">
        <f t="shared" ca="1" si="242"/>
        <v>-3.2097118439301875E-3</v>
      </c>
      <c r="CO231" s="156">
        <f t="shared" ca="1" si="243"/>
        <v>-3.040102296594543E-3</v>
      </c>
      <c r="CP231" s="156">
        <f t="shared" ca="1" si="244"/>
        <v>-2.8513074386447607E-3</v>
      </c>
      <c r="CQ231" s="156">
        <f t="shared" ca="1" si="245"/>
        <v>-3.0287034897463995E-3</v>
      </c>
      <c r="CR231" s="156">
        <f t="shared" ca="1" si="246"/>
        <v>-2.7502401289862402E-3</v>
      </c>
      <c r="CS231" s="156">
        <f t="shared" ca="1" si="247"/>
        <v>-2.9803167934501578E-3</v>
      </c>
      <c r="CT231" s="156">
        <f t="shared" ca="1" si="248"/>
        <v>-3.2729161124996696E-3</v>
      </c>
      <c r="CU231" s="156">
        <f t="shared" ca="1" si="249"/>
        <v>-2.7761669450663867E-3</v>
      </c>
      <c r="CV231" s="156">
        <f t="shared" ca="1" si="250"/>
        <v>-2.8905996425232267E-3</v>
      </c>
      <c r="CW231" s="156">
        <f t="shared" ca="1" si="251"/>
        <v>-2.8512487672739664E-3</v>
      </c>
      <c r="CX231" s="156" t="str">
        <f t="shared" ca="1" si="252"/>
        <v/>
      </c>
      <c r="CY231" s="156" t="str">
        <f t="shared" ca="1" si="253"/>
        <v/>
      </c>
      <c r="CZ231" s="156" t="str">
        <f t="shared" ca="1" si="254"/>
        <v/>
      </c>
      <c r="DA231" s="156" t="str">
        <f t="shared" ca="1" si="255"/>
        <v/>
      </c>
      <c r="DB231" s="55"/>
      <c r="DC231" s="55"/>
      <c r="DD231" s="43"/>
      <c r="DE231" s="45"/>
      <c r="DF231" s="56"/>
      <c r="DK231" s="10"/>
      <c r="DL231" s="48"/>
      <c r="DM231" s="74">
        <f t="shared" ca="1" si="256"/>
        <v>7.7622289258966776E-2</v>
      </c>
      <c r="DN231" s="74">
        <f t="shared" ca="1" si="257"/>
        <v>7.7622289258966776E-2</v>
      </c>
      <c r="DO231" s="74">
        <f t="shared" ca="1" si="258"/>
        <v>0.71409555993019447</v>
      </c>
      <c r="DP231" s="74">
        <f t="shared" ca="1" si="259"/>
        <v>0.71409555993019458</v>
      </c>
      <c r="DQ231" s="74">
        <f t="shared" ca="1" si="260"/>
        <v>0.71409555993019458</v>
      </c>
      <c r="DR231" s="74">
        <f t="shared" ca="1" si="261"/>
        <v>0.7140955599301948</v>
      </c>
      <c r="DS231" s="74">
        <f t="shared" ca="1" si="262"/>
        <v>0.71409555993019458</v>
      </c>
      <c r="DT231" s="74">
        <f t="shared" ca="1" si="263"/>
        <v>0.71409555993019458</v>
      </c>
      <c r="DU231" s="74">
        <f t="shared" ca="1" si="264"/>
        <v>0.71409555993019458</v>
      </c>
      <c r="DV231" s="74">
        <f t="shared" ca="1" si="265"/>
        <v>0.71409555993019458</v>
      </c>
      <c r="DW231" s="74">
        <f t="shared" ca="1" si="266"/>
        <v>0.71409555993019458</v>
      </c>
      <c r="DX231" s="74">
        <f t="shared" ca="1" si="267"/>
        <v>0.71409555993019458</v>
      </c>
      <c r="DY231" s="74">
        <f t="shared" ca="1" si="268"/>
        <v>0.71409555993019458</v>
      </c>
      <c r="DZ231" s="74">
        <f t="shared" ca="1" si="269"/>
        <v>0.71409555993019458</v>
      </c>
      <c r="EA231" s="74">
        <f t="shared" ca="1" si="270"/>
        <v>0.71409555993019458</v>
      </c>
      <c r="EB231" s="74">
        <f t="shared" ca="1" si="271"/>
        <v>0.71409555993019458</v>
      </c>
      <c r="EC231" s="74">
        <f t="shared" ca="1" si="272"/>
        <v>0.71409555993019458</v>
      </c>
      <c r="ED231" s="55"/>
      <c r="EE231" s="55"/>
      <c r="EF231" s="43"/>
      <c r="EG231" s="45"/>
      <c r="EH231" s="56"/>
    </row>
    <row r="232" spans="1:138" x14ac:dyDescent="0.2">
      <c r="A232" s="6">
        <v>15</v>
      </c>
      <c r="B232">
        <v>8</v>
      </c>
      <c r="C232" s="5">
        <f t="shared" ca="1" si="196"/>
        <v>0.56140652065781838</v>
      </c>
      <c r="D232" s="5">
        <f t="shared" ca="1" si="197"/>
        <v>0.10144754153963988</v>
      </c>
      <c r="E232" s="32">
        <f t="shared" ca="1" si="198"/>
        <v>23653295.34261037</v>
      </c>
      <c r="F232" s="31">
        <f t="shared" ca="1" si="281"/>
        <v>10937916.192427307</v>
      </c>
      <c r="G232" s="31">
        <f t="shared" ca="1" si="281"/>
        <v>9124729.5320600681</v>
      </c>
      <c r="H232" s="31">
        <f t="shared" ca="1" si="281"/>
        <v>7200237.8239858542</v>
      </c>
      <c r="I232" s="31">
        <f t="shared" ca="1" si="281"/>
        <v>4369671.764113049</v>
      </c>
      <c r="J232" s="31">
        <f t="shared" ca="1" si="281"/>
        <v>3017839.6899708458</v>
      </c>
      <c r="K232" s="31">
        <f t="shared" ca="1" si="281"/>
        <v>3013653.5854613869</v>
      </c>
      <c r="L232" s="31">
        <f t="shared" ca="1" si="281"/>
        <v>944051.4597497395</v>
      </c>
      <c r="M232" s="31">
        <f t="shared" ca="1" si="281"/>
        <v>508522.05789278058</v>
      </c>
      <c r="N232" s="31">
        <f t="shared" ca="1" si="281"/>
        <v>291465.73832360405</v>
      </c>
      <c r="O232" s="31">
        <f t="shared" ca="1" si="281"/>
        <v>81132.850948137231</v>
      </c>
      <c r="P232" s="31">
        <f t="shared" ca="1" si="282"/>
        <v>11033.413279994049</v>
      </c>
      <c r="Q232" s="31">
        <f t="shared" ca="1" si="282"/>
        <v>4673.2376329320859</v>
      </c>
      <c r="R232" s="31">
        <f t="shared" ca="1" si="282"/>
        <v>562.87798032172975</v>
      </c>
      <c r="S232" s="31">
        <f t="shared" ca="1" si="282"/>
        <v>580.36169744063682</v>
      </c>
      <c r="T232" s="31">
        <f t="shared" ca="1" si="282"/>
        <v>207.81268522426126</v>
      </c>
      <c r="U232" s="31">
        <f t="shared" ca="1" si="282"/>
        <v>208.97963255713358</v>
      </c>
      <c r="V232" s="31">
        <f t="shared" ca="1" si="282"/>
        <v>99.378359033314766</v>
      </c>
      <c r="W232" s="33">
        <f t="shared" ca="1" si="199"/>
        <v>19443941.031712897</v>
      </c>
      <c r="X232" s="33">
        <f t="shared" ca="1" si="200"/>
        <v>63159882.098810643</v>
      </c>
      <c r="Y232" s="40">
        <f t="array" aca="1" ref="Y232" ca="1">SUM($E$54:$V$54*E232:V232)/1000000</f>
        <v>698.68477015147266</v>
      </c>
      <c r="Z232" s="41">
        <f t="array" aca="1" ref="Z232" ca="1">SUM(($E$54:$V$54*E232:V232))/SUM(E232:V232)</f>
        <v>11.062160772536172</v>
      </c>
      <c r="AE232" s="10"/>
      <c r="AF232" s="48"/>
      <c r="AG232" s="55">
        <f t="shared" ca="1" si="205"/>
        <v>421727.90333586588</v>
      </c>
      <c r="AH232" s="55">
        <f t="shared" ca="1" si="206"/>
        <v>351817.74904499232</v>
      </c>
      <c r="AI232" s="55">
        <f t="shared" ca="1" si="207"/>
        <v>1143288.075252621</v>
      </c>
      <c r="AJ232" s="55">
        <f t="shared" ca="1" si="208"/>
        <v>693837.30687842728</v>
      </c>
      <c r="AK232" s="55">
        <f t="shared" ca="1" si="209"/>
        <v>479186.96783514932</v>
      </c>
      <c r="AL232" s="55">
        <f t="shared" ca="1" si="210"/>
        <v>478522.27821177576</v>
      </c>
      <c r="AM232" s="55">
        <f t="shared" ca="1" si="211"/>
        <v>149900.98976469965</v>
      </c>
      <c r="AN232" s="55">
        <f t="shared" ca="1" si="212"/>
        <v>80745.555772475738</v>
      </c>
      <c r="AO232" s="55">
        <f t="shared" ca="1" si="213"/>
        <v>46280.318944466591</v>
      </c>
      <c r="AP232" s="55">
        <f t="shared" ca="1" si="214"/>
        <v>12882.660721462835</v>
      </c>
      <c r="AQ232" s="55">
        <f t="shared" ca="1" si="215"/>
        <v>1751.9379415953983</v>
      </c>
      <c r="AR232" s="55">
        <f t="shared" ca="1" si="216"/>
        <v>742.03894220752022</v>
      </c>
      <c r="AS232" s="55">
        <f t="shared" ca="1" si="217"/>
        <v>89.376448175134271</v>
      </c>
      <c r="AT232" s="55">
        <f t="shared" ca="1" si="218"/>
        <v>92.152596099935906</v>
      </c>
      <c r="AU232" s="55">
        <f t="shared" ca="1" si="219"/>
        <v>32.997488515122583</v>
      </c>
      <c r="AV232" s="55">
        <f t="shared" ca="1" si="220"/>
        <v>33.182781973857573</v>
      </c>
      <c r="AW232" s="55">
        <f t="shared" ca="1" si="221"/>
        <v>15.779769446291221</v>
      </c>
      <c r="AX232" s="55">
        <f t="shared" ca="1" si="201"/>
        <v>3087401.6193490913</v>
      </c>
      <c r="AY232" s="55">
        <f t="shared" ca="1" si="202"/>
        <v>3860947.2717299489</v>
      </c>
      <c r="AZ232" s="43">
        <f t="array" aca="1" ref="AZ232" ca="1">SUM($E$54:$V$54*AF232:AW232)/1000000</f>
        <v>83.247218474308426</v>
      </c>
      <c r="BA232" s="45">
        <f t="array" aca="1" ref="BA232" ca="1">IF(AZ232=0,"",SUM(($E$54:$V$54*AF232:AW232))/SUM(AF232:AW232))</f>
        <v>21.561345601336949</v>
      </c>
      <c r="BB232" s="56">
        <f t="array" aca="1" ref="BB232" ca="1">SUM(AG232:AW232*AG$54:AW$54*AG$55:AW$55)/1000000</f>
        <v>176.03109655491244</v>
      </c>
      <c r="BG232" s="10"/>
      <c r="BH232" s="48"/>
      <c r="BI232" s="55">
        <f t="shared" si="222"/>
        <v>0</v>
      </c>
      <c r="BJ232" s="55">
        <f t="shared" si="223"/>
        <v>0</v>
      </c>
      <c r="BK232" s="55">
        <f t="shared" ca="1" si="224"/>
        <v>6326909.1660180856</v>
      </c>
      <c r="BL232" s="55">
        <f t="shared" ca="1" si="225"/>
        <v>3839667.107211316</v>
      </c>
      <c r="BM232" s="55">
        <f t="shared" ca="1" si="226"/>
        <v>2651800.9630798595</v>
      </c>
      <c r="BN232" s="55">
        <f t="shared" ca="1" si="227"/>
        <v>2648122.5980538358</v>
      </c>
      <c r="BO232" s="55">
        <f t="shared" ca="1" si="228"/>
        <v>829545.90944010392</v>
      </c>
      <c r="BP232" s="55">
        <f t="shared" ca="1" si="229"/>
        <v>446842.58323889144</v>
      </c>
      <c r="BQ232" s="55">
        <f t="shared" ca="1" si="230"/>
        <v>256113.38076038842</v>
      </c>
      <c r="BR232" s="55">
        <f t="shared" ca="1" si="231"/>
        <v>71292.114354743433</v>
      </c>
      <c r="BS232" s="55">
        <f t="shared" ca="1" si="232"/>
        <v>9695.1524824796088</v>
      </c>
      <c r="BT232" s="55">
        <f t="shared" ca="1" si="233"/>
        <v>4106.4129737885678</v>
      </c>
      <c r="BU232" s="55">
        <f t="shared" ca="1" si="234"/>
        <v>494.60558666322976</v>
      </c>
      <c r="BV232" s="55">
        <f t="shared" ca="1" si="235"/>
        <v>509.96867505000267</v>
      </c>
      <c r="BW232" s="55">
        <f t="shared" ca="1" si="236"/>
        <v>182.60674370785796</v>
      </c>
      <c r="BX232" s="55">
        <f t="shared" ca="1" si="237"/>
        <v>183.63215008429947</v>
      </c>
      <c r="BY232" s="55">
        <f t="shared" ca="1" si="238"/>
        <v>87.324594831737414</v>
      </c>
      <c r="BZ232" s="55">
        <f t="shared" ca="1" si="203"/>
        <v>17085553.525363829</v>
      </c>
      <c r="CA232" s="55">
        <f t="shared" ca="1" si="204"/>
        <v>17085553.525363829</v>
      </c>
      <c r="CB232" s="43">
        <f t="array" aca="1" ref="CB232" ca="1">SUM($E$54:$V$54*BH232:BY232)/1000000</f>
        <v>421.24388139008784</v>
      </c>
      <c r="CC232" s="45">
        <f t="array" aca="1" ref="CC232" ca="1">IF(CB232=0,"",SUM(($E$54:$V$54*BH232:BY232))/SUM(BH232:BY232))</f>
        <v>24.654974201727985</v>
      </c>
      <c r="CD232" s="56">
        <f t="array" aca="1" ref="CD232" ca="1">SUM(BI232:BY232*BI$54:BY$54*BI$55:BY$55)/1000000</f>
        <v>2014.5288255924233</v>
      </c>
      <c r="CI232" s="10"/>
      <c r="CJ232" s="73"/>
      <c r="CK232" s="156" t="str">
        <f t="shared" ca="1" si="239"/>
        <v/>
      </c>
      <c r="CL232" s="156" t="str">
        <f t="shared" ca="1" si="240"/>
        <v/>
      </c>
      <c r="CM232" s="156" t="str">
        <f t="shared" ca="1" si="241"/>
        <v/>
      </c>
      <c r="CN232" s="156">
        <f t="shared" ca="1" si="242"/>
        <v>0.87109170310905515</v>
      </c>
      <c r="CO232" s="156">
        <f t="shared" ca="1" si="243"/>
        <v>0.81711637225732014</v>
      </c>
      <c r="CP232" s="156">
        <f t="shared" ca="1" si="244"/>
        <v>0.88489915280329301</v>
      </c>
      <c r="CQ232" s="156">
        <f t="shared" ca="1" si="245"/>
        <v>0.78193757089939697</v>
      </c>
      <c r="CR232" s="156">
        <f t="shared" ca="1" si="246"/>
        <v>0.90677224056821448</v>
      </c>
      <c r="CS232" s="156">
        <f t="shared" ca="1" si="247"/>
        <v>0.83438426820469036</v>
      </c>
      <c r="CT232" s="156">
        <f t="shared" ca="1" si="248"/>
        <v>0.87574044515862071</v>
      </c>
      <c r="CU232" s="156">
        <f t="shared" ca="1" si="249"/>
        <v>0.80910934148848301</v>
      </c>
      <c r="CV232" s="156">
        <f t="shared" ca="1" si="250"/>
        <v>0.72432752506753706</v>
      </c>
      <c r="CW232" s="156" t="str">
        <f t="shared" ca="1" si="251"/>
        <v/>
      </c>
      <c r="CX232" s="156" t="str">
        <f t="shared" ca="1" si="252"/>
        <v/>
      </c>
      <c r="CY232" s="156" t="str">
        <f t="shared" ca="1" si="253"/>
        <v/>
      </c>
      <c r="CZ232" s="156" t="str">
        <f t="shared" ca="1" si="254"/>
        <v/>
      </c>
      <c r="DA232" s="156" t="str">
        <f t="shared" ca="1" si="255"/>
        <v/>
      </c>
      <c r="DB232" s="55"/>
      <c r="DC232" s="55"/>
      <c r="DD232" s="43"/>
      <c r="DE232" s="45"/>
      <c r="DF232" s="56"/>
      <c r="DK232" s="10"/>
      <c r="DL232" s="48"/>
      <c r="DM232" s="74">
        <f t="shared" ca="1" si="256"/>
        <v>0.10144754153964006</v>
      </c>
      <c r="DN232" s="74">
        <f t="shared" ca="1" si="257"/>
        <v>0.10144754153963995</v>
      </c>
      <c r="DO232" s="74">
        <f t="shared" ca="1" si="258"/>
        <v>0.66285406219745824</v>
      </c>
      <c r="DP232" s="74">
        <f t="shared" ca="1" si="259"/>
        <v>0.66285406219745813</v>
      </c>
      <c r="DQ232" s="74">
        <f t="shared" ca="1" si="260"/>
        <v>0.66285406219745824</v>
      </c>
      <c r="DR232" s="74">
        <f t="shared" ca="1" si="261"/>
        <v>0.66285406219745824</v>
      </c>
      <c r="DS232" s="74">
        <f t="shared" ca="1" si="262"/>
        <v>0.66285406219745824</v>
      </c>
      <c r="DT232" s="74">
        <f t="shared" ca="1" si="263"/>
        <v>0.66285406219745824</v>
      </c>
      <c r="DU232" s="74">
        <f t="shared" ca="1" si="264"/>
        <v>0.66285406219745824</v>
      </c>
      <c r="DV232" s="74">
        <f t="shared" ca="1" si="265"/>
        <v>0.66285406219745813</v>
      </c>
      <c r="DW232" s="74">
        <f t="shared" ca="1" si="266"/>
        <v>0.66285406219745835</v>
      </c>
      <c r="DX232" s="74">
        <f t="shared" ca="1" si="267"/>
        <v>0.66285406219745824</v>
      </c>
      <c r="DY232" s="74">
        <f t="shared" ca="1" si="268"/>
        <v>0.66285406219745835</v>
      </c>
      <c r="DZ232" s="74">
        <f t="shared" ca="1" si="269"/>
        <v>0.66285406219745824</v>
      </c>
      <c r="EA232" s="74">
        <f t="shared" ca="1" si="270"/>
        <v>0.66285406219745824</v>
      </c>
      <c r="EB232" s="74">
        <f t="shared" ca="1" si="271"/>
        <v>0.66285406219745824</v>
      </c>
      <c r="EC232" s="74">
        <f t="shared" ca="1" si="272"/>
        <v>0.66285406219745824</v>
      </c>
      <c r="ED232" s="55"/>
      <c r="EE232" s="55"/>
      <c r="EF232" s="43"/>
      <c r="EG232" s="45"/>
      <c r="EH232" s="56"/>
    </row>
    <row r="233" spans="1:138" x14ac:dyDescent="0.2">
      <c r="A233" s="6">
        <v>15</v>
      </c>
      <c r="B233">
        <v>9</v>
      </c>
      <c r="C233" s="5">
        <f t="shared" ca="1" si="196"/>
        <v>0.72302101505902594</v>
      </c>
      <c r="D233" s="5">
        <f t="shared" ca="1" si="197"/>
        <v>9.9589467260491088E-2</v>
      </c>
      <c r="E233" s="32">
        <f t="shared" ca="1" si="198"/>
        <v>23028713.672276132</v>
      </c>
      <c r="F233" s="31">
        <f t="shared" ca="1" si="281"/>
        <v>17973761.067608371</v>
      </c>
      <c r="G233" s="31">
        <f t="shared" ca="1" si="281"/>
        <v>8311547.6880743559</v>
      </c>
      <c r="H233" s="31">
        <f t="shared" ca="1" si="281"/>
        <v>3364831.1259614616</v>
      </c>
      <c r="I233" s="31">
        <f t="shared" ca="1" si="281"/>
        <v>2655156.436072777</v>
      </c>
      <c r="J233" s="31">
        <f t="shared" ca="1" si="281"/>
        <v>1611358.1789424294</v>
      </c>
      <c r="K233" s="31">
        <f t="shared" ca="1" si="281"/>
        <v>1112857.1960733205</v>
      </c>
      <c r="L233" s="31">
        <f t="shared" ca="1" si="281"/>
        <v>1111313.5300719924</v>
      </c>
      <c r="M233" s="31">
        <f t="shared" ca="1" si="281"/>
        <v>348127.98835453374</v>
      </c>
      <c r="N233" s="31">
        <f t="shared" ca="1" si="281"/>
        <v>187522.36355320175</v>
      </c>
      <c r="O233" s="31">
        <f t="shared" ca="1" si="281"/>
        <v>107480.77354147982</v>
      </c>
      <c r="P233" s="31">
        <f t="shared" ca="1" si="282"/>
        <v>29918.513337748202</v>
      </c>
      <c r="Q233" s="31">
        <f t="shared" ca="1" si="282"/>
        <v>4068.6764796346538</v>
      </c>
      <c r="R233" s="31">
        <f t="shared" ca="1" si="282"/>
        <v>1723.3009911203615</v>
      </c>
      <c r="S233" s="31">
        <f t="shared" ca="1" si="282"/>
        <v>207.56662886831649</v>
      </c>
      <c r="T233" s="31">
        <f t="shared" ca="1" si="282"/>
        <v>214.01391646763693</v>
      </c>
      <c r="U233" s="31">
        <f t="shared" ca="1" si="282"/>
        <v>76.632911600872049</v>
      </c>
      <c r="V233" s="31">
        <f t="shared" ca="1" si="282"/>
        <v>77.063234570359569</v>
      </c>
      <c r="W233" s="33">
        <f t="shared" ca="1" si="199"/>
        <v>10534933.360071203</v>
      </c>
      <c r="X233" s="33">
        <f t="shared" ca="1" si="200"/>
        <v>59848955.788030058</v>
      </c>
      <c r="Y233" s="40">
        <f t="array" aca="1" ref="Y233" ca="1">SUM($E$54:$V$54*E233:V233)/1000000</f>
        <v>518.87243409163727</v>
      </c>
      <c r="Z233" s="41">
        <f t="array" aca="1" ref="Z233" ca="1">SUM(($E$54:$V$54*E233:V233))/SUM(E233:V233)</f>
        <v>8.6696990325002989</v>
      </c>
      <c r="AE233" s="10"/>
      <c r="AF233" s="48"/>
      <c r="AG233" s="55">
        <f t="shared" ca="1" si="205"/>
        <v>566976.59332932904</v>
      </c>
      <c r="AH233" s="55">
        <f t="shared" ca="1" si="206"/>
        <v>262185.13619674515</v>
      </c>
      <c r="AI233" s="55">
        <f t="shared" ca="1" si="207"/>
        <v>574999.18445543142</v>
      </c>
      <c r="AJ233" s="55">
        <f t="shared" ca="1" si="208"/>
        <v>453726.42138383572</v>
      </c>
      <c r="AK233" s="55">
        <f t="shared" ca="1" si="209"/>
        <v>275356.95078686631</v>
      </c>
      <c r="AL233" s="55">
        <f t="shared" ca="1" si="210"/>
        <v>190170.60773731276</v>
      </c>
      <c r="AM233" s="55">
        <f t="shared" ca="1" si="211"/>
        <v>189906.81836464952</v>
      </c>
      <c r="AN233" s="55">
        <f t="shared" ca="1" si="212"/>
        <v>59489.853100062974</v>
      </c>
      <c r="AO233" s="55">
        <f t="shared" ca="1" si="213"/>
        <v>32044.760070815184</v>
      </c>
      <c r="AP233" s="55">
        <f t="shared" ca="1" si="214"/>
        <v>18366.852545484224</v>
      </c>
      <c r="AQ233" s="55">
        <f t="shared" ca="1" si="215"/>
        <v>5112.6253072830132</v>
      </c>
      <c r="AR233" s="55">
        <f t="shared" ca="1" si="216"/>
        <v>695.27580137753296</v>
      </c>
      <c r="AS233" s="55">
        <f t="shared" ca="1" si="217"/>
        <v>294.48629882794108</v>
      </c>
      <c r="AT233" s="55">
        <f t="shared" ca="1" si="218"/>
        <v>35.470024453409131</v>
      </c>
      <c r="AU233" s="55">
        <f t="shared" ca="1" si="219"/>
        <v>36.5717692283418</v>
      </c>
      <c r="AV233" s="55">
        <f t="shared" ca="1" si="220"/>
        <v>13.095415497369387</v>
      </c>
      <c r="AW233" s="55">
        <f t="shared" ca="1" si="221"/>
        <v>13.168951240247734</v>
      </c>
      <c r="AX233" s="55">
        <f t="shared" ca="1" si="201"/>
        <v>1800262.1420123661</v>
      </c>
      <c r="AY233" s="55">
        <f t="shared" ca="1" si="202"/>
        <v>2629423.8715384398</v>
      </c>
      <c r="AZ233" s="43">
        <f t="array" aca="1" ref="AZ233" ca="1">SUM($E$54:$V$54*AF233:AW233)/1000000</f>
        <v>52.42676217046953</v>
      </c>
      <c r="BA233" s="45">
        <f t="array" aca="1" ref="BA233" ca="1">IF(AZ233=0,"",SUM(($E$54:$V$54*AF233:AW233))/SUM(AF233:AW233))</f>
        <v>19.93849783519131</v>
      </c>
      <c r="BB233" s="56">
        <f t="array" aca="1" ref="BB233" ca="1">SUM(AG233:AW233*AG$54:AW$54*AG$55:AW$55)/1000000</f>
        <v>110.01915315511943</v>
      </c>
      <c r="BG233" s="10"/>
      <c r="BH233" s="48"/>
      <c r="BI233" s="55">
        <f t="shared" si="222"/>
        <v>0</v>
      </c>
      <c r="BJ233" s="55">
        <f t="shared" si="223"/>
        <v>0</v>
      </c>
      <c r="BK233" s="55">
        <f t="shared" ca="1" si="224"/>
        <v>4174502.6400799737</v>
      </c>
      <c r="BL233" s="55">
        <f t="shared" ca="1" si="225"/>
        <v>3294060.5745983841</v>
      </c>
      <c r="BM233" s="55">
        <f t="shared" ca="1" si="226"/>
        <v>1999095.5623924742</v>
      </c>
      <c r="BN233" s="55">
        <f t="shared" ca="1" si="227"/>
        <v>1380641.443547227</v>
      </c>
      <c r="BO233" s="55">
        <f t="shared" ca="1" si="228"/>
        <v>1378726.3287742371</v>
      </c>
      <c r="BP233" s="55">
        <f t="shared" ca="1" si="229"/>
        <v>431897.21922715474</v>
      </c>
      <c r="BQ233" s="55">
        <f t="shared" ca="1" si="230"/>
        <v>232645.43521577111</v>
      </c>
      <c r="BR233" s="55">
        <f t="shared" ca="1" si="231"/>
        <v>133343.6229369581</v>
      </c>
      <c r="BS233" s="55">
        <f t="shared" ca="1" si="232"/>
        <v>37117.735850713907</v>
      </c>
      <c r="BT233" s="55">
        <f t="shared" ca="1" si="233"/>
        <v>5047.7126696850119</v>
      </c>
      <c r="BU233" s="55">
        <f t="shared" ca="1" si="234"/>
        <v>2137.974913979911</v>
      </c>
      <c r="BV233" s="55">
        <f t="shared" ca="1" si="235"/>
        <v>257.51290563079851</v>
      </c>
      <c r="BW233" s="55">
        <f t="shared" ca="1" si="236"/>
        <v>265.51158910024827</v>
      </c>
      <c r="BX233" s="55">
        <f t="shared" ca="1" si="237"/>
        <v>95.072911483320496</v>
      </c>
      <c r="BY233" s="55">
        <f t="shared" ca="1" si="238"/>
        <v>95.606782071461637</v>
      </c>
      <c r="BZ233" s="55">
        <f t="shared" ca="1" si="203"/>
        <v>13069929.954394845</v>
      </c>
      <c r="CA233" s="55">
        <f t="shared" ca="1" si="204"/>
        <v>13069929.954394845</v>
      </c>
      <c r="CB233" s="43">
        <f t="array" aca="1" ref="CB233" ca="1">SUM($E$54:$V$54*BH233:BY233)/1000000</f>
        <v>330.47209903240463</v>
      </c>
      <c r="CC233" s="45">
        <f t="array" aca="1" ref="CC233" ca="1">IF(CB233=0,"",SUM(($E$54:$V$54*BH233:BY233))/SUM(BH233:BY233))</f>
        <v>25.284917377945188</v>
      </c>
      <c r="CD233" s="56">
        <f t="array" aca="1" ref="CD233" ca="1">SUM(BI233:BY233*BI$54:BY$54*BI$55:BY$55)/1000000</f>
        <v>1592.6883829850983</v>
      </c>
      <c r="CI233" s="10"/>
      <c r="CJ233" s="73"/>
      <c r="CK233" s="156" t="str">
        <f t="shared" ca="1" si="239"/>
        <v/>
      </c>
      <c r="CL233" s="156" t="str">
        <f t="shared" ca="1" si="240"/>
        <v/>
      </c>
      <c r="CM233" s="156" t="str">
        <f t="shared" ca="1" si="241"/>
        <v/>
      </c>
      <c r="CN233" s="156">
        <f t="shared" ca="1" si="242"/>
        <v>0.44937594188073166</v>
      </c>
      <c r="CO233" s="156">
        <f t="shared" ca="1" si="243"/>
        <v>0.58746353785376804</v>
      </c>
      <c r="CP233" s="156">
        <f t="shared" ca="1" si="244"/>
        <v>0.47841574676313015</v>
      </c>
      <c r="CQ233" s="156">
        <f t="shared" ca="1" si="245"/>
        <v>0.46967900346721753</v>
      </c>
      <c r="CR233" s="156">
        <f t="shared" ca="1" si="246"/>
        <v>0.46070096725816462</v>
      </c>
      <c r="CS233" s="156">
        <f t="shared" ca="1" si="247"/>
        <v>0.48408210090629239</v>
      </c>
      <c r="CT233" s="156">
        <f t="shared" ca="1" si="248"/>
        <v>0.47633138650389634</v>
      </c>
      <c r="CU233" s="156">
        <f t="shared" ca="1" si="249"/>
        <v>0.45543802680336798</v>
      </c>
      <c r="CV233" s="156">
        <f t="shared" ca="1" si="250"/>
        <v>0.53196266716701346</v>
      </c>
      <c r="CW233" s="156">
        <f t="shared" ca="1" si="251"/>
        <v>0.46363010559116952</v>
      </c>
      <c r="CX233" s="156" t="str">
        <f t="shared" ca="1" si="252"/>
        <v/>
      </c>
      <c r="CY233" s="156" t="str">
        <f t="shared" ca="1" si="253"/>
        <v/>
      </c>
      <c r="CZ233" s="156" t="str">
        <f t="shared" ca="1" si="254"/>
        <v/>
      </c>
      <c r="DA233" s="156" t="str">
        <f t="shared" ca="1" si="255"/>
        <v/>
      </c>
      <c r="DB233" s="55"/>
      <c r="DC233" s="55"/>
      <c r="DD233" s="43"/>
      <c r="DE233" s="45"/>
      <c r="DF233" s="56"/>
      <c r="DK233" s="10"/>
      <c r="DL233" s="48"/>
      <c r="DM233" s="74">
        <f t="shared" ca="1" si="256"/>
        <v>9.9589467260491199E-2</v>
      </c>
      <c r="DN233" s="74">
        <f t="shared" ca="1" si="257"/>
        <v>9.9589467260491032E-2</v>
      </c>
      <c r="DO233" s="74">
        <f t="shared" ca="1" si="258"/>
        <v>0.82261048231951694</v>
      </c>
      <c r="DP233" s="74">
        <f t="shared" ca="1" si="259"/>
        <v>0.82261048231951683</v>
      </c>
      <c r="DQ233" s="74">
        <f t="shared" ca="1" si="260"/>
        <v>0.82261048231951694</v>
      </c>
      <c r="DR233" s="74">
        <f t="shared" ca="1" si="261"/>
        <v>0.82261048231951717</v>
      </c>
      <c r="DS233" s="74">
        <f t="shared" ca="1" si="262"/>
        <v>0.82261048231951717</v>
      </c>
      <c r="DT233" s="74">
        <f t="shared" ca="1" si="263"/>
        <v>0.82261048231951694</v>
      </c>
      <c r="DU233" s="74">
        <f t="shared" ca="1" si="264"/>
        <v>0.82261048231951694</v>
      </c>
      <c r="DV233" s="74">
        <f t="shared" ca="1" si="265"/>
        <v>0.82261048231951694</v>
      </c>
      <c r="DW233" s="74">
        <f t="shared" ca="1" si="266"/>
        <v>0.82261048231951694</v>
      </c>
      <c r="DX233" s="74">
        <f t="shared" ca="1" si="267"/>
        <v>0.82261048231951694</v>
      </c>
      <c r="DY233" s="74">
        <f t="shared" ca="1" si="268"/>
        <v>0.82261048231951694</v>
      </c>
      <c r="DZ233" s="74">
        <f t="shared" ca="1" si="269"/>
        <v>0.82261048231951694</v>
      </c>
      <c r="EA233" s="74">
        <f t="shared" ca="1" si="270"/>
        <v>0.82261048231951694</v>
      </c>
      <c r="EB233" s="74">
        <f t="shared" ca="1" si="271"/>
        <v>0.82261048231951717</v>
      </c>
      <c r="EC233" s="74">
        <f t="shared" ca="1" si="272"/>
        <v>0.82261048231951694</v>
      </c>
      <c r="ED233" s="55"/>
      <c r="EE233" s="55"/>
      <c r="EF233" s="43"/>
      <c r="EG233" s="45"/>
      <c r="EH233" s="56"/>
    </row>
    <row r="234" spans="1:138" x14ac:dyDescent="0.2">
      <c r="A234" s="6">
        <v>15</v>
      </c>
      <c r="B234">
        <v>10</v>
      </c>
      <c r="C234" s="5">
        <f t="shared" ca="1" si="196"/>
        <v>0.5513306883268132</v>
      </c>
      <c r="D234" s="5">
        <f t="shared" ca="1" si="197"/>
        <v>9.3312784718745823E-2</v>
      </c>
      <c r="E234" s="32">
        <f t="shared" ca="1" si="198"/>
        <v>96304929.823365569</v>
      </c>
      <c r="F234" s="31">
        <f t="shared" ca="1" si="281"/>
        <v>17609333.484804526</v>
      </c>
      <c r="G234" s="31">
        <f t="shared" ca="1" si="281"/>
        <v>13743970.120083086</v>
      </c>
      <c r="H234" s="31">
        <f t="shared" ca="1" si="281"/>
        <v>3661974.0595109863</v>
      </c>
      <c r="I234" s="31">
        <f t="shared" ca="1" si="281"/>
        <v>1482506.599292676</v>
      </c>
      <c r="J234" s="31">
        <f t="shared" ca="1" si="281"/>
        <v>1169831.9443914338</v>
      </c>
      <c r="K234" s="31">
        <f t="shared" ca="1" si="281"/>
        <v>709946.21860073111</v>
      </c>
      <c r="L234" s="31">
        <f t="shared" ca="1" si="281"/>
        <v>490312.31449323462</v>
      </c>
      <c r="M234" s="31">
        <f t="shared" ca="1" si="281"/>
        <v>489632.19268372818</v>
      </c>
      <c r="N234" s="31">
        <f t="shared" ca="1" si="281"/>
        <v>153381.26069747703</v>
      </c>
      <c r="O234" s="31">
        <f t="shared" ca="1" si="281"/>
        <v>82620.235927336704</v>
      </c>
      <c r="P234" s="31">
        <f t="shared" ca="1" si="282"/>
        <v>47354.8151771794</v>
      </c>
      <c r="Q234" s="31">
        <f t="shared" ca="1" si="282"/>
        <v>13181.759144469368</v>
      </c>
      <c r="R234" s="31">
        <f t="shared" ca="1" si="282"/>
        <v>1792.6129144807344</v>
      </c>
      <c r="S234" s="31">
        <f t="shared" ca="1" si="282"/>
        <v>759.266957616941</v>
      </c>
      <c r="T234" s="31">
        <f t="shared" ca="1" si="282"/>
        <v>91.45151289049781</v>
      </c>
      <c r="U234" s="31">
        <f t="shared" ca="1" si="282"/>
        <v>94.292115005648313</v>
      </c>
      <c r="V234" s="31">
        <f t="shared" ca="1" si="282"/>
        <v>33.763595532255032</v>
      </c>
      <c r="W234" s="33">
        <f t="shared" ca="1" si="199"/>
        <v>8303512.7870147796</v>
      </c>
      <c r="X234" s="33">
        <f t="shared" ca="1" si="200"/>
        <v>135961746.21526793</v>
      </c>
      <c r="Y234" s="40">
        <f t="array" aca="1" ref="Y234" ca="1">SUM($E$54:$V$54*E234:V234)/1000000</f>
        <v>628.33827143346582</v>
      </c>
      <c r="Z234" s="41">
        <f t="array" aca="1" ref="Z234" ca="1">SUM(($E$54:$V$54*E234:V234))/SUM(E234:V234)</f>
        <v>4.6214342557694081</v>
      </c>
      <c r="AE234" s="10"/>
      <c r="AF234" s="48"/>
      <c r="AG234" s="55">
        <f t="shared" ca="1" si="205"/>
        <v>616972.46836304117</v>
      </c>
      <c r="AH234" s="55">
        <f t="shared" ca="1" si="206"/>
        <v>481542.99408395117</v>
      </c>
      <c r="AI234" s="55">
        <f t="shared" ca="1" si="207"/>
        <v>529333.39592637203</v>
      </c>
      <c r="AJ234" s="55">
        <f t="shared" ca="1" si="208"/>
        <v>214294.32320764236</v>
      </c>
      <c r="AK234" s="55">
        <f t="shared" ca="1" si="209"/>
        <v>169097.62486699849</v>
      </c>
      <c r="AL234" s="55">
        <f t="shared" ca="1" si="210"/>
        <v>102621.76539480867</v>
      </c>
      <c r="AM234" s="55">
        <f t="shared" ca="1" si="211"/>
        <v>70873.981704250953</v>
      </c>
      <c r="AN234" s="55">
        <f t="shared" ca="1" si="212"/>
        <v>70775.671016840541</v>
      </c>
      <c r="AO234" s="55">
        <f t="shared" ca="1" si="213"/>
        <v>22171.053720491302</v>
      </c>
      <c r="AP234" s="55">
        <f t="shared" ca="1" si="214"/>
        <v>11942.643324320901</v>
      </c>
      <c r="AQ234" s="55">
        <f t="shared" ca="1" si="215"/>
        <v>6845.0744663520118</v>
      </c>
      <c r="AR234" s="55">
        <f t="shared" ca="1" si="216"/>
        <v>1905.4054504026847</v>
      </c>
      <c r="AS234" s="55">
        <f t="shared" ca="1" si="217"/>
        <v>259.11977151751631</v>
      </c>
      <c r="AT234" s="55">
        <f t="shared" ca="1" si="218"/>
        <v>109.75101149234519</v>
      </c>
      <c r="AU234" s="55">
        <f t="shared" ca="1" si="219"/>
        <v>13.219192461291208</v>
      </c>
      <c r="AV234" s="55">
        <f t="shared" ca="1" si="220"/>
        <v>13.62979765391484</v>
      </c>
      <c r="AW234" s="55">
        <f t="shared" ca="1" si="221"/>
        <v>4.88048205457787</v>
      </c>
      <c r="AX234" s="55">
        <f t="shared" ca="1" si="201"/>
        <v>1200261.5393336599</v>
      </c>
      <c r="AY234" s="55">
        <f t="shared" ca="1" si="202"/>
        <v>2298777.0017806515</v>
      </c>
      <c r="AZ234" s="43">
        <f t="array" aca="1" ref="AZ234" ca="1">SUM($E$54:$V$54*AF234:AW234)/1000000</f>
        <v>39.280584608562606</v>
      </c>
      <c r="BA234" s="45">
        <f t="array" aca="1" ref="BA234" ca="1">IF(AZ234=0,"",SUM(($E$54:$V$54*AF234:AW234))/SUM(AF234:AW234))</f>
        <v>17.087601180164732</v>
      </c>
      <c r="BB234" s="56">
        <f t="array" aca="1" ref="BB234" ca="1">SUM(AG234:AW234*AG$54:AW$54*AG$55:AW$55)/1000000</f>
        <v>76.268875081779626</v>
      </c>
      <c r="BG234" s="10"/>
      <c r="BH234" s="48"/>
      <c r="BI234" s="55">
        <f t="shared" si="222"/>
        <v>0</v>
      </c>
      <c r="BJ234" s="55">
        <f t="shared" si="223"/>
        <v>0</v>
      </c>
      <c r="BK234" s="55">
        <f t="shared" ca="1" si="224"/>
        <v>3127521.5546303191</v>
      </c>
      <c r="BL234" s="55">
        <f t="shared" ca="1" si="225"/>
        <v>1266139.8657719321</v>
      </c>
      <c r="BM234" s="55">
        <f t="shared" ca="1" si="226"/>
        <v>999099.00013542944</v>
      </c>
      <c r="BN234" s="55">
        <f t="shared" ca="1" si="227"/>
        <v>606332.01252074947</v>
      </c>
      <c r="BO234" s="55">
        <f t="shared" ca="1" si="228"/>
        <v>418752.92046253523</v>
      </c>
      <c r="BP234" s="55">
        <f t="shared" ca="1" si="229"/>
        <v>418172.06008929445</v>
      </c>
      <c r="BQ234" s="55">
        <f t="shared" ca="1" si="230"/>
        <v>130995.79382924148</v>
      </c>
      <c r="BR234" s="55">
        <f t="shared" ca="1" si="231"/>
        <v>70562.096976157627</v>
      </c>
      <c r="BS234" s="55">
        <f t="shared" ca="1" si="232"/>
        <v>40443.542956702702</v>
      </c>
      <c r="BT234" s="55">
        <f t="shared" ca="1" si="233"/>
        <v>11257.926785472244</v>
      </c>
      <c r="BU234" s="55">
        <f t="shared" ca="1" si="234"/>
        <v>1530.9872320329457</v>
      </c>
      <c r="BV234" s="55">
        <f t="shared" ca="1" si="235"/>
        <v>648.45455950135033</v>
      </c>
      <c r="BW234" s="55">
        <f t="shared" ca="1" si="236"/>
        <v>78.104479474870587</v>
      </c>
      <c r="BX234" s="55">
        <f t="shared" ca="1" si="237"/>
        <v>80.530505492228031</v>
      </c>
      <c r="BY234" s="55">
        <f t="shared" ca="1" si="238"/>
        <v>28.835915020940568</v>
      </c>
      <c r="BZ234" s="55">
        <f t="shared" ca="1" si="203"/>
        <v>7091643.6868493557</v>
      </c>
      <c r="CA234" s="55">
        <f t="shared" ca="1" si="204"/>
        <v>7091643.6868493557</v>
      </c>
      <c r="CB234" s="43">
        <f t="array" aca="1" ref="CB234" ca="1">SUM($E$54:$V$54*BH234:BY234)/1000000</f>
        <v>172.96372407017972</v>
      </c>
      <c r="CC234" s="45">
        <f t="array" aca="1" ref="CC234" ca="1">IF(CB234=0,"",SUM(($E$54:$V$54*BH234:BY234))/SUM(BH234:BY234))</f>
        <v>24.389793355089346</v>
      </c>
      <c r="CD234" s="56">
        <f t="array" aca="1" ref="CD234" ca="1">SUM(BI234:BY234*BI$54:BY$54*BI$55:BY$55)/1000000</f>
        <v>826.8805823128755</v>
      </c>
      <c r="CI234" s="10"/>
      <c r="CJ234" s="73"/>
      <c r="CK234" s="156" t="str">
        <f t="shared" ca="1" si="239"/>
        <v/>
      </c>
      <c r="CL234" s="156" t="str">
        <f t="shared" ca="1" si="240"/>
        <v/>
      </c>
      <c r="CM234" s="156" t="str">
        <f t="shared" ca="1" si="241"/>
        <v/>
      </c>
      <c r="CN234" s="156">
        <f t="shared" ca="1" si="242"/>
        <v>0.96709888996288473</v>
      </c>
      <c r="CO234" s="156">
        <f t="shared" ca="1" si="243"/>
        <v>1.0861656386275238</v>
      </c>
      <c r="CP234" s="156">
        <f t="shared" ca="1" si="244"/>
        <v>0.97661116955124538</v>
      </c>
      <c r="CQ234" s="156">
        <f t="shared" ca="1" si="245"/>
        <v>1.1391935544265039</v>
      </c>
      <c r="CR234" s="156">
        <f t="shared" ca="1" si="246"/>
        <v>0.88753472861938798</v>
      </c>
      <c r="CS234" s="156">
        <f t="shared" ca="1" si="247"/>
        <v>0.94418723651240122</v>
      </c>
      <c r="CT234" s="156">
        <f t="shared" ca="1" si="248"/>
        <v>0.82754201202760536</v>
      </c>
      <c r="CU234" s="156">
        <f t="shared" ca="1" si="249"/>
        <v>1.2178054858634801</v>
      </c>
      <c r="CV234" s="156">
        <f t="shared" ca="1" si="250"/>
        <v>0.9226841975611112</v>
      </c>
      <c r="CW234" s="156">
        <f t="shared" ca="1" si="251"/>
        <v>1.2190389649731013</v>
      </c>
      <c r="CX234" s="156" t="str">
        <f t="shared" ca="1" si="252"/>
        <v/>
      </c>
      <c r="CY234" s="156" t="str">
        <f t="shared" ca="1" si="253"/>
        <v/>
      </c>
      <c r="CZ234" s="156" t="str">
        <f t="shared" ca="1" si="254"/>
        <v/>
      </c>
      <c r="DA234" s="156" t="str">
        <f t="shared" ca="1" si="255"/>
        <v/>
      </c>
      <c r="DB234" s="55"/>
      <c r="DC234" s="55"/>
      <c r="DD234" s="43"/>
      <c r="DE234" s="45"/>
      <c r="DF234" s="56"/>
      <c r="DK234" s="10"/>
      <c r="DL234" s="48"/>
      <c r="DM234" s="74">
        <f t="shared" ca="1" si="256"/>
        <v>9.3312784718745739E-2</v>
      </c>
      <c r="DN234" s="74">
        <f t="shared" ca="1" si="257"/>
        <v>9.331278471874585E-2</v>
      </c>
      <c r="DO234" s="74">
        <f t="shared" ca="1" si="258"/>
        <v>0.64464347304555902</v>
      </c>
      <c r="DP234" s="74">
        <f t="shared" ca="1" si="259"/>
        <v>0.64464347304555902</v>
      </c>
      <c r="DQ234" s="74">
        <f t="shared" ca="1" si="260"/>
        <v>0.6446434730455588</v>
      </c>
      <c r="DR234" s="74">
        <f t="shared" ca="1" si="261"/>
        <v>0.64464347304555902</v>
      </c>
      <c r="DS234" s="74">
        <f t="shared" ca="1" si="262"/>
        <v>0.64464347304555902</v>
      </c>
      <c r="DT234" s="74">
        <f t="shared" ca="1" si="263"/>
        <v>0.64464347304555902</v>
      </c>
      <c r="DU234" s="74">
        <f t="shared" ca="1" si="264"/>
        <v>0.64464347304555902</v>
      </c>
      <c r="DV234" s="74">
        <f t="shared" ca="1" si="265"/>
        <v>0.64464347304555902</v>
      </c>
      <c r="DW234" s="74">
        <f t="shared" ca="1" si="266"/>
        <v>0.64464347304555902</v>
      </c>
      <c r="DX234" s="74">
        <f t="shared" ca="1" si="267"/>
        <v>0.64464347304555902</v>
      </c>
      <c r="DY234" s="74">
        <f t="shared" ca="1" si="268"/>
        <v>0.64464347304555902</v>
      </c>
      <c r="DZ234" s="74">
        <f t="shared" ca="1" si="269"/>
        <v>0.64464347304555902</v>
      </c>
      <c r="EA234" s="74">
        <f t="shared" ca="1" si="270"/>
        <v>0.64464347304555902</v>
      </c>
      <c r="EB234" s="74">
        <f t="shared" ca="1" si="271"/>
        <v>0.64464347304555902</v>
      </c>
      <c r="EC234" s="74">
        <f t="shared" ca="1" si="272"/>
        <v>0.64464347304555902</v>
      </c>
      <c r="ED234" s="55"/>
      <c r="EE234" s="55"/>
      <c r="EF234" s="43"/>
      <c r="EG234" s="45"/>
      <c r="EH234" s="56"/>
    </row>
    <row r="235" spans="1:138" x14ac:dyDescent="0.2">
      <c r="A235" s="6">
        <v>15</v>
      </c>
      <c r="B235">
        <v>11</v>
      </c>
      <c r="C235" s="5">
        <f t="shared" ca="1" si="196"/>
        <v>0.49579008771480432</v>
      </c>
      <c r="D235" s="5">
        <f t="shared" ca="1" si="197"/>
        <v>0.11162231275454207</v>
      </c>
      <c r="E235" s="32">
        <f t="shared" ca="1" si="198"/>
        <v>121095659.24510904</v>
      </c>
      <c r="F235" s="31">
        <f t="shared" ca="1" si="281"/>
        <v>72305283.003996074</v>
      </c>
      <c r="G235" s="31">
        <f t="shared" ca="1" si="281"/>
        <v>13221003.778994702</v>
      </c>
      <c r="H235" s="31">
        <f t="shared" ca="1" si="281"/>
        <v>6285137.9490584731</v>
      </c>
      <c r="I235" s="31">
        <f t="shared" ca="1" si="281"/>
        <v>1674626.1763381273</v>
      </c>
      <c r="J235" s="31">
        <f t="shared" ca="1" si="281"/>
        <v>677952.46974006761</v>
      </c>
      <c r="K235" s="31">
        <f t="shared" ca="1" si="281"/>
        <v>534965.88565568079</v>
      </c>
      <c r="L235" s="31">
        <f t="shared" ca="1" si="281"/>
        <v>324659.46020923415</v>
      </c>
      <c r="M235" s="31">
        <f t="shared" ca="1" si="281"/>
        <v>224220.54965101249</v>
      </c>
      <c r="N235" s="31">
        <f t="shared" ca="1" si="281"/>
        <v>223909.52893737858</v>
      </c>
      <c r="O235" s="31">
        <f t="shared" ca="1" si="281"/>
        <v>70141.478325501186</v>
      </c>
      <c r="P235" s="31">
        <f t="shared" ca="1" si="282"/>
        <v>37782.356600752639</v>
      </c>
      <c r="Q235" s="31">
        <f t="shared" ca="1" si="282"/>
        <v>21655.42731396313</v>
      </c>
      <c r="R235" s="31">
        <f t="shared" ca="1" si="282"/>
        <v>6028.0380348900326</v>
      </c>
      <c r="S235" s="31">
        <f t="shared" ca="1" si="282"/>
        <v>819.7645482590051</v>
      </c>
      <c r="T235" s="31">
        <f t="shared" ca="1" si="282"/>
        <v>347.21390741466183</v>
      </c>
      <c r="U235" s="31">
        <f t="shared" ca="1" si="282"/>
        <v>41.820912672604322</v>
      </c>
      <c r="V235" s="31">
        <f t="shared" ca="1" si="282"/>
        <v>43.119924238848931</v>
      </c>
      <c r="W235" s="33">
        <f t="shared" ca="1" si="199"/>
        <v>10082331.239157664</v>
      </c>
      <c r="X235" s="33">
        <f t="shared" ca="1" si="200"/>
        <v>216704277.26725748</v>
      </c>
      <c r="Y235" s="40">
        <f t="array" aca="1" ref="Y235" ca="1">SUM($E$54:$V$54*E235:V235)/1000000</f>
        <v>1025.6959953052581</v>
      </c>
      <c r="Z235" s="41">
        <f t="array" aca="1" ref="Z235" ca="1">SUM(($E$54:$V$54*E235:V235))/SUM(E235:V235)</f>
        <v>4.7331598999325966</v>
      </c>
      <c r="AE235" s="10"/>
      <c r="AF235" s="48"/>
      <c r="AG235" s="55">
        <f t="shared" ca="1" si="205"/>
        <v>3423892.6704934905</v>
      </c>
      <c r="AH235" s="55">
        <f t="shared" ca="1" si="206"/>
        <v>626057.95945733192</v>
      </c>
      <c r="AI235" s="55">
        <f t="shared" ca="1" si="207"/>
        <v>1064109.0259795391</v>
      </c>
      <c r="AJ235" s="55">
        <f t="shared" ca="1" si="208"/>
        <v>283523.58274808427</v>
      </c>
      <c r="AK235" s="55">
        <f t="shared" ca="1" si="209"/>
        <v>114781.14690284496</v>
      </c>
      <c r="AL235" s="55">
        <f t="shared" ca="1" si="210"/>
        <v>90572.71807417128</v>
      </c>
      <c r="AM235" s="55">
        <f t="shared" ca="1" si="211"/>
        <v>54966.663385653083</v>
      </c>
      <c r="AN235" s="55">
        <f t="shared" ca="1" si="212"/>
        <v>37961.79377884265</v>
      </c>
      <c r="AO235" s="55">
        <f t="shared" ca="1" si="213"/>
        <v>37909.136231573706</v>
      </c>
      <c r="AP235" s="55">
        <f t="shared" ca="1" si="214"/>
        <v>11875.344787443368</v>
      </c>
      <c r="AQ235" s="55">
        <f t="shared" ca="1" si="215"/>
        <v>6396.7644000019482</v>
      </c>
      <c r="AR235" s="55">
        <f t="shared" ca="1" si="216"/>
        <v>3666.3850265504543</v>
      </c>
      <c r="AS235" s="55">
        <f t="shared" ca="1" si="217"/>
        <v>1020.5805717972114</v>
      </c>
      <c r="AT235" s="55">
        <f t="shared" ca="1" si="218"/>
        <v>138.79072536683495</v>
      </c>
      <c r="AU235" s="55">
        <f t="shared" ca="1" si="219"/>
        <v>58.785257510682577</v>
      </c>
      <c r="AV235" s="55">
        <f t="shared" ca="1" si="220"/>
        <v>7.0805145424511888</v>
      </c>
      <c r="AW235" s="55">
        <f t="shared" ca="1" si="221"/>
        <v>7.3004444697966617</v>
      </c>
      <c r="AX235" s="55">
        <f t="shared" ca="1" si="201"/>
        <v>1706995.0988283919</v>
      </c>
      <c r="AY235" s="55">
        <f t="shared" ca="1" si="202"/>
        <v>5756945.7287792144</v>
      </c>
      <c r="AZ235" s="43">
        <f t="array" aca="1" ref="AZ235" ca="1">SUM($E$54:$V$54*AF235:AW235)/1000000</f>
        <v>67.662975171538378</v>
      </c>
      <c r="BA235" s="45">
        <f t="array" aca="1" ref="BA235" ca="1">IF(AZ235=0,"",SUM(($E$54:$V$54*AF235:AW235))/SUM(AF235:AW235))</f>
        <v>11.75327653920521</v>
      </c>
      <c r="BB235" s="56">
        <f t="array" aca="1" ref="BB235" ca="1">SUM(AG235:AW235*AG$54:AW$54*AG$55:AW$55)/1000000</f>
        <v>109.25147567888988</v>
      </c>
      <c r="BG235" s="10"/>
      <c r="BH235" s="48"/>
      <c r="BI235" s="55">
        <f t="shared" si="222"/>
        <v>0</v>
      </c>
      <c r="BJ235" s="55">
        <f t="shared" si="223"/>
        <v>0</v>
      </c>
      <c r="BK235" s="55">
        <f t="shared" ca="1" si="224"/>
        <v>4726426.9509327374</v>
      </c>
      <c r="BL235" s="55">
        <f t="shared" ca="1" si="225"/>
        <v>1259319.7407493095</v>
      </c>
      <c r="BM235" s="55">
        <f t="shared" ca="1" si="226"/>
        <v>509820.60384384659</v>
      </c>
      <c r="BN235" s="55">
        <f t="shared" ca="1" si="227"/>
        <v>402294.61951131595</v>
      </c>
      <c r="BO235" s="55">
        <f t="shared" ca="1" si="228"/>
        <v>244144.08005763293</v>
      </c>
      <c r="BP235" s="55">
        <f t="shared" ca="1" si="229"/>
        <v>168613.9679690327</v>
      </c>
      <c r="BQ235" s="55">
        <f t="shared" ca="1" si="230"/>
        <v>168380.08023337252</v>
      </c>
      <c r="BR235" s="55">
        <f t="shared" ca="1" si="231"/>
        <v>52746.427560205819</v>
      </c>
      <c r="BS235" s="55">
        <f t="shared" ca="1" si="232"/>
        <v>28412.351479779318</v>
      </c>
      <c r="BT235" s="55">
        <f t="shared" ca="1" si="233"/>
        <v>16284.892411313414</v>
      </c>
      <c r="BU235" s="55">
        <f t="shared" ca="1" si="234"/>
        <v>4533.087684037213</v>
      </c>
      <c r="BV235" s="55">
        <f t="shared" ca="1" si="235"/>
        <v>616.46335939070025</v>
      </c>
      <c r="BW235" s="55">
        <f t="shared" ca="1" si="236"/>
        <v>261.1050358869465</v>
      </c>
      <c r="BX235" s="55">
        <f t="shared" ca="1" si="237"/>
        <v>31.449347710500444</v>
      </c>
      <c r="BY235" s="55">
        <f t="shared" ca="1" si="238"/>
        <v>32.426205072428608</v>
      </c>
      <c r="BZ235" s="55">
        <f t="shared" ca="1" si="203"/>
        <v>7581918.246380643</v>
      </c>
      <c r="CA235" s="55">
        <f t="shared" ca="1" si="204"/>
        <v>7581918.246380643</v>
      </c>
      <c r="CB235" s="43">
        <f t="array" aca="1" ref="CB235" ca="1">SUM($E$54:$V$54*BH235:BY235)/1000000</f>
        <v>169.21623239936434</v>
      </c>
      <c r="CC235" s="45">
        <f t="array" aca="1" ref="CC235" ca="1">IF(CB235=0,"",SUM(($E$54:$V$54*BH235:BY235))/SUM(BH235:BY235))</f>
        <v>22.318393169188099</v>
      </c>
      <c r="CD235" s="56">
        <f t="array" aca="1" ref="CD235" ca="1">SUM(BI235:BY235*BI$54:BY$54*BI$55:BY$55)/1000000</f>
        <v>788.27761155581493</v>
      </c>
      <c r="CI235" s="10"/>
      <c r="CJ235" s="73"/>
      <c r="CK235" s="156" t="str">
        <f t="shared" ca="1" si="239"/>
        <v/>
      </c>
      <c r="CL235" s="156" t="str">
        <f t="shared" ca="1" si="240"/>
        <v/>
      </c>
      <c r="CM235" s="156" t="str">
        <f t="shared" ca="1" si="241"/>
        <v/>
      </c>
      <c r="CN235" s="156">
        <f t="shared" ca="1" si="242"/>
        <v>0.79469662903822413</v>
      </c>
      <c r="CO235" s="156">
        <f t="shared" ca="1" si="243"/>
        <v>0.8272659011427056</v>
      </c>
      <c r="CP235" s="156">
        <f t="shared" ca="1" si="244"/>
        <v>0.80448707643521566</v>
      </c>
      <c r="CQ235" s="156">
        <f t="shared" ca="1" si="245"/>
        <v>0.65144832983581413</v>
      </c>
      <c r="CR235" s="156">
        <f t="shared" ca="1" si="246"/>
        <v>0.70509880504515443</v>
      </c>
      <c r="CS235" s="156">
        <f t="shared" ca="1" si="247"/>
        <v>0.57771575472532544</v>
      </c>
      <c r="CT235" s="156">
        <f t="shared" ca="1" si="248"/>
        <v>0.78132567188135493</v>
      </c>
      <c r="CU235" s="156">
        <f t="shared" ca="1" si="249"/>
        <v>0.81943688973742468</v>
      </c>
      <c r="CV235" s="156">
        <f t="shared" ca="1" si="250"/>
        <v>0.69822996886196276</v>
      </c>
      <c r="CW235" s="156">
        <f t="shared" ca="1" si="251"/>
        <v>0.7015896769629375</v>
      </c>
      <c r="CX235" s="156" t="str">
        <f t="shared" ca="1" si="252"/>
        <v/>
      </c>
      <c r="CY235" s="156" t="str">
        <f t="shared" ca="1" si="253"/>
        <v/>
      </c>
      <c r="CZ235" s="156" t="str">
        <f t="shared" ca="1" si="254"/>
        <v/>
      </c>
      <c r="DA235" s="156" t="str">
        <f t="shared" ca="1" si="255"/>
        <v/>
      </c>
      <c r="DB235" s="55"/>
      <c r="DC235" s="55"/>
      <c r="DD235" s="43"/>
      <c r="DE235" s="45"/>
      <c r="DF235" s="56"/>
      <c r="DK235" s="10"/>
      <c r="DL235" s="48"/>
      <c r="DM235" s="74">
        <f t="shared" ca="1" si="256"/>
        <v>0.11162231275454224</v>
      </c>
      <c r="DN235" s="74">
        <f t="shared" ca="1" si="257"/>
        <v>0.11162231275454212</v>
      </c>
      <c r="DO235" s="74">
        <f t="shared" ca="1" si="258"/>
        <v>0.6074124004693463</v>
      </c>
      <c r="DP235" s="74">
        <f t="shared" ca="1" si="259"/>
        <v>0.6074124004693463</v>
      </c>
      <c r="DQ235" s="74">
        <f t="shared" ca="1" si="260"/>
        <v>0.60741240046934619</v>
      </c>
      <c r="DR235" s="74">
        <f t="shared" ca="1" si="261"/>
        <v>0.60741240046934653</v>
      </c>
      <c r="DS235" s="74">
        <f t="shared" ca="1" si="262"/>
        <v>0.60741240046934619</v>
      </c>
      <c r="DT235" s="74">
        <f t="shared" ca="1" si="263"/>
        <v>0.6074124004693463</v>
      </c>
      <c r="DU235" s="74">
        <f t="shared" ca="1" si="264"/>
        <v>0.6074124004693463</v>
      </c>
      <c r="DV235" s="74">
        <f t="shared" ca="1" si="265"/>
        <v>0.6074124004693463</v>
      </c>
      <c r="DW235" s="74">
        <f t="shared" ca="1" si="266"/>
        <v>0.60741240046934619</v>
      </c>
      <c r="DX235" s="74">
        <f t="shared" ca="1" si="267"/>
        <v>0.6074124004693463</v>
      </c>
      <c r="DY235" s="74">
        <f t="shared" ca="1" si="268"/>
        <v>0.60741240046934653</v>
      </c>
      <c r="DZ235" s="74">
        <f t="shared" ca="1" si="269"/>
        <v>0.6074124004693463</v>
      </c>
      <c r="EA235" s="74">
        <f t="shared" ca="1" si="270"/>
        <v>0.6074124004693463</v>
      </c>
      <c r="EB235" s="74">
        <f t="shared" ca="1" si="271"/>
        <v>0.6074124004693463</v>
      </c>
      <c r="EC235" s="74">
        <f t="shared" ca="1" si="272"/>
        <v>0.6074124004693463</v>
      </c>
      <c r="ED235" s="55"/>
      <c r="EE235" s="55"/>
      <c r="EF235" s="43"/>
      <c r="EG235" s="45"/>
      <c r="EH235" s="56"/>
    </row>
    <row r="236" spans="1:138" s="58" customFormat="1" x14ac:dyDescent="0.2">
      <c r="A236" s="61">
        <v>15</v>
      </c>
      <c r="B236" s="58">
        <v>12</v>
      </c>
      <c r="C236" s="62">
        <f t="shared" ca="1" si="196"/>
        <v>0.55132642201902393</v>
      </c>
      <c r="D236" s="62">
        <f t="shared" ca="1" si="197"/>
        <v>7.3282789985307115E-2</v>
      </c>
      <c r="E236" s="63">
        <f t="shared" ca="1" si="198"/>
        <v>155611524.94107005</v>
      </c>
      <c r="F236" s="64">
        <f t="shared" ca="1" si="281"/>
        <v>94471482.412799373</v>
      </c>
      <c r="G236" s="64">
        <f t="shared" ca="1" si="281"/>
        <v>56408192.616040334</v>
      </c>
      <c r="H236" s="64">
        <f t="shared" ca="1" si="281"/>
        <v>5942901.8935982259</v>
      </c>
      <c r="I236" s="64">
        <f t="shared" ca="1" si="281"/>
        <v>2825198.3618921437</v>
      </c>
      <c r="J236" s="64">
        <f t="shared" ca="1" si="281"/>
        <v>752752.15413226024</v>
      </c>
      <c r="K236" s="64">
        <f t="shared" ca="1" si="281"/>
        <v>304742.74749010016</v>
      </c>
      <c r="L236" s="64">
        <f t="shared" ca="1" si="281"/>
        <v>240469.62152183434</v>
      </c>
      <c r="M236" s="64">
        <f t="shared" ca="1" si="281"/>
        <v>145935.91780961919</v>
      </c>
      <c r="N236" s="64">
        <f t="shared" ca="1" si="281"/>
        <v>100788.16641908255</v>
      </c>
      <c r="O236" s="64">
        <f t="shared" ca="1" si="281"/>
        <v>100648.36118047124</v>
      </c>
      <c r="P236" s="64">
        <f t="shared" ca="1" si="282"/>
        <v>31528.916512577831</v>
      </c>
      <c r="Q236" s="64">
        <f t="shared" ca="1" si="282"/>
        <v>16983.342743155135</v>
      </c>
      <c r="R236" s="64">
        <f t="shared" ca="1" si="282"/>
        <v>9734.2139932900027</v>
      </c>
      <c r="S236" s="64">
        <f t="shared" ca="1" si="282"/>
        <v>2709.6307701800001</v>
      </c>
      <c r="T236" s="64">
        <f t="shared" ca="1" si="282"/>
        <v>368.48792781478022</v>
      </c>
      <c r="U236" s="64">
        <f t="shared" ca="1" si="282"/>
        <v>156.07424537134006</v>
      </c>
      <c r="V236" s="64">
        <f t="shared" ca="1" si="282"/>
        <v>18.798692237642229</v>
      </c>
      <c r="W236" s="59">
        <f t="shared" ca="1" si="199"/>
        <v>10474936.688928366</v>
      </c>
      <c r="X236" s="59">
        <f t="shared" ca="1" si="200"/>
        <v>316966136.65883815</v>
      </c>
      <c r="Y236" s="44">
        <f t="array" aca="1" ref="Y236" ca="1">SUM($E$54:$V$54*E236:V236)/1000000</f>
        <v>1771.1427461812455</v>
      </c>
      <c r="Z236" s="46">
        <f t="array" aca="1" ref="Z236" ca="1">SUM(($E$54:$V$54*E236:V236))/SUM(E236:V236)</f>
        <v>5.5877980053357845</v>
      </c>
      <c r="AE236" s="11"/>
      <c r="AG236" s="59">
        <f t="shared" ca="1" si="205"/>
        <v>2440059.3815610767</v>
      </c>
      <c r="AH236" s="59">
        <f t="shared" ca="1" si="206"/>
        <v>1456940.6139754362</v>
      </c>
      <c r="AI236" s="59">
        <f t="shared" ca="1" si="207"/>
        <v>667025.34682190313</v>
      </c>
      <c r="AJ236" s="59">
        <f t="shared" ca="1" si="208"/>
        <v>317097.42999657552</v>
      </c>
      <c r="AK236" s="59">
        <f t="shared" ca="1" si="209"/>
        <v>84488.146644634922</v>
      </c>
      <c r="AL236" s="59">
        <f t="shared" ca="1" si="210"/>
        <v>34204.020270805762</v>
      </c>
      <c r="AM236" s="59">
        <f t="shared" ca="1" si="211"/>
        <v>26990.069088725435</v>
      </c>
      <c r="AN236" s="59">
        <f t="shared" ca="1" si="212"/>
        <v>16379.701017039024</v>
      </c>
      <c r="AO236" s="59">
        <f t="shared" ca="1" si="213"/>
        <v>11312.362691642515</v>
      </c>
      <c r="AP236" s="59">
        <f t="shared" ca="1" si="214"/>
        <v>11296.671091908609</v>
      </c>
      <c r="AQ236" s="59">
        <f t="shared" ca="1" si="215"/>
        <v>3538.7739606429454</v>
      </c>
      <c r="AR236" s="59">
        <f t="shared" ca="1" si="216"/>
        <v>1906.1933523841822</v>
      </c>
      <c r="AS236" s="59">
        <f t="shared" ca="1" si="217"/>
        <v>1092.5584135769091</v>
      </c>
      <c r="AT236" s="59">
        <f t="shared" ca="1" si="218"/>
        <v>304.12623943625294</v>
      </c>
      <c r="AU236" s="59">
        <f t="shared" ca="1" si="219"/>
        <v>41.358715363467013</v>
      </c>
      <c r="AV236" s="59">
        <f t="shared" ca="1" si="220"/>
        <v>17.517616732143722</v>
      </c>
      <c r="AW236" s="59">
        <f t="shared" ca="1" si="221"/>
        <v>2.1099463585489988</v>
      </c>
      <c r="AX236" s="59">
        <f t="shared" ca="1" si="201"/>
        <v>1175696.3858677293</v>
      </c>
      <c r="AY236" s="59">
        <f t="shared" ca="1" si="202"/>
        <v>5072696.3814042434</v>
      </c>
      <c r="AZ236" s="44">
        <f t="array" aca="1" ref="AZ236" ca="1">SUM($E$54:$V$54*AF236:AW236)/1000000</f>
        <v>59.96126495358557</v>
      </c>
      <c r="BA236" s="46">
        <f t="array" aca="1" ref="BA236" ca="1">IF(AZ236=0,"",SUM(($E$54:$V$54*AF236:AW236))/SUM(AF236:AW236))</f>
        <v>11.820393030695612</v>
      </c>
      <c r="BB236" s="57">
        <f t="array" aca="1" ref="BB236" ca="1">SUM(AG236:AW236*AG$54:AW$54*AG$55:AW$55)/1000000</f>
        <v>92.263207675188298</v>
      </c>
      <c r="BG236" s="11"/>
      <c r="BI236" s="59">
        <f t="shared" si="222"/>
        <v>0</v>
      </c>
      <c r="BJ236" s="59">
        <f t="shared" si="223"/>
        <v>0</v>
      </c>
      <c r="BK236" s="59">
        <f t="shared" ca="1" si="224"/>
        <v>5018213.6615302237</v>
      </c>
      <c r="BL236" s="59">
        <f t="shared" ca="1" si="225"/>
        <v>2385610.4761635223</v>
      </c>
      <c r="BM236" s="59">
        <f t="shared" ca="1" si="226"/>
        <v>635627.37720472133</v>
      </c>
      <c r="BN236" s="59">
        <f t="shared" ca="1" si="227"/>
        <v>257326.17601418251</v>
      </c>
      <c r="BO236" s="59">
        <f t="shared" ca="1" si="228"/>
        <v>203053.65316627134</v>
      </c>
      <c r="BP236" s="59">
        <f t="shared" ca="1" si="229"/>
        <v>123228.95944977098</v>
      </c>
      <c r="BQ236" s="59">
        <f t="shared" ca="1" si="230"/>
        <v>85105.990760111832</v>
      </c>
      <c r="BR236" s="59">
        <f t="shared" ca="1" si="231"/>
        <v>84987.938574342377</v>
      </c>
      <c r="BS236" s="59">
        <f t="shared" ca="1" si="232"/>
        <v>26623.161951756156</v>
      </c>
      <c r="BT236" s="59">
        <f t="shared" ca="1" si="233"/>
        <v>14340.812636324676</v>
      </c>
      <c r="BU236" s="59">
        <f t="shared" ca="1" si="234"/>
        <v>8219.6150163620714</v>
      </c>
      <c r="BV236" s="59">
        <f t="shared" ca="1" si="235"/>
        <v>2288.0246707870701</v>
      </c>
      <c r="BW236" s="59">
        <f t="shared" ca="1" si="236"/>
        <v>311.15289913518905</v>
      </c>
      <c r="BX236" s="59">
        <f t="shared" ca="1" si="237"/>
        <v>131.78980981987391</v>
      </c>
      <c r="BY236" s="59">
        <f t="shared" ca="1" si="238"/>
        <v>15.873702089455366</v>
      </c>
      <c r="BZ236" s="59">
        <f t="shared" ca="1" si="203"/>
        <v>8845084.6635494214</v>
      </c>
      <c r="CA236" s="59">
        <f t="shared" ca="1" si="204"/>
        <v>8845084.6635494214</v>
      </c>
      <c r="CB236" s="44">
        <f t="array" aca="1" ref="CB236" ca="1">SUM($E$54:$V$54*BH236:BY236)/1000000</f>
        <v>196.09650166214229</v>
      </c>
      <c r="CC236" s="46">
        <f t="array" aca="1" ref="CC236" ca="1">IF(CB236=0,"",SUM(($E$54:$V$54*BH236:BY236))/SUM(BH236:BY236))</f>
        <v>22.17011019354689</v>
      </c>
      <c r="CD236" s="57">
        <f t="array" aca="1" ref="CD236" ca="1">SUM(BI236:BY236*BI$54:BY$54*BI$55:BY$55)/1000000</f>
        <v>909.08719102840359</v>
      </c>
      <c r="CI236" s="11"/>
      <c r="CJ236" s="74"/>
      <c r="CK236" s="156" t="str">
        <f t="shared" ca="1" si="239"/>
        <v/>
      </c>
      <c r="CL236" s="156" t="str">
        <f t="shared" ca="1" si="240"/>
        <v/>
      </c>
      <c r="CM236" s="156" t="str">
        <f t="shared" ca="1" si="241"/>
        <v/>
      </c>
      <c r="CN236" s="156">
        <f t="shared" ca="1" si="242"/>
        <v>0.61130151881870987</v>
      </c>
      <c r="CO236" s="156">
        <f t="shared" ca="1" si="243"/>
        <v>0.54438180507637657</v>
      </c>
      <c r="CP236" s="156">
        <f t="shared" ca="1" si="244"/>
        <v>0.4822349265079876</v>
      </c>
      <c r="CQ236" s="156">
        <f t="shared" ca="1" si="245"/>
        <v>0.57462114501956219</v>
      </c>
      <c r="CR236" s="156">
        <f t="shared" ca="1" si="246"/>
        <v>0.6154747776577999</v>
      </c>
      <c r="CS236" s="156">
        <f t="shared" ca="1" si="247"/>
        <v>0.52885292783790361</v>
      </c>
      <c r="CT236" s="156">
        <f t="shared" ca="1" si="248"/>
        <v>0.51789687908154314</v>
      </c>
      <c r="CU236" s="156">
        <f t="shared" ca="1" si="249"/>
        <v>0.45650442381629891</v>
      </c>
      <c r="CV236" s="156">
        <f t="shared" ca="1" si="250"/>
        <v>0.46216112871256421</v>
      </c>
      <c r="CW236" s="156">
        <f t="shared" ca="1" si="251"/>
        <v>0.50723752962781221</v>
      </c>
      <c r="CX236" s="156">
        <f t="shared" ca="1" si="252"/>
        <v>0.49970598412056166</v>
      </c>
      <c r="CY236" s="156" t="str">
        <f t="shared" ca="1" si="253"/>
        <v/>
      </c>
      <c r="CZ236" s="156" t="str">
        <f t="shared" ca="1" si="254"/>
        <v/>
      </c>
      <c r="DA236" s="156" t="str">
        <f t="shared" ca="1" si="255"/>
        <v/>
      </c>
      <c r="DB236" s="59"/>
      <c r="DC236" s="74">
        <f ca="1">AVERAGE(CJ225:DA236)</f>
        <v>0.69036823415168058</v>
      </c>
      <c r="DD236" s="76">
        <f ca="1">STDEV(CJ225:DA236)</f>
        <v>0.36243903553655088</v>
      </c>
      <c r="DE236" s="46"/>
      <c r="DF236" s="57"/>
      <c r="DK236" s="11"/>
      <c r="DM236" s="74">
        <f t="shared" ca="1" si="256"/>
        <v>7.3282789985307129E-2</v>
      </c>
      <c r="DN236" s="74">
        <f t="shared" ca="1" si="257"/>
        <v>7.3282789985307129E-2</v>
      </c>
      <c r="DO236" s="74">
        <f t="shared" ca="1" si="258"/>
        <v>0.62460921200433117</v>
      </c>
      <c r="DP236" s="74">
        <f t="shared" ca="1" si="259"/>
        <v>0.62460921200433106</v>
      </c>
      <c r="DQ236" s="74">
        <f t="shared" ca="1" si="260"/>
        <v>0.62460921200433095</v>
      </c>
      <c r="DR236" s="74">
        <f t="shared" ca="1" si="261"/>
        <v>0.62460921200433095</v>
      </c>
      <c r="DS236" s="74">
        <f t="shared" ca="1" si="262"/>
        <v>0.62460921200433106</v>
      </c>
      <c r="DT236" s="74">
        <f t="shared" ca="1" si="263"/>
        <v>0.62460921200433117</v>
      </c>
      <c r="DU236" s="74">
        <f t="shared" ca="1" si="264"/>
        <v>0.62460921200433106</v>
      </c>
      <c r="DV236" s="74">
        <f t="shared" ca="1" si="265"/>
        <v>0.62460921200433106</v>
      </c>
      <c r="DW236" s="74">
        <f t="shared" ca="1" si="266"/>
        <v>0.62460921200433106</v>
      </c>
      <c r="DX236" s="74">
        <f t="shared" ca="1" si="267"/>
        <v>0.62460921200433106</v>
      </c>
      <c r="DY236" s="74">
        <f t="shared" ca="1" si="268"/>
        <v>0.62460921200433106</v>
      </c>
      <c r="DZ236" s="74">
        <f t="shared" ca="1" si="269"/>
        <v>0.62460921200433106</v>
      </c>
      <c r="EA236" s="74">
        <f t="shared" ca="1" si="270"/>
        <v>0.62460921200433106</v>
      </c>
      <c r="EB236" s="74">
        <f t="shared" ca="1" si="271"/>
        <v>0.62460921200433095</v>
      </c>
      <c r="EC236" s="74">
        <f t="shared" ca="1" si="272"/>
        <v>0.62460921200433117</v>
      </c>
      <c r="ED236" s="59"/>
      <c r="EE236" s="59"/>
      <c r="EF236" s="44"/>
      <c r="EG236" s="46"/>
      <c r="EH236" s="57"/>
    </row>
    <row r="237" spans="1:138" x14ac:dyDescent="0.2">
      <c r="A237" s="7">
        <v>16</v>
      </c>
      <c r="B237">
        <v>1</v>
      </c>
      <c r="C237" s="5">
        <f t="shared" ca="1" si="196"/>
        <v>0.45500520011915463</v>
      </c>
      <c r="D237" s="5">
        <f t="shared" ca="1" si="197"/>
        <v>0.10176021797583686</v>
      </c>
      <c r="E237" s="32">
        <f t="shared" ca="1" si="198"/>
        <v>78863431.833266333</v>
      </c>
      <c r="F237" s="31">
        <f t="shared" ca="1" si="281"/>
        <v>117990304.84624991</v>
      </c>
      <c r="G237" s="31">
        <f t="shared" ca="1" si="281"/>
        <v>71631706.028101638</v>
      </c>
      <c r="H237" s="31">
        <f t="shared" ca="1" si="281"/>
        <v>27135667.027043782</v>
      </c>
      <c r="I237" s="31">
        <f t="shared" ca="1" si="281"/>
        <v>2858886.2624400402</v>
      </c>
      <c r="J237" s="31">
        <f t="shared" ca="1" si="281"/>
        <v>1359087.0133969607</v>
      </c>
      <c r="K237" s="31">
        <f t="shared" ca="1" si="281"/>
        <v>362118.17576680263</v>
      </c>
      <c r="L237" s="31">
        <f t="shared" ca="1" si="281"/>
        <v>146599.23215562024</v>
      </c>
      <c r="M237" s="31">
        <f t="shared" ca="1" si="281"/>
        <v>115680.06839276376</v>
      </c>
      <c r="N237" s="31">
        <f t="shared" ca="1" si="281"/>
        <v>70203.782275444915</v>
      </c>
      <c r="O237" s="31">
        <f t="shared" ca="1" si="281"/>
        <v>48485.051503614093</v>
      </c>
      <c r="P237" s="31">
        <f t="shared" ca="1" si="282"/>
        <v>48417.79693955784</v>
      </c>
      <c r="Q237" s="31">
        <f t="shared" ca="1" si="282"/>
        <v>15167.268095831285</v>
      </c>
      <c r="R237" s="31">
        <f t="shared" ca="1" si="282"/>
        <v>8169.9893634487544</v>
      </c>
      <c r="S237" s="31">
        <f t="shared" ca="1" si="282"/>
        <v>4682.7309552335337</v>
      </c>
      <c r="T237" s="31">
        <f t="shared" ca="1" si="282"/>
        <v>1303.4921867879211</v>
      </c>
      <c r="U237" s="31">
        <f t="shared" ca="1" si="282"/>
        <v>177.26442293107331</v>
      </c>
      <c r="V237" s="31">
        <f t="shared" ca="1" si="282"/>
        <v>75.080915687582049</v>
      </c>
      <c r="W237" s="33">
        <f t="shared" ca="1" si="199"/>
        <v>32174720.23585451</v>
      </c>
      <c r="X237" s="33">
        <f t="shared" ca="1" si="200"/>
        <v>300660162.94347239</v>
      </c>
      <c r="Y237" s="40">
        <f t="array" aca="1" ref="Y237" ca="1">SUM($E$54:$V$54*E237:V237)/1000000</f>
        <v>2413.0429560396324</v>
      </c>
      <c r="Z237" s="41">
        <f t="array" aca="1" ref="Z237" ca="1">SUM(($E$54:$V$54*E237:V237))/SUM(E237:V237)</f>
        <v>8.0258153671436432</v>
      </c>
      <c r="AE237" s="10"/>
      <c r="AF237" s="48"/>
      <c r="AG237" s="55">
        <f t="shared" ca="1" si="205"/>
        <v>5231654.1103188191</v>
      </c>
      <c r="AH237" s="55">
        <f t="shared" ca="1" si="206"/>
        <v>3176127.9857645682</v>
      </c>
      <c r="AI237" s="55">
        <f t="shared" ca="1" si="207"/>
        <v>4070674.1682248665</v>
      </c>
      <c r="AJ237" s="55">
        <f t="shared" ca="1" si="208"/>
        <v>428867.08651051112</v>
      </c>
      <c r="AK237" s="55">
        <f t="shared" ca="1" si="209"/>
        <v>203879.28523338764</v>
      </c>
      <c r="AL237" s="55">
        <f t="shared" ca="1" si="210"/>
        <v>54322.051581395135</v>
      </c>
      <c r="AM237" s="55">
        <f t="shared" ca="1" si="211"/>
        <v>21991.63583569722</v>
      </c>
      <c r="AN237" s="55">
        <f t="shared" ca="1" si="212"/>
        <v>17353.391966212144</v>
      </c>
      <c r="AO237" s="55">
        <f t="shared" ca="1" si="213"/>
        <v>10531.405870197599</v>
      </c>
      <c r="AP237" s="55">
        <f t="shared" ca="1" si="214"/>
        <v>7273.3368412914115</v>
      </c>
      <c r="AQ237" s="55">
        <f t="shared" ca="1" si="215"/>
        <v>7263.2478533801805</v>
      </c>
      <c r="AR237" s="55">
        <f t="shared" ca="1" si="216"/>
        <v>2275.2713754450788</v>
      </c>
      <c r="AS237" s="55">
        <f t="shared" ca="1" si="217"/>
        <v>1225.5959886048872</v>
      </c>
      <c r="AT237" s="55">
        <f t="shared" ca="1" si="218"/>
        <v>702.46557481777666</v>
      </c>
      <c r="AU237" s="55">
        <f t="shared" ca="1" si="219"/>
        <v>195.539397205619</v>
      </c>
      <c r="AV237" s="55">
        <f t="shared" ca="1" si="220"/>
        <v>26.591780723564508</v>
      </c>
      <c r="AW237" s="55">
        <f t="shared" ca="1" si="221"/>
        <v>11.263034135535138</v>
      </c>
      <c r="AX237" s="55">
        <f t="shared" ca="1" si="201"/>
        <v>4826592.3370678714</v>
      </c>
      <c r="AY237" s="55">
        <f t="shared" ca="1" si="202"/>
        <v>13234374.433151262</v>
      </c>
      <c r="AZ237" s="43">
        <f t="array" aca="1" ref="AZ237" ca="1">SUM($E$54:$V$54*AF237:AW237)/1000000</f>
        <v>169.97462426943122</v>
      </c>
      <c r="BA237" s="45">
        <f t="array" aca="1" ref="BA237" ca="1">IF(AZ237=0,"",SUM(($E$54:$V$54*AF237:AW237))/SUM(AF237:AW237))</f>
        <v>12.843419621229367</v>
      </c>
      <c r="BB237" s="56">
        <f t="array" aca="1" ref="BB237" ca="1">SUM(AG237:AW237*AG$54:AW$54*AG$55:AW$55)/1000000</f>
        <v>264.8798462810318</v>
      </c>
      <c r="BG237" s="10"/>
      <c r="BH237" s="48"/>
      <c r="BI237" s="55">
        <f t="shared" si="222"/>
        <v>0</v>
      </c>
      <c r="BJ237" s="55">
        <f t="shared" si="223"/>
        <v>0</v>
      </c>
      <c r="BK237" s="55">
        <f t="shared" ca="1" si="224"/>
        <v>18201394.920093741</v>
      </c>
      <c r="BL237" s="55">
        <f t="shared" ca="1" si="225"/>
        <v>1917613.3699769536</v>
      </c>
      <c r="BM237" s="55">
        <f t="shared" ca="1" si="226"/>
        <v>911614.93973799492</v>
      </c>
      <c r="BN237" s="55">
        <f t="shared" ca="1" si="227"/>
        <v>242892.71821867349</v>
      </c>
      <c r="BO237" s="55">
        <f t="shared" ca="1" si="228"/>
        <v>98332.225140722498</v>
      </c>
      <c r="BP237" s="55">
        <f t="shared" ca="1" si="229"/>
        <v>77593.029391971024</v>
      </c>
      <c r="BQ237" s="55">
        <f t="shared" ca="1" si="230"/>
        <v>47089.565360828237</v>
      </c>
      <c r="BR237" s="55">
        <f t="shared" ca="1" si="231"/>
        <v>32521.609631296611</v>
      </c>
      <c r="BS237" s="55">
        <f t="shared" ca="1" si="232"/>
        <v>32476.498269952641</v>
      </c>
      <c r="BT237" s="55">
        <f t="shared" ca="1" si="233"/>
        <v>10173.526827110341</v>
      </c>
      <c r="BU237" s="55">
        <f t="shared" ca="1" si="234"/>
        <v>5480.0644019140709</v>
      </c>
      <c r="BV237" s="55">
        <f t="shared" ca="1" si="235"/>
        <v>3140.9670282219236</v>
      </c>
      <c r="BW237" s="55">
        <f t="shared" ca="1" si="236"/>
        <v>874.32441013292612</v>
      </c>
      <c r="BX237" s="55">
        <f t="shared" ca="1" si="237"/>
        <v>118.90106713925447</v>
      </c>
      <c r="BY237" s="55">
        <f t="shared" ca="1" si="238"/>
        <v>50.360928884850793</v>
      </c>
      <c r="BZ237" s="55">
        <f t="shared" ca="1" si="203"/>
        <v>21581367.020485539</v>
      </c>
      <c r="CA237" s="55">
        <f t="shared" ca="1" si="204"/>
        <v>21581367.020485539</v>
      </c>
      <c r="CB237" s="43">
        <f t="array" aca="1" ref="CB237" ca="1">SUM($E$54:$V$54*BH237:BY237)/1000000</f>
        <v>432.08925696647947</v>
      </c>
      <c r="CC237" s="45">
        <f t="array" aca="1" ref="CC237" ca="1">IF(CB237=0,"",SUM(($E$54:$V$54*BH237:BY237))/SUM(BH237:BY237))</f>
        <v>20.021403489238203</v>
      </c>
      <c r="CD237" s="56">
        <f t="array" aca="1" ref="CD237" ca="1">SUM(BI237:BY237*BI$54:BY$54*BI$55:BY$55)/1000000</f>
        <v>1941.0884665214512</v>
      </c>
      <c r="CI237" s="10"/>
      <c r="CJ237" s="73"/>
      <c r="CK237" s="156" t="str">
        <f t="shared" ca="1" si="239"/>
        <v/>
      </c>
      <c r="CL237" s="156" t="str">
        <f t="shared" ca="1" si="240"/>
        <v/>
      </c>
      <c r="CM237" s="156" t="str">
        <f t="shared" ca="1" si="241"/>
        <v/>
      </c>
      <c r="CN237" s="156">
        <f t="shared" ca="1" si="242"/>
        <v>0.64940929144487314</v>
      </c>
      <c r="CO237" s="156">
        <f t="shared" ca="1" si="243"/>
        <v>0.81250127766024449</v>
      </c>
      <c r="CP237" s="156">
        <f t="shared" ca="1" si="244"/>
        <v>0.73212138777935831</v>
      </c>
      <c r="CQ237" s="156">
        <f t="shared" ca="1" si="245"/>
        <v>0.69540158234206861</v>
      </c>
      <c r="CR237" s="156">
        <f t="shared" ca="1" si="246"/>
        <v>0.7096564136926139</v>
      </c>
      <c r="CS237" s="156">
        <f t="shared" ca="1" si="247"/>
        <v>0.79552517292369929</v>
      </c>
      <c r="CT237" s="156">
        <f t="shared" ca="1" si="248"/>
        <v>0.76369942851381212</v>
      </c>
      <c r="CU237" s="156">
        <f t="shared" ca="1" si="249"/>
        <v>0.70828177310765983</v>
      </c>
      <c r="CV237" s="156">
        <f t="shared" ca="1" si="250"/>
        <v>0.92420960595314849</v>
      </c>
      <c r="CW237" s="156">
        <f t="shared" ca="1" si="251"/>
        <v>0.86470041868647207</v>
      </c>
      <c r="CX237" s="156">
        <f t="shared" ca="1" si="252"/>
        <v>0.73797649748779293</v>
      </c>
      <c r="CY237" s="156" t="str">
        <f t="shared" ca="1" si="253"/>
        <v/>
      </c>
      <c r="CZ237" s="156" t="str">
        <f t="shared" ca="1" si="254"/>
        <v/>
      </c>
      <c r="DA237" s="156" t="str">
        <f t="shared" ca="1" si="255"/>
        <v/>
      </c>
      <c r="DB237" s="55"/>
      <c r="DC237" s="55"/>
      <c r="DD237" s="43"/>
      <c r="DE237" s="45"/>
      <c r="DF237" s="56"/>
      <c r="DK237" s="10"/>
      <c r="DL237" s="48"/>
      <c r="DM237" s="74">
        <f t="shared" ca="1" si="256"/>
        <v>0.10176021797583693</v>
      </c>
      <c r="DN237" s="74">
        <f t="shared" ca="1" si="257"/>
        <v>0.10176021797583693</v>
      </c>
      <c r="DO237" s="74">
        <f t="shared" ca="1" si="258"/>
        <v>0.55676541809499147</v>
      </c>
      <c r="DP237" s="74">
        <f t="shared" ca="1" si="259"/>
        <v>0.55676541809499147</v>
      </c>
      <c r="DQ237" s="74">
        <f t="shared" ca="1" si="260"/>
        <v>0.55676541809499147</v>
      </c>
      <c r="DR237" s="74">
        <f t="shared" ca="1" si="261"/>
        <v>0.55676541809499147</v>
      </c>
      <c r="DS237" s="74">
        <f t="shared" ca="1" si="262"/>
        <v>0.55676541809499147</v>
      </c>
      <c r="DT237" s="74">
        <f t="shared" ca="1" si="263"/>
        <v>0.55676541809499147</v>
      </c>
      <c r="DU237" s="74">
        <f t="shared" ca="1" si="264"/>
        <v>0.55676541809499136</v>
      </c>
      <c r="DV237" s="74">
        <f t="shared" ca="1" si="265"/>
        <v>0.55676541809499147</v>
      </c>
      <c r="DW237" s="74">
        <f t="shared" ca="1" si="266"/>
        <v>0.55676541809499147</v>
      </c>
      <c r="DX237" s="74">
        <f t="shared" ca="1" si="267"/>
        <v>0.55676541809499147</v>
      </c>
      <c r="DY237" s="74">
        <f t="shared" ca="1" si="268"/>
        <v>0.55676541809499147</v>
      </c>
      <c r="DZ237" s="74">
        <f t="shared" ca="1" si="269"/>
        <v>0.55676541809499147</v>
      </c>
      <c r="EA237" s="74">
        <f t="shared" ca="1" si="270"/>
        <v>0.55676541809499136</v>
      </c>
      <c r="EB237" s="74">
        <f t="shared" ca="1" si="271"/>
        <v>0.55676541809499147</v>
      </c>
      <c r="EC237" s="74">
        <f t="shared" ca="1" si="272"/>
        <v>0.55676541809499147</v>
      </c>
      <c r="ED237" s="55"/>
      <c r="EE237" s="55"/>
      <c r="EF237" s="43"/>
      <c r="EG237" s="45"/>
      <c r="EH237" s="56"/>
    </row>
    <row r="238" spans="1:138" x14ac:dyDescent="0.2">
      <c r="A238" s="7">
        <v>16</v>
      </c>
      <c r="B238">
        <v>2</v>
      </c>
      <c r="C238" s="5">
        <f t="shared" ca="1" si="196"/>
        <v>0.41666990890427319</v>
      </c>
      <c r="D238" s="5">
        <f t="shared" ca="1" si="197"/>
        <v>0.12285918781716675</v>
      </c>
      <c r="E238" s="32">
        <f t="shared" ca="1" si="198"/>
        <v>103952510.67740513</v>
      </c>
      <c r="F238" s="31">
        <f t="shared" ref="F238:O247" ca="1" si="283">E237*EXP(-M-(F$52*$C238)-(F$51*$D238))</f>
        <v>58548674.893228196</v>
      </c>
      <c r="G238" s="31">
        <f t="shared" ca="1" si="283"/>
        <v>87596695.178080648</v>
      </c>
      <c r="H238" s="31">
        <f t="shared" ca="1" si="283"/>
        <v>35058170.664504483</v>
      </c>
      <c r="I238" s="31">
        <f t="shared" ca="1" si="283"/>
        <v>13280806.761129707</v>
      </c>
      <c r="J238" s="31">
        <f t="shared" ca="1" si="283"/>
        <v>1399203.3424376403</v>
      </c>
      <c r="K238" s="31">
        <f t="shared" ca="1" si="283"/>
        <v>665167.80215858645</v>
      </c>
      <c r="L238" s="31">
        <f t="shared" ca="1" si="283"/>
        <v>177228.7930957721</v>
      </c>
      <c r="M238" s="31">
        <f t="shared" ca="1" si="283"/>
        <v>71748.966835730302</v>
      </c>
      <c r="N238" s="31">
        <f t="shared" ca="1" si="283"/>
        <v>56616.431536672433</v>
      </c>
      <c r="O238" s="31">
        <f t="shared" ca="1" si="283"/>
        <v>34359.312611383422</v>
      </c>
      <c r="P238" s="31">
        <f t="shared" ref="P238:V247" ca="1" si="284">O237*EXP(-M-(P$52*$C238)-(P$51*$D238))</f>
        <v>23729.676487450259</v>
      </c>
      <c r="Q238" s="31">
        <f t="shared" ca="1" si="284"/>
        <v>23696.760588675967</v>
      </c>
      <c r="R238" s="31">
        <f t="shared" ca="1" si="284"/>
        <v>7423.2026975504805</v>
      </c>
      <c r="S238" s="31">
        <f t="shared" ca="1" si="284"/>
        <v>3998.5768497347558</v>
      </c>
      <c r="T238" s="31">
        <f t="shared" ca="1" si="284"/>
        <v>2291.834023053018</v>
      </c>
      <c r="U238" s="31">
        <f t="shared" ca="1" si="284"/>
        <v>637.95844156401097</v>
      </c>
      <c r="V238" s="31">
        <f t="shared" ca="1" si="284"/>
        <v>86.757202033195327</v>
      </c>
      <c r="W238" s="33">
        <f t="shared" ca="1" si="199"/>
        <v>50805166.840600051</v>
      </c>
      <c r="X238" s="33">
        <f t="shared" ca="1" si="200"/>
        <v>300903047.58931404</v>
      </c>
      <c r="Y238" s="40">
        <f t="array" aca="1" ref="Y238" ca="1">SUM($E$54:$V$54*E238:V238)/1000000</f>
        <v>2683.7975672672587</v>
      </c>
      <c r="Z238" s="41">
        <f t="array" aca="1" ref="Z238" ca="1">SUM(($E$54:$V$54*E238:V238))/SUM(E238:V238)</f>
        <v>8.9191438530400848</v>
      </c>
      <c r="AE238" s="10"/>
      <c r="AF238" s="48"/>
      <c r="AG238" s="55">
        <f t="shared" ca="1" si="205"/>
        <v>3493006.1628116583</v>
      </c>
      <c r="AH238" s="55">
        <f t="shared" ca="1" si="206"/>
        <v>5226007.1924251104</v>
      </c>
      <c r="AI238" s="55">
        <f t="shared" ca="1" si="207"/>
        <v>6288610.0384036964</v>
      </c>
      <c r="AJ238" s="55">
        <f t="shared" ca="1" si="208"/>
        <v>2382263.9097566963</v>
      </c>
      <c r="AK238" s="55">
        <f t="shared" ca="1" si="209"/>
        <v>250984.12205318408</v>
      </c>
      <c r="AL238" s="55">
        <f t="shared" ca="1" si="210"/>
        <v>119315.43599086232</v>
      </c>
      <c r="AM238" s="55">
        <f t="shared" ca="1" si="211"/>
        <v>31790.670940074771</v>
      </c>
      <c r="AN238" s="55">
        <f t="shared" ca="1" si="212"/>
        <v>12870.074636983201</v>
      </c>
      <c r="AO238" s="55">
        <f t="shared" ca="1" si="213"/>
        <v>10155.654244121588</v>
      </c>
      <c r="AP238" s="55">
        <f t="shared" ca="1" si="214"/>
        <v>6163.2513649482671</v>
      </c>
      <c r="AQ238" s="55">
        <f t="shared" ca="1" si="215"/>
        <v>4256.5450204205936</v>
      </c>
      <c r="AR238" s="55">
        <f t="shared" ca="1" si="216"/>
        <v>4250.6406834990812</v>
      </c>
      <c r="AS238" s="55">
        <f t="shared" ca="1" si="217"/>
        <v>1331.5477138738825</v>
      </c>
      <c r="AT238" s="55">
        <f t="shared" ca="1" si="218"/>
        <v>717.25050223541155</v>
      </c>
      <c r="AU238" s="55">
        <f t="shared" ca="1" si="219"/>
        <v>411.10104065750892</v>
      </c>
      <c r="AV238" s="55">
        <f t="shared" ca="1" si="220"/>
        <v>114.43471760395467</v>
      </c>
      <c r="AW238" s="55">
        <f t="shared" ca="1" si="221"/>
        <v>15.562198519449794</v>
      </c>
      <c r="AX238" s="55">
        <f t="shared" ca="1" si="201"/>
        <v>9113250.2392673753</v>
      </c>
      <c r="AY238" s="55">
        <f t="shared" ca="1" si="202"/>
        <v>17832263.594504148</v>
      </c>
      <c r="AZ238" s="43">
        <f t="array" aca="1" ref="AZ238" ca="1">SUM($E$54:$V$54*AF238:AW238)/1000000</f>
        <v>276.93069052790571</v>
      </c>
      <c r="BA238" s="45">
        <f t="array" aca="1" ref="BA238" ca="1">IF(AZ238=0,"",SUM(($E$54:$V$54*AF238:AW238))/SUM(AF238:AW238))</f>
        <v>15.529755325804793</v>
      </c>
      <c r="BB238" s="56">
        <f t="array" aca="1" ref="BB238" ca="1">SUM(AG238:AW238*AG$54:AW$54*AG$55:AW$55)/1000000</f>
        <v>468.33533182170964</v>
      </c>
      <c r="BG238" s="10"/>
      <c r="BH238" s="48"/>
      <c r="BI238" s="55">
        <f t="shared" si="222"/>
        <v>0</v>
      </c>
      <c r="BJ238" s="55">
        <f t="shared" si="223"/>
        <v>0</v>
      </c>
      <c r="BK238" s="55">
        <f t="shared" ca="1" si="224"/>
        <v>21327461.286294151</v>
      </c>
      <c r="BL238" s="55">
        <f t="shared" ca="1" si="225"/>
        <v>8079311.8032118781</v>
      </c>
      <c r="BM238" s="55">
        <f t="shared" ca="1" si="226"/>
        <v>851198.29562886688</v>
      </c>
      <c r="BN238" s="55">
        <f t="shared" ca="1" si="227"/>
        <v>404651.47726004809</v>
      </c>
      <c r="BO238" s="55">
        <f t="shared" ca="1" si="228"/>
        <v>107816.24231733546</v>
      </c>
      <c r="BP238" s="55">
        <f t="shared" ca="1" si="229"/>
        <v>43648.12206445085</v>
      </c>
      <c r="BQ238" s="55">
        <f t="shared" ca="1" si="230"/>
        <v>34442.320545522722</v>
      </c>
      <c r="BR238" s="55">
        <f t="shared" ca="1" si="231"/>
        <v>20902.314514798596</v>
      </c>
      <c r="BS238" s="55">
        <f t="shared" ca="1" si="232"/>
        <v>14435.828995914704</v>
      </c>
      <c r="BT238" s="55">
        <f t="shared" ca="1" si="233"/>
        <v>14415.804774926952</v>
      </c>
      <c r="BU238" s="55">
        <f t="shared" ca="1" si="234"/>
        <v>4515.8679175640864</v>
      </c>
      <c r="BV238" s="55">
        <f t="shared" ca="1" si="235"/>
        <v>2432.5140572532318</v>
      </c>
      <c r="BW238" s="55">
        <f t="shared" ca="1" si="236"/>
        <v>1394.2256676491052</v>
      </c>
      <c r="BX238" s="55">
        <f t="shared" ca="1" si="237"/>
        <v>388.09879998949185</v>
      </c>
      <c r="BY238" s="55">
        <f t="shared" ca="1" si="238"/>
        <v>52.778306243559001</v>
      </c>
      <c r="BZ238" s="55">
        <f t="shared" ca="1" si="203"/>
        <v>30907066.980356589</v>
      </c>
      <c r="CA238" s="55">
        <f t="shared" ca="1" si="204"/>
        <v>30907066.980356589</v>
      </c>
      <c r="CB238" s="43">
        <f t="array" aca="1" ref="CB238" ca="1">SUM($E$54:$V$54*BH238:BY238)/1000000</f>
        <v>639.48862605251873</v>
      </c>
      <c r="CC238" s="45">
        <f t="array" aca="1" ref="CC238" ca="1">IF(CB238=0,"",SUM(($E$54:$V$54*BH238:BY238))/SUM(BH238:BY238))</f>
        <v>20.690692729237444</v>
      </c>
      <c r="CD238" s="56">
        <f t="array" aca="1" ref="CD238" ca="1">SUM(BI238:BY238*BI$54:BY$54*BI$55:BY$55)/1000000</f>
        <v>2895.4502978700166</v>
      </c>
      <c r="CI238" s="10"/>
      <c r="CJ238" s="73"/>
      <c r="CK238" s="156" t="str">
        <f t="shared" ca="1" si="239"/>
        <v/>
      </c>
      <c r="CL238" s="156" t="str">
        <f t="shared" ca="1" si="240"/>
        <v/>
      </c>
      <c r="CM238" s="156" t="str">
        <f t="shared" ca="1" si="241"/>
        <v/>
      </c>
      <c r="CN238" s="156">
        <f t="shared" ca="1" si="242"/>
        <v>0.6499933720865757</v>
      </c>
      <c r="CO238" s="156">
        <f t="shared" ca="1" si="243"/>
        <v>0.66971472327922144</v>
      </c>
      <c r="CP238" s="156">
        <f t="shared" ca="1" si="244"/>
        <v>0.66410018181713404</v>
      </c>
      <c r="CQ238" s="156">
        <f t="shared" ca="1" si="245"/>
        <v>0.70518401837183309</v>
      </c>
      <c r="CR238" s="156">
        <f t="shared" ca="1" si="246"/>
        <v>0.63902630277151296</v>
      </c>
      <c r="CS238" s="156">
        <f t="shared" ca="1" si="247"/>
        <v>0.55142003890494973</v>
      </c>
      <c r="CT238" s="156">
        <f t="shared" ca="1" si="248"/>
        <v>0.49402994953232049</v>
      </c>
      <c r="CU238" s="156">
        <f t="shared" ca="1" si="249"/>
        <v>0.58231518931147874</v>
      </c>
      <c r="CV238" s="156">
        <f t="shared" ca="1" si="250"/>
        <v>0.67828181283754896</v>
      </c>
      <c r="CW238" s="156">
        <f t="shared" ca="1" si="251"/>
        <v>0.58973330002190538</v>
      </c>
      <c r="CX238" s="156">
        <f t="shared" ca="1" si="252"/>
        <v>0.54343044543480434</v>
      </c>
      <c r="CY238" s="156">
        <f t="shared" ca="1" si="253"/>
        <v>0.6614543302549114</v>
      </c>
      <c r="CZ238" s="156" t="str">
        <f t="shared" ca="1" si="254"/>
        <v/>
      </c>
      <c r="DA238" s="156" t="str">
        <f t="shared" ca="1" si="255"/>
        <v/>
      </c>
      <c r="DB238" s="55"/>
      <c r="DC238" s="55"/>
      <c r="DD238" s="43"/>
      <c r="DE238" s="45"/>
      <c r="DF238" s="56"/>
      <c r="DK238" s="10"/>
      <c r="DL238" s="48"/>
      <c r="DM238" s="74">
        <f t="shared" ca="1" si="256"/>
        <v>0.12285918781716668</v>
      </c>
      <c r="DN238" s="74">
        <f t="shared" ca="1" si="257"/>
        <v>0.12285918781716668</v>
      </c>
      <c r="DO238" s="74">
        <f t="shared" ca="1" si="258"/>
        <v>0.53952909672143978</v>
      </c>
      <c r="DP238" s="74">
        <f t="shared" ca="1" si="259"/>
        <v>0.53952909672143989</v>
      </c>
      <c r="DQ238" s="74">
        <f t="shared" ca="1" si="260"/>
        <v>0.53952909672143989</v>
      </c>
      <c r="DR238" s="74">
        <f t="shared" ca="1" si="261"/>
        <v>0.53952909672143989</v>
      </c>
      <c r="DS238" s="74">
        <f t="shared" ca="1" si="262"/>
        <v>0.53952909672144</v>
      </c>
      <c r="DT238" s="74">
        <f t="shared" ca="1" si="263"/>
        <v>0.53952909672144</v>
      </c>
      <c r="DU238" s="74">
        <f t="shared" ca="1" si="264"/>
        <v>0.53952909672143989</v>
      </c>
      <c r="DV238" s="74">
        <f t="shared" ca="1" si="265"/>
        <v>0.53952909672143989</v>
      </c>
      <c r="DW238" s="74">
        <f t="shared" ca="1" si="266"/>
        <v>0.53952909672143989</v>
      </c>
      <c r="DX238" s="74">
        <f t="shared" ca="1" si="267"/>
        <v>0.53952909672143989</v>
      </c>
      <c r="DY238" s="74">
        <f t="shared" ca="1" si="268"/>
        <v>0.53952909672143989</v>
      </c>
      <c r="DZ238" s="74">
        <f t="shared" ca="1" si="269"/>
        <v>0.53952909672143989</v>
      </c>
      <c r="EA238" s="74">
        <f t="shared" ca="1" si="270"/>
        <v>0.53952909672144</v>
      </c>
      <c r="EB238" s="74">
        <f t="shared" ca="1" si="271"/>
        <v>0.53952909672143989</v>
      </c>
      <c r="EC238" s="74">
        <f t="shared" ca="1" si="272"/>
        <v>0.53952909672143989</v>
      </c>
      <c r="ED238" s="55"/>
      <c r="EE238" s="55"/>
      <c r="EF238" s="43"/>
      <c r="EG238" s="45"/>
      <c r="EH238" s="56"/>
    </row>
    <row r="239" spans="1:138" x14ac:dyDescent="0.2">
      <c r="A239" s="7">
        <v>16</v>
      </c>
      <c r="B239">
        <v>3</v>
      </c>
      <c r="C239" s="5">
        <f t="shared" ca="1" si="196"/>
        <v>0.49370697431158533</v>
      </c>
      <c r="D239" s="5">
        <f t="shared" ca="1" si="197"/>
        <v>0.12888846714791147</v>
      </c>
      <c r="E239" s="32">
        <f t="shared" ca="1" si="198"/>
        <v>85103374.93814902</v>
      </c>
      <c r="F239" s="31">
        <f t="shared" ca="1" si="283"/>
        <v>76711044.92266266</v>
      </c>
      <c r="G239" s="31">
        <f t="shared" ca="1" si="283"/>
        <v>43205594.560719199</v>
      </c>
      <c r="H239" s="31">
        <f t="shared" ca="1" si="283"/>
        <v>39454488.96323403</v>
      </c>
      <c r="I239" s="31">
        <f t="shared" ca="1" si="283"/>
        <v>15790575.257912086</v>
      </c>
      <c r="J239" s="31">
        <f t="shared" ca="1" si="283"/>
        <v>5981817.495678233</v>
      </c>
      <c r="K239" s="31">
        <f t="shared" ca="1" si="283"/>
        <v>630216.15963132796</v>
      </c>
      <c r="L239" s="31">
        <f t="shared" ca="1" si="283"/>
        <v>299598.69668155693</v>
      </c>
      <c r="M239" s="31">
        <f t="shared" ca="1" si="283"/>
        <v>79825.745103157227</v>
      </c>
      <c r="N239" s="31">
        <f t="shared" ca="1" si="283"/>
        <v>32316.502516320073</v>
      </c>
      <c r="O239" s="31">
        <f t="shared" ca="1" si="283"/>
        <v>25500.646670061764</v>
      </c>
      <c r="P239" s="31">
        <f t="shared" ca="1" si="284"/>
        <v>15475.802111645813</v>
      </c>
      <c r="Q239" s="31">
        <f t="shared" ca="1" si="284"/>
        <v>10688.100243643627</v>
      </c>
      <c r="R239" s="31">
        <f t="shared" ca="1" si="284"/>
        <v>10673.274570571542</v>
      </c>
      <c r="S239" s="31">
        <f t="shared" ca="1" si="284"/>
        <v>3343.4899376847911</v>
      </c>
      <c r="T239" s="31">
        <f t="shared" ca="1" si="284"/>
        <v>1801.0018056706301</v>
      </c>
      <c r="U239" s="31">
        <f t="shared" ca="1" si="284"/>
        <v>1032.266571065071</v>
      </c>
      <c r="V239" s="31">
        <f t="shared" ca="1" si="284"/>
        <v>287.3433094766757</v>
      </c>
      <c r="W239" s="33">
        <f t="shared" ca="1" si="199"/>
        <v>62337640.74597653</v>
      </c>
      <c r="X239" s="33">
        <f t="shared" ca="1" si="200"/>
        <v>267357655.1675075</v>
      </c>
      <c r="Y239" s="40">
        <f t="array" aca="1" ref="Y239" ca="1">SUM($E$54:$V$54*E239:V239)/1000000</f>
        <v>2479.7451083763499</v>
      </c>
      <c r="Z239" s="41">
        <f t="array" aca="1" ref="Z239" ca="1">SUM(($E$54:$V$54*E239:V239))/SUM(E239:V239)</f>
        <v>9.2750106849295797</v>
      </c>
      <c r="AE239" s="10"/>
      <c r="AF239" s="48"/>
      <c r="AG239" s="55">
        <f t="shared" ca="1" si="205"/>
        <v>4402119.8987373859</v>
      </c>
      <c r="AH239" s="55">
        <f t="shared" ca="1" si="206"/>
        <v>2479384.9144444684</v>
      </c>
      <c r="AI239" s="55">
        <f t="shared" ca="1" si="207"/>
        <v>7779602.0909998352</v>
      </c>
      <c r="AJ239" s="55">
        <f t="shared" ca="1" si="208"/>
        <v>3113572.0046714232</v>
      </c>
      <c r="AK239" s="55">
        <f t="shared" ca="1" si="209"/>
        <v>1179489.6124677437</v>
      </c>
      <c r="AL239" s="55">
        <f t="shared" ca="1" si="210"/>
        <v>124265.47858263999</v>
      </c>
      <c r="AM239" s="55">
        <f t="shared" ca="1" si="211"/>
        <v>59074.612506997655</v>
      </c>
      <c r="AN239" s="55">
        <f t="shared" ca="1" si="212"/>
        <v>15739.971542879117</v>
      </c>
      <c r="AO239" s="55">
        <f t="shared" ca="1" si="213"/>
        <v>6372.1400823121285</v>
      </c>
      <c r="AP239" s="55">
        <f t="shared" ca="1" si="214"/>
        <v>5028.1955075156839</v>
      </c>
      <c r="AQ239" s="55">
        <f t="shared" ca="1" si="215"/>
        <v>3051.5053072883793</v>
      </c>
      <c r="AR239" s="55">
        <f t="shared" ca="1" si="216"/>
        <v>2107.4703839593258</v>
      </c>
      <c r="AS239" s="55">
        <f t="shared" ca="1" si="217"/>
        <v>2104.5470705351031</v>
      </c>
      <c r="AT239" s="55">
        <f t="shared" ca="1" si="218"/>
        <v>659.26646102774464</v>
      </c>
      <c r="AU239" s="55">
        <f t="shared" ca="1" si="219"/>
        <v>355.11998207215515</v>
      </c>
      <c r="AV239" s="55">
        <f t="shared" ca="1" si="220"/>
        <v>203.54143180540123</v>
      </c>
      <c r="AW239" s="55">
        <f t="shared" ca="1" si="221"/>
        <v>56.658105832333781</v>
      </c>
      <c r="AX239" s="55">
        <f t="shared" ca="1" si="201"/>
        <v>12291682.215103867</v>
      </c>
      <c r="AY239" s="55">
        <f t="shared" ca="1" si="202"/>
        <v>19173187.028285719</v>
      </c>
      <c r="AZ239" s="43">
        <f t="array" aca="1" ref="AZ239" ca="1">SUM($E$54:$V$54*AF239:AW239)/1000000</f>
        <v>320.16258568301947</v>
      </c>
      <c r="BA239" s="45">
        <f t="array" aca="1" ref="BA239" ca="1">IF(AZ239=0,"",SUM(($E$54:$V$54*AF239:AW239))/SUM(AF239:AW239))</f>
        <v>16.698454211638975</v>
      </c>
      <c r="BB239" s="56">
        <f t="array" aca="1" ref="BB239" ca="1">SUM(AG239:AW239*AG$54:AW$54*AG$55:AW$55)/1000000</f>
        <v>574.86495744481851</v>
      </c>
      <c r="BG239" s="10"/>
      <c r="BH239" s="48"/>
      <c r="BI239" s="55">
        <f t="shared" si="222"/>
        <v>0</v>
      </c>
      <c r="BJ239" s="55">
        <f t="shared" si="223"/>
        <v>0</v>
      </c>
      <c r="BK239" s="55">
        <f t="shared" ca="1" si="224"/>
        <v>29799747.756235525</v>
      </c>
      <c r="BL239" s="55">
        <f t="shared" ca="1" si="225"/>
        <v>11926530.338540802</v>
      </c>
      <c r="BM239" s="55">
        <f t="shared" ca="1" si="226"/>
        <v>4518032.2234348962</v>
      </c>
      <c r="BN239" s="55">
        <f t="shared" ca="1" si="227"/>
        <v>475998.62734041701</v>
      </c>
      <c r="BO239" s="55">
        <f t="shared" ca="1" si="228"/>
        <v>226285.16611954872</v>
      </c>
      <c r="BP239" s="55">
        <f t="shared" ca="1" si="229"/>
        <v>60291.924468831152</v>
      </c>
      <c r="BQ239" s="55">
        <f t="shared" ca="1" si="230"/>
        <v>24408.467798112648</v>
      </c>
      <c r="BR239" s="55">
        <f t="shared" ca="1" si="231"/>
        <v>19260.491223111738</v>
      </c>
      <c r="BS239" s="55">
        <f t="shared" ca="1" si="232"/>
        <v>11688.783998246987</v>
      </c>
      <c r="BT239" s="55">
        <f t="shared" ca="1" si="233"/>
        <v>8072.6604151618521</v>
      </c>
      <c r="BU239" s="55">
        <f t="shared" ca="1" si="234"/>
        <v>8061.4626698742068</v>
      </c>
      <c r="BV239" s="55">
        <f t="shared" ca="1" si="235"/>
        <v>2525.3186490734729</v>
      </c>
      <c r="BW239" s="55">
        <f t="shared" ca="1" si="236"/>
        <v>1360.2862672362005</v>
      </c>
      <c r="BX239" s="55">
        <f t="shared" ca="1" si="237"/>
        <v>779.66498219248058</v>
      </c>
      <c r="BY239" s="55">
        <f t="shared" ca="1" si="238"/>
        <v>217.02874290999253</v>
      </c>
      <c r="BZ239" s="55">
        <f t="shared" ca="1" si="203"/>
        <v>47083260.200885929</v>
      </c>
      <c r="CA239" s="55">
        <f t="shared" ca="1" si="204"/>
        <v>47083260.200885929</v>
      </c>
      <c r="CB239" s="43">
        <f t="array" aca="1" ref="CB239" ca="1">SUM($E$54:$V$54*BH239:BY239)/1000000</f>
        <v>999.3866681518349</v>
      </c>
      <c r="CC239" s="45">
        <f t="array" aca="1" ref="CC239" ca="1">IF(CB239=0,"",SUM(($E$54:$V$54*BH239:BY239))/SUM(BH239:BY239))</f>
        <v>21.225944505283646</v>
      </c>
      <c r="CD239" s="56">
        <f t="array" aca="1" ref="CD239" ca="1">SUM(BI239:BY239*BI$54:BY$54*BI$55:BY$55)/1000000</f>
        <v>4560.079216286148</v>
      </c>
      <c r="CI239" s="10"/>
      <c r="CJ239" s="73"/>
      <c r="CK239" s="156" t="str">
        <f t="shared" ca="1" si="239"/>
        <v/>
      </c>
      <c r="CL239" s="156" t="str">
        <f t="shared" ca="1" si="240"/>
        <v/>
      </c>
      <c r="CM239" s="156" t="str">
        <f t="shared" ca="1" si="241"/>
        <v/>
      </c>
      <c r="CN239" s="156">
        <f t="shared" ca="1" si="242"/>
        <v>0.37637805470819169</v>
      </c>
      <c r="CO239" s="156">
        <f t="shared" ca="1" si="243"/>
        <v>0.47853318484567736</v>
      </c>
      <c r="CP239" s="156">
        <f t="shared" ca="1" si="244"/>
        <v>0.43357901464006776</v>
      </c>
      <c r="CQ239" s="156">
        <f t="shared" ca="1" si="245"/>
        <v>0.42687721601746431</v>
      </c>
      <c r="CR239" s="156">
        <f t="shared" ca="1" si="246"/>
        <v>0.41293434754113539</v>
      </c>
      <c r="CS239" s="156">
        <f t="shared" ca="1" si="247"/>
        <v>0.39964946114794986</v>
      </c>
      <c r="CT239" s="156">
        <f t="shared" ca="1" si="248"/>
        <v>0.39265055051092451</v>
      </c>
      <c r="CU239" s="156">
        <f t="shared" ca="1" si="249"/>
        <v>0.39268428486951945</v>
      </c>
      <c r="CV239" s="156">
        <f t="shared" ca="1" si="250"/>
        <v>0.45553598702716769</v>
      </c>
      <c r="CW239" s="156">
        <f t="shared" ca="1" si="251"/>
        <v>0.43291194672567829</v>
      </c>
      <c r="CX239" s="156">
        <f t="shared" ca="1" si="252"/>
        <v>0.38144822775991194</v>
      </c>
      <c r="CY239" s="156">
        <f t="shared" ca="1" si="253"/>
        <v>0.45057670553287021</v>
      </c>
      <c r="CZ239" s="156" t="str">
        <f t="shared" ca="1" si="254"/>
        <v/>
      </c>
      <c r="DA239" s="156" t="str">
        <f t="shared" ca="1" si="255"/>
        <v/>
      </c>
      <c r="DB239" s="55"/>
      <c r="DC239" s="55"/>
      <c r="DD239" s="43"/>
      <c r="DE239" s="45"/>
      <c r="DF239" s="56"/>
      <c r="DK239" s="10"/>
      <c r="DL239" s="48"/>
      <c r="DM239" s="74">
        <f t="shared" ca="1" si="256"/>
        <v>0.12888846714791144</v>
      </c>
      <c r="DN239" s="74">
        <f t="shared" ca="1" si="257"/>
        <v>0.12888846714791144</v>
      </c>
      <c r="DO239" s="74">
        <f t="shared" ca="1" si="258"/>
        <v>0.62259544145949675</v>
      </c>
      <c r="DP239" s="74">
        <f t="shared" ca="1" si="259"/>
        <v>0.62259544145949675</v>
      </c>
      <c r="DQ239" s="74">
        <f t="shared" ca="1" si="260"/>
        <v>0.62259544145949675</v>
      </c>
      <c r="DR239" s="74">
        <f t="shared" ca="1" si="261"/>
        <v>0.62259544145949675</v>
      </c>
      <c r="DS239" s="74">
        <f t="shared" ca="1" si="262"/>
        <v>0.62259544145949686</v>
      </c>
      <c r="DT239" s="74">
        <f t="shared" ca="1" si="263"/>
        <v>0.62259544145949675</v>
      </c>
      <c r="DU239" s="74">
        <f t="shared" ca="1" si="264"/>
        <v>0.62259544145949675</v>
      </c>
      <c r="DV239" s="74">
        <f t="shared" ca="1" si="265"/>
        <v>0.62259544145949675</v>
      </c>
      <c r="DW239" s="74">
        <f t="shared" ca="1" si="266"/>
        <v>0.62259544145949675</v>
      </c>
      <c r="DX239" s="74">
        <f t="shared" ca="1" si="267"/>
        <v>0.62259544145949686</v>
      </c>
      <c r="DY239" s="74">
        <f t="shared" ca="1" si="268"/>
        <v>0.62259544145949686</v>
      </c>
      <c r="DZ239" s="74">
        <f t="shared" ca="1" si="269"/>
        <v>0.62259544145949675</v>
      </c>
      <c r="EA239" s="74">
        <f t="shared" ca="1" si="270"/>
        <v>0.62259544145949675</v>
      </c>
      <c r="EB239" s="74">
        <f t="shared" ca="1" si="271"/>
        <v>0.62259544145949663</v>
      </c>
      <c r="EC239" s="74">
        <f t="shared" ca="1" si="272"/>
        <v>0.62259544145949675</v>
      </c>
      <c r="ED239" s="55"/>
      <c r="EE239" s="55"/>
      <c r="EF239" s="43"/>
      <c r="EG239" s="45"/>
      <c r="EH239" s="56"/>
    </row>
    <row r="240" spans="1:138" x14ac:dyDescent="0.2">
      <c r="A240" s="7">
        <v>16</v>
      </c>
      <c r="B240">
        <v>4</v>
      </c>
      <c r="C240" s="5">
        <f t="shared" ca="1" si="196"/>
        <v>0.39800533640827895</v>
      </c>
      <c r="D240" s="5">
        <f t="shared" ca="1" si="197"/>
        <v>0.12369118772285884</v>
      </c>
      <c r="E240" s="32">
        <f t="shared" ca="1" si="198"/>
        <v>22969228.836432707</v>
      </c>
      <c r="F240" s="31">
        <f t="shared" ca="1" si="283"/>
        <v>63128700.367948517</v>
      </c>
      <c r="G240" s="31">
        <f t="shared" ca="1" si="283"/>
        <v>56903366.915290244</v>
      </c>
      <c r="H240" s="31">
        <f t="shared" ca="1" si="283"/>
        <v>21526257.444153603</v>
      </c>
      <c r="I240" s="31">
        <f t="shared" ca="1" si="283"/>
        <v>19657349.826687701</v>
      </c>
      <c r="J240" s="31">
        <f t="shared" ca="1" si="283"/>
        <v>7867314.2135655768</v>
      </c>
      <c r="K240" s="31">
        <f t="shared" ca="1" si="283"/>
        <v>2980311.802328045</v>
      </c>
      <c r="L240" s="31">
        <f t="shared" ca="1" si="283"/>
        <v>313991.63547268044</v>
      </c>
      <c r="M240" s="31">
        <f t="shared" ca="1" si="283"/>
        <v>149268.60144550522</v>
      </c>
      <c r="N240" s="31">
        <f t="shared" ca="1" si="283"/>
        <v>39771.459164786058</v>
      </c>
      <c r="O240" s="31">
        <f t="shared" ca="1" si="283"/>
        <v>16101.001732155397</v>
      </c>
      <c r="P240" s="31">
        <f t="shared" ca="1" si="284"/>
        <v>12705.148275200829</v>
      </c>
      <c r="Q240" s="31">
        <f t="shared" ca="1" si="284"/>
        <v>7710.4852692604245</v>
      </c>
      <c r="R240" s="31">
        <f t="shared" ca="1" si="284"/>
        <v>5325.1158738310332</v>
      </c>
      <c r="S240" s="31">
        <f t="shared" ca="1" si="284"/>
        <v>5317.7293013610251</v>
      </c>
      <c r="T240" s="31">
        <f t="shared" ca="1" si="284"/>
        <v>1665.8218893248311</v>
      </c>
      <c r="U240" s="31">
        <f t="shared" ca="1" si="284"/>
        <v>897.3103812231426</v>
      </c>
      <c r="V240" s="31">
        <f t="shared" ca="1" si="284"/>
        <v>514.30459841287995</v>
      </c>
      <c r="W240" s="33">
        <f t="shared" ca="1" si="199"/>
        <v>52584501.900138661</v>
      </c>
      <c r="X240" s="33">
        <f t="shared" ca="1" si="200"/>
        <v>195585798.01981014</v>
      </c>
      <c r="Y240" s="40">
        <f t="array" aca="1" ref="Y240" ca="1">SUM($E$54:$V$54*E240:V240)/1000000</f>
        <v>2359.7507990836948</v>
      </c>
      <c r="Z240" s="41">
        <f t="array" aca="1" ref="Z240" ca="1">SUM(($E$54:$V$54*E240:V240))/SUM(E240:V240)</f>
        <v>12.065041649111377</v>
      </c>
      <c r="AE240" s="10"/>
      <c r="AF240" s="48"/>
      <c r="AG240" s="55">
        <f t="shared" ca="1" si="205"/>
        <v>3901373.8453786015</v>
      </c>
      <c r="AH240" s="55">
        <f t="shared" ca="1" si="206"/>
        <v>3516646.2496986403</v>
      </c>
      <c r="AI240" s="55">
        <f t="shared" ca="1" si="207"/>
        <v>3848939.7666171147</v>
      </c>
      <c r="AJ240" s="55">
        <f t="shared" ca="1" si="208"/>
        <v>3514775.1833094945</v>
      </c>
      <c r="AK240" s="55">
        <f t="shared" ca="1" si="209"/>
        <v>1406692.2042358406</v>
      </c>
      <c r="AL240" s="55">
        <f t="shared" ca="1" si="210"/>
        <v>532885.97159345984</v>
      </c>
      <c r="AM240" s="55">
        <f t="shared" ca="1" si="211"/>
        <v>56142.359873345078</v>
      </c>
      <c r="AN240" s="55">
        <f t="shared" ca="1" si="212"/>
        <v>26689.537533472339</v>
      </c>
      <c r="AO240" s="55">
        <f t="shared" ca="1" si="213"/>
        <v>7111.2199207349331</v>
      </c>
      <c r="AP240" s="55">
        <f t="shared" ca="1" si="214"/>
        <v>2878.892720206461</v>
      </c>
      <c r="AQ240" s="55">
        <f t="shared" ca="1" si="215"/>
        <v>2271.7070333314541</v>
      </c>
      <c r="AR240" s="55">
        <f t="shared" ca="1" si="216"/>
        <v>1378.6508616170092</v>
      </c>
      <c r="AS240" s="55">
        <f t="shared" ca="1" si="217"/>
        <v>952.14183430659045</v>
      </c>
      <c r="AT240" s="55">
        <f t="shared" ca="1" si="218"/>
        <v>950.82109972964076</v>
      </c>
      <c r="AU240" s="55">
        <f t="shared" ca="1" si="219"/>
        <v>297.85243117887916</v>
      </c>
      <c r="AV240" s="55">
        <f t="shared" ca="1" si="220"/>
        <v>160.44096927894535</v>
      </c>
      <c r="AW240" s="55">
        <f t="shared" ca="1" si="221"/>
        <v>91.958735796082678</v>
      </c>
      <c r="AX240" s="55">
        <f t="shared" ca="1" si="201"/>
        <v>9402218.7087689079</v>
      </c>
      <c r="AY240" s="55">
        <f t="shared" ca="1" si="202"/>
        <v>16820238.803846151</v>
      </c>
      <c r="AZ240" s="43">
        <f t="array" aca="1" ref="AZ240" ca="1">SUM($E$54:$V$54*AF240:AW240)/1000000</f>
        <v>284.82455990420374</v>
      </c>
      <c r="BA240" s="45">
        <f t="array" aca="1" ref="BA240" ca="1">IF(AZ240=0,"",SUM(($E$54:$V$54*AF240:AW240))/SUM(AF240:AW240))</f>
        <v>16.933443289703778</v>
      </c>
      <c r="BB240" s="56">
        <f t="array" aca="1" ref="BB240" ca="1">SUM(AG240:AW240*AG$54:AW$54*AG$55:AW$55)/1000000</f>
        <v>527.18003188338389</v>
      </c>
      <c r="BG240" s="10"/>
      <c r="BH240" s="48"/>
      <c r="BI240" s="55">
        <f t="shared" si="222"/>
        <v>0</v>
      </c>
      <c r="BJ240" s="55">
        <f t="shared" si="223"/>
        <v>0</v>
      </c>
      <c r="BK240" s="55">
        <f t="shared" ca="1" si="224"/>
        <v>12384864.231880471</v>
      </c>
      <c r="BL240" s="55">
        <f t="shared" ca="1" si="225"/>
        <v>11309611.500917304</v>
      </c>
      <c r="BM240" s="55">
        <f t="shared" ca="1" si="226"/>
        <v>4526361.2895708475</v>
      </c>
      <c r="BN240" s="55">
        <f t="shared" ca="1" si="227"/>
        <v>1714685.2924277629</v>
      </c>
      <c r="BO240" s="55">
        <f t="shared" ca="1" si="228"/>
        <v>180651.17846722633</v>
      </c>
      <c r="BP240" s="55">
        <f t="shared" ca="1" si="229"/>
        <v>85879.831539752704</v>
      </c>
      <c r="BQ240" s="55">
        <f t="shared" ca="1" si="230"/>
        <v>22882.013900350845</v>
      </c>
      <c r="BR240" s="55">
        <f t="shared" ca="1" si="231"/>
        <v>9263.5108990659701</v>
      </c>
      <c r="BS240" s="55">
        <f t="shared" ca="1" si="232"/>
        <v>7309.7488888858516</v>
      </c>
      <c r="BT240" s="55">
        <f t="shared" ca="1" si="233"/>
        <v>4436.131708888397</v>
      </c>
      <c r="BU240" s="55">
        <f t="shared" ca="1" si="234"/>
        <v>3063.739123604169</v>
      </c>
      <c r="BV240" s="55">
        <f t="shared" ca="1" si="235"/>
        <v>3059.4893510918164</v>
      </c>
      <c r="BW240" s="55">
        <f t="shared" ca="1" si="236"/>
        <v>958.40988556911884</v>
      </c>
      <c r="BX240" s="55">
        <f t="shared" ca="1" si="237"/>
        <v>516.25635687655347</v>
      </c>
      <c r="BY240" s="55">
        <f t="shared" ca="1" si="238"/>
        <v>295.89874792216932</v>
      </c>
      <c r="BZ240" s="55">
        <f t="shared" ca="1" si="203"/>
        <v>30253838.523665626</v>
      </c>
      <c r="CA240" s="55">
        <f t="shared" ca="1" si="204"/>
        <v>30253838.523665626</v>
      </c>
      <c r="CB240" s="43">
        <f t="array" aca="1" ref="CB240" ca="1">SUM($E$54:$V$54*BH240:BY240)/1000000</f>
        <v>693.63012128559387</v>
      </c>
      <c r="CC240" s="45">
        <f t="array" aca="1" ref="CC240" ca="1">IF(CB240=0,"",SUM(($E$54:$V$54*BH240:BY240))/SUM(BH240:BY240))</f>
        <v>22.927012079575018</v>
      </c>
      <c r="CD240" s="56">
        <f t="array" aca="1" ref="CD240" ca="1">SUM(BI240:BY240*BI$54:BY$54*BI$55:BY$55)/1000000</f>
        <v>3234.1560544474773</v>
      </c>
      <c r="CI240" s="10"/>
      <c r="CJ240" s="73"/>
      <c r="CK240" s="156" t="str">
        <f t="shared" ca="1" si="239"/>
        <v/>
      </c>
      <c r="CL240" s="156" t="str">
        <f t="shared" ca="1" si="240"/>
        <v/>
      </c>
      <c r="CM240" s="156" t="str">
        <f t="shared" ca="1" si="241"/>
        <v/>
      </c>
      <c r="CN240" s="156">
        <f t="shared" ca="1" si="242"/>
        <v>0.73345068136582681</v>
      </c>
      <c r="CO240" s="156">
        <f t="shared" ca="1" si="243"/>
        <v>0.82094563385770403</v>
      </c>
      <c r="CP240" s="156">
        <f t="shared" ca="1" si="244"/>
        <v>0.77020477085459982</v>
      </c>
      <c r="CQ240" s="156">
        <f t="shared" ca="1" si="245"/>
        <v>0.80721854483959132</v>
      </c>
      <c r="CR240" s="156">
        <f t="shared" ca="1" si="246"/>
        <v>0.83199109548213646</v>
      </c>
      <c r="CS240" s="156">
        <f t="shared" ca="1" si="247"/>
        <v>0.77474947475330613</v>
      </c>
      <c r="CT240" s="156">
        <f t="shared" ca="1" si="248"/>
        <v>0.74828139569648588</v>
      </c>
      <c r="CU240" s="156">
        <f t="shared" ca="1" si="249"/>
        <v>0.70172961728705674</v>
      </c>
      <c r="CV240" s="156">
        <f t="shared" ca="1" si="250"/>
        <v>0.70864352910710415</v>
      </c>
      <c r="CW240" s="156">
        <f t="shared" ca="1" si="251"/>
        <v>0.64183156762534166</v>
      </c>
      <c r="CX240" s="156">
        <f t="shared" ca="1" si="252"/>
        <v>0.93565145318623733</v>
      </c>
      <c r="CY240" s="156" t="str">
        <f t="shared" ca="1" si="253"/>
        <v/>
      </c>
      <c r="CZ240" s="156" t="str">
        <f t="shared" ca="1" si="254"/>
        <v/>
      </c>
      <c r="DA240" s="156" t="str">
        <f t="shared" ca="1" si="255"/>
        <v/>
      </c>
      <c r="DB240" s="55"/>
      <c r="DC240" s="55"/>
      <c r="DD240" s="43"/>
      <c r="DE240" s="45"/>
      <c r="DF240" s="56"/>
      <c r="DK240" s="10"/>
      <c r="DL240" s="48"/>
      <c r="DM240" s="74">
        <f t="shared" ca="1" si="256"/>
        <v>0.12369118772285878</v>
      </c>
      <c r="DN240" s="74">
        <f t="shared" ca="1" si="257"/>
        <v>0.12369118772285878</v>
      </c>
      <c r="DO240" s="74">
        <f t="shared" ca="1" si="258"/>
        <v>0.52169652413113776</v>
      </c>
      <c r="DP240" s="74">
        <f t="shared" ca="1" si="259"/>
        <v>0.52169652413113776</v>
      </c>
      <c r="DQ240" s="74">
        <f t="shared" ca="1" si="260"/>
        <v>0.52169652413113776</v>
      </c>
      <c r="DR240" s="74">
        <f t="shared" ca="1" si="261"/>
        <v>0.52169652413113776</v>
      </c>
      <c r="DS240" s="74">
        <f t="shared" ca="1" si="262"/>
        <v>0.52169652413113787</v>
      </c>
      <c r="DT240" s="74">
        <f t="shared" ca="1" si="263"/>
        <v>0.52169652413113776</v>
      </c>
      <c r="DU240" s="74">
        <f t="shared" ca="1" si="264"/>
        <v>0.52169652413113776</v>
      </c>
      <c r="DV240" s="74">
        <f t="shared" ca="1" si="265"/>
        <v>0.52169652413113776</v>
      </c>
      <c r="DW240" s="74">
        <f t="shared" ca="1" si="266"/>
        <v>0.52169652413113776</v>
      </c>
      <c r="DX240" s="74">
        <f t="shared" ca="1" si="267"/>
        <v>0.52169652413113776</v>
      </c>
      <c r="DY240" s="74">
        <f t="shared" ca="1" si="268"/>
        <v>0.52169652413113776</v>
      </c>
      <c r="DZ240" s="74">
        <f t="shared" ca="1" si="269"/>
        <v>0.52169652413113776</v>
      </c>
      <c r="EA240" s="74">
        <f t="shared" ca="1" si="270"/>
        <v>0.52169652413113776</v>
      </c>
      <c r="EB240" s="74">
        <f t="shared" ca="1" si="271"/>
        <v>0.52169652413113776</v>
      </c>
      <c r="EC240" s="74">
        <f t="shared" ca="1" si="272"/>
        <v>0.52169652413113776</v>
      </c>
      <c r="ED240" s="55"/>
      <c r="EE240" s="55"/>
      <c r="EF240" s="43"/>
      <c r="EG240" s="45"/>
      <c r="EH240" s="56"/>
    </row>
    <row r="241" spans="1:138" x14ac:dyDescent="0.2">
      <c r="A241" s="7">
        <v>16</v>
      </c>
      <c r="B241">
        <v>5</v>
      </c>
      <c r="C241" s="5">
        <f t="shared" ca="1" si="196"/>
        <v>0.51324620804406185</v>
      </c>
      <c r="D241" s="5">
        <f t="shared" ca="1" si="197"/>
        <v>0.11323536158353814</v>
      </c>
      <c r="E241" s="32">
        <f t="shared" ca="1" si="198"/>
        <v>20322923.870881706</v>
      </c>
      <c r="F241" s="31">
        <f t="shared" ca="1" si="283"/>
        <v>17217392.795157224</v>
      </c>
      <c r="G241" s="31">
        <f t="shared" ca="1" si="283"/>
        <v>47320336.203832321</v>
      </c>
      <c r="H241" s="31">
        <f t="shared" ca="1" si="283"/>
        <v>25530477.69633422</v>
      </c>
      <c r="I241" s="31">
        <f t="shared" ca="1" si="283"/>
        <v>9658051.2780841812</v>
      </c>
      <c r="J241" s="31">
        <f t="shared" ca="1" si="283"/>
        <v>8819540.1876024455</v>
      </c>
      <c r="K241" s="31">
        <f t="shared" ca="1" si="283"/>
        <v>3529778.6571837803</v>
      </c>
      <c r="L241" s="31">
        <f t="shared" ca="1" si="283"/>
        <v>1337157.8541341517</v>
      </c>
      <c r="M241" s="31">
        <f t="shared" ca="1" si="283"/>
        <v>140876.66303128249</v>
      </c>
      <c r="N241" s="31">
        <f t="shared" ca="1" si="283"/>
        <v>66971.409717119284</v>
      </c>
      <c r="O241" s="31">
        <f t="shared" ca="1" si="283"/>
        <v>17844.011808102663</v>
      </c>
      <c r="P241" s="31">
        <f t="shared" ca="1" si="284"/>
        <v>7223.9357334227661</v>
      </c>
      <c r="Q241" s="31">
        <f t="shared" ca="1" si="284"/>
        <v>5700.3394043714197</v>
      </c>
      <c r="R241" s="31">
        <f t="shared" ca="1" si="284"/>
        <v>3459.4151957266963</v>
      </c>
      <c r="S241" s="31">
        <f t="shared" ca="1" si="284"/>
        <v>2389.1864298579362</v>
      </c>
      <c r="T241" s="31">
        <f t="shared" ca="1" si="284"/>
        <v>2385.8723425917356</v>
      </c>
      <c r="U241" s="31">
        <f t="shared" ca="1" si="284"/>
        <v>747.3938871628543</v>
      </c>
      <c r="V241" s="31">
        <f t="shared" ca="1" si="284"/>
        <v>402.59063595674314</v>
      </c>
      <c r="W241" s="33">
        <f t="shared" ca="1" si="199"/>
        <v>49123006.491524376</v>
      </c>
      <c r="X241" s="33">
        <f t="shared" ca="1" si="200"/>
        <v>133983659.36139563</v>
      </c>
      <c r="Y241" s="40">
        <f t="array" aca="1" ref="Y241" ca="1">SUM($E$54:$V$54*E241:V241)/1000000</f>
        <v>1857.7559368109883</v>
      </c>
      <c r="Z241" s="41">
        <f t="array" aca="1" ref="Z241" ca="1">SUM(($E$54:$V$54*E241:V241))/SUM(E241:V241)</f>
        <v>13.865541109009735</v>
      </c>
      <c r="AE241" s="10"/>
      <c r="AF241" s="48"/>
      <c r="AG241" s="55">
        <f t="shared" ca="1" si="205"/>
        <v>812634.07492411928</v>
      </c>
      <c r="AH241" s="55">
        <f t="shared" ca="1" si="206"/>
        <v>2233446.0329508004</v>
      </c>
      <c r="AI241" s="55">
        <f t="shared" ca="1" si="207"/>
        <v>4432441.8542517601</v>
      </c>
      <c r="AJ241" s="55">
        <f t="shared" ca="1" si="208"/>
        <v>1676770.4554794405</v>
      </c>
      <c r="AK241" s="55">
        <f t="shared" ca="1" si="209"/>
        <v>1531193.4045165759</v>
      </c>
      <c r="AL241" s="55">
        <f t="shared" ca="1" si="210"/>
        <v>612818.09304306202</v>
      </c>
      <c r="AM241" s="55">
        <f t="shared" ca="1" si="211"/>
        <v>232148.98322316518</v>
      </c>
      <c r="AN241" s="55">
        <f t="shared" ca="1" si="212"/>
        <v>24458.125105776471</v>
      </c>
      <c r="AO241" s="55">
        <f t="shared" ca="1" si="213"/>
        <v>11627.157274500396</v>
      </c>
      <c r="AP241" s="55">
        <f t="shared" ca="1" si="214"/>
        <v>3097.9657226450313</v>
      </c>
      <c r="AQ241" s="55">
        <f t="shared" ca="1" si="215"/>
        <v>1254.1745390782673</v>
      </c>
      <c r="AR241" s="55">
        <f t="shared" ca="1" si="216"/>
        <v>989.65727394142323</v>
      </c>
      <c r="AS241" s="55">
        <f t="shared" ca="1" si="217"/>
        <v>600.60202896145699</v>
      </c>
      <c r="AT241" s="55">
        <f t="shared" ca="1" si="218"/>
        <v>414.79560450344428</v>
      </c>
      <c r="AU241" s="55">
        <f t="shared" ca="1" si="219"/>
        <v>414.22023340063652</v>
      </c>
      <c r="AV241" s="55">
        <f t="shared" ca="1" si="220"/>
        <v>129.75785202594216</v>
      </c>
      <c r="AW241" s="55">
        <f t="shared" ca="1" si="221"/>
        <v>69.895268164164548</v>
      </c>
      <c r="AX241" s="55">
        <f t="shared" ca="1" si="201"/>
        <v>8528429.1414169986</v>
      </c>
      <c r="AY241" s="55">
        <f t="shared" ca="1" si="202"/>
        <v>11574509.249291919</v>
      </c>
      <c r="AZ241" s="43">
        <f t="array" aca="1" ref="AZ241" ca="1">SUM($E$54:$V$54*AF241:AW241)/1000000</f>
        <v>227.74381399462951</v>
      </c>
      <c r="BA241" s="45">
        <f t="array" aca="1" ref="BA241" ca="1">IF(AZ241=0,"",SUM(($E$54:$V$54*AF241:AW241))/SUM(AF241:AW241))</f>
        <v>19.67632571623388</v>
      </c>
      <c r="BB241" s="56">
        <f t="array" aca="1" ref="BB241" ca="1">SUM(AG241:AW241*AG$54:AW$54*AG$55:AW$55)/1000000</f>
        <v>444.2829804712822</v>
      </c>
      <c r="BG241" s="10"/>
      <c r="BH241" s="48"/>
      <c r="BI241" s="55">
        <f t="shared" si="222"/>
        <v>0</v>
      </c>
      <c r="BJ241" s="55">
        <f t="shared" si="223"/>
        <v>0</v>
      </c>
      <c r="BK241" s="55">
        <f t="shared" ca="1" si="224"/>
        <v>20090314.034915663</v>
      </c>
      <c r="BL241" s="55">
        <f t="shared" ca="1" si="225"/>
        <v>7600064.7324311491</v>
      </c>
      <c r="BM241" s="55">
        <f t="shared" ca="1" si="226"/>
        <v>6940227.8374890517</v>
      </c>
      <c r="BN241" s="55">
        <f t="shared" ca="1" si="227"/>
        <v>2777635.520182502</v>
      </c>
      <c r="BO241" s="55">
        <f t="shared" ca="1" si="228"/>
        <v>1052229.4773852313</v>
      </c>
      <c r="BP241" s="55">
        <f t="shared" ca="1" si="229"/>
        <v>110857.94923828787</v>
      </c>
      <c r="BQ241" s="55">
        <f t="shared" ca="1" si="230"/>
        <v>52700.802099410706</v>
      </c>
      <c r="BR241" s="55">
        <f t="shared" ca="1" si="231"/>
        <v>14041.719278875838</v>
      </c>
      <c r="BS241" s="55">
        <f t="shared" ca="1" si="232"/>
        <v>5684.6228722681026</v>
      </c>
      <c r="BT241" s="55">
        <f t="shared" ca="1" si="233"/>
        <v>4485.6821756950303</v>
      </c>
      <c r="BU241" s="55">
        <f t="shared" ca="1" si="234"/>
        <v>2722.2654619301461</v>
      </c>
      <c r="BV241" s="55">
        <f t="shared" ca="1" si="235"/>
        <v>1880.0864689929763</v>
      </c>
      <c r="BW241" s="55">
        <f t="shared" ca="1" si="236"/>
        <v>1877.4785642483409</v>
      </c>
      <c r="BX241" s="55">
        <f t="shared" ca="1" si="237"/>
        <v>588.13540739325992</v>
      </c>
      <c r="BY241" s="55">
        <f t="shared" ca="1" si="238"/>
        <v>316.80458157070501</v>
      </c>
      <c r="BZ241" s="55">
        <f t="shared" ca="1" si="203"/>
        <v>38655627.148552284</v>
      </c>
      <c r="CA241" s="55">
        <f t="shared" ca="1" si="204"/>
        <v>38655627.148552284</v>
      </c>
      <c r="CB241" s="43">
        <f t="array" aca="1" ref="CB241" ca="1">SUM($E$54:$V$54*BH241:BY241)/1000000</f>
        <v>880.5484354809563</v>
      </c>
      <c r="CC241" s="45">
        <f t="array" aca="1" ref="CC241" ca="1">IF(CB241=0,"",SUM(($E$54:$V$54*BH241:BY241))/SUM(BH241:BY241))</f>
        <v>22.779307967169647</v>
      </c>
      <c r="CD241" s="56">
        <f t="array" aca="1" ref="CD241" ca="1">SUM(BI241:BY241*BI$54:BY$54*BI$55:BY$55)/1000000</f>
        <v>4110.3993908054144</v>
      </c>
      <c r="CI241" s="10"/>
      <c r="CJ241" s="73"/>
      <c r="CK241" s="156" t="str">
        <f t="shared" ca="1" si="239"/>
        <v/>
      </c>
      <c r="CL241" s="156" t="str">
        <f t="shared" ca="1" si="240"/>
        <v/>
      </c>
      <c r="CM241" s="156" t="str">
        <f t="shared" ca="1" si="241"/>
        <v/>
      </c>
      <c r="CN241" s="156">
        <f t="shared" ca="1" si="242"/>
        <v>0.31276957794524929</v>
      </c>
      <c r="CO241" s="156">
        <f t="shared" ca="1" si="243"/>
        <v>0.31241903559903933</v>
      </c>
      <c r="CP241" s="156">
        <f t="shared" ca="1" si="244"/>
        <v>0.37085262792462864</v>
      </c>
      <c r="CQ241" s="156">
        <f t="shared" ca="1" si="245"/>
        <v>0.28316247645372755</v>
      </c>
      <c r="CR241" s="156">
        <f t="shared" ca="1" si="246"/>
        <v>0.34220558532263423</v>
      </c>
      <c r="CS241" s="156">
        <f t="shared" ca="1" si="247"/>
        <v>0.4071112488906688</v>
      </c>
      <c r="CT241" s="156">
        <f t="shared" ca="1" si="248"/>
        <v>0.30794331335348346</v>
      </c>
      <c r="CU241" s="156">
        <f t="shared" ca="1" si="249"/>
        <v>0.34591178720209453</v>
      </c>
      <c r="CV241" s="156">
        <f t="shared" ca="1" si="250"/>
        <v>0.32846733139553014</v>
      </c>
      <c r="CW241" s="156">
        <f t="shared" ca="1" si="251"/>
        <v>0.29168536315033827</v>
      </c>
      <c r="CX241" s="156">
        <f t="shared" ca="1" si="252"/>
        <v>0.34705816520659094</v>
      </c>
      <c r="CY241" s="156">
        <f t="shared" ca="1" si="253"/>
        <v>0.32100449051826513</v>
      </c>
      <c r="CZ241" s="156" t="str">
        <f t="shared" ca="1" si="254"/>
        <v/>
      </c>
      <c r="DA241" s="156" t="str">
        <f t="shared" ca="1" si="255"/>
        <v/>
      </c>
      <c r="DB241" s="55"/>
      <c r="DC241" s="55"/>
      <c r="DD241" s="43"/>
      <c r="DE241" s="45"/>
      <c r="DF241" s="56"/>
      <c r="DK241" s="10"/>
      <c r="DL241" s="48"/>
      <c r="DM241" s="74">
        <f t="shared" ca="1" si="256"/>
        <v>0.11323536158353817</v>
      </c>
      <c r="DN241" s="74">
        <f t="shared" ca="1" si="257"/>
        <v>0.11323536158353817</v>
      </c>
      <c r="DO241" s="74">
        <f t="shared" ca="1" si="258"/>
        <v>0.62648156962760004</v>
      </c>
      <c r="DP241" s="74">
        <f t="shared" ca="1" si="259"/>
        <v>0.62648156962759993</v>
      </c>
      <c r="DQ241" s="74">
        <f t="shared" ca="1" si="260"/>
        <v>0.62648156962760004</v>
      </c>
      <c r="DR241" s="74">
        <f t="shared" ca="1" si="261"/>
        <v>0.62648156962760004</v>
      </c>
      <c r="DS241" s="74">
        <f t="shared" ca="1" si="262"/>
        <v>0.62648156962760004</v>
      </c>
      <c r="DT241" s="74">
        <f t="shared" ca="1" si="263"/>
        <v>0.62648156962760004</v>
      </c>
      <c r="DU241" s="74">
        <f t="shared" ca="1" si="264"/>
        <v>0.62648156962760004</v>
      </c>
      <c r="DV241" s="74">
        <f t="shared" ca="1" si="265"/>
        <v>0.62648156962760015</v>
      </c>
      <c r="DW241" s="74">
        <f t="shared" ca="1" si="266"/>
        <v>0.62648156962760004</v>
      </c>
      <c r="DX241" s="74">
        <f t="shared" ca="1" si="267"/>
        <v>0.62648156962760004</v>
      </c>
      <c r="DY241" s="74">
        <f t="shared" ca="1" si="268"/>
        <v>0.62648156962760004</v>
      </c>
      <c r="DZ241" s="74">
        <f t="shared" ca="1" si="269"/>
        <v>0.62648156962760004</v>
      </c>
      <c r="EA241" s="74">
        <f t="shared" ca="1" si="270"/>
        <v>0.62648156962760004</v>
      </c>
      <c r="EB241" s="74">
        <f t="shared" ca="1" si="271"/>
        <v>0.62648156962759993</v>
      </c>
      <c r="EC241" s="74">
        <f t="shared" ca="1" si="272"/>
        <v>0.62648156962760004</v>
      </c>
      <c r="ED241" s="55"/>
      <c r="EE241" s="55"/>
      <c r="EF241" s="43"/>
      <c r="EG241" s="45"/>
      <c r="EH241" s="56"/>
    </row>
    <row r="242" spans="1:138" x14ac:dyDescent="0.2">
      <c r="A242" s="7">
        <v>16</v>
      </c>
      <c r="B242">
        <v>6</v>
      </c>
      <c r="C242" s="5">
        <f t="shared" ca="1" si="196"/>
        <v>0.70554862636536475</v>
      </c>
      <c r="D242" s="5">
        <f t="shared" ca="1" si="197"/>
        <v>0.121335623346723</v>
      </c>
      <c r="E242" s="32">
        <f t="shared" ca="1" si="198"/>
        <v>24404968.839794587</v>
      </c>
      <c r="F242" s="31">
        <f t="shared" ca="1" si="283"/>
        <v>15110862.866244059</v>
      </c>
      <c r="G242" s="31">
        <f t="shared" ca="1" si="283"/>
        <v>12801783.005970187</v>
      </c>
      <c r="H242" s="31">
        <f t="shared" ca="1" si="283"/>
        <v>17375408.366318058</v>
      </c>
      <c r="I242" s="31">
        <f t="shared" ca="1" si="283"/>
        <v>9374457.397136081</v>
      </c>
      <c r="J242" s="31">
        <f t="shared" ca="1" si="283"/>
        <v>3546310.0738908551</v>
      </c>
      <c r="K242" s="31">
        <f t="shared" ca="1" si="283"/>
        <v>3238419.7716316138</v>
      </c>
      <c r="L242" s="31">
        <f t="shared" ca="1" si="283"/>
        <v>1296088.5431391958</v>
      </c>
      <c r="M242" s="31">
        <f t="shared" ca="1" si="283"/>
        <v>490986.87012136698</v>
      </c>
      <c r="N242" s="31">
        <f t="shared" ca="1" si="283"/>
        <v>51728.067588295729</v>
      </c>
      <c r="O242" s="31">
        <f t="shared" ca="1" si="283"/>
        <v>24591.025467158626</v>
      </c>
      <c r="P242" s="31">
        <f t="shared" ca="1" si="284"/>
        <v>6552.0876843236701</v>
      </c>
      <c r="Q242" s="31">
        <f t="shared" ca="1" si="284"/>
        <v>2652.5346912072982</v>
      </c>
      <c r="R242" s="31">
        <f t="shared" ca="1" si="284"/>
        <v>2093.0900522542415</v>
      </c>
      <c r="S242" s="31">
        <f t="shared" ca="1" si="284"/>
        <v>1270.2520006510319</v>
      </c>
      <c r="T242" s="31">
        <f t="shared" ca="1" si="284"/>
        <v>877.27799953131239</v>
      </c>
      <c r="U242" s="31">
        <f t="shared" ca="1" si="284"/>
        <v>876.06111004507102</v>
      </c>
      <c r="V242" s="31">
        <f t="shared" ca="1" si="284"/>
        <v>274.4332572787747</v>
      </c>
      <c r="W242" s="33">
        <f t="shared" ca="1" si="199"/>
        <v>35412585.852087907</v>
      </c>
      <c r="X242" s="33">
        <f t="shared" ca="1" si="200"/>
        <v>87730200.564096734</v>
      </c>
      <c r="Y242" s="40">
        <f t="array" aca="1" ref="Y242" ca="1">SUM($E$54:$V$54*E242:V242)/1000000</f>
        <v>1106.1650595302569</v>
      </c>
      <c r="Z242" s="41">
        <f t="array" aca="1" ref="Z242" ca="1">SUM(($E$54:$V$54*E242:V242))/SUM(E242:V242)</f>
        <v>12.608714586513223</v>
      </c>
      <c r="AE242" s="10"/>
      <c r="AF242" s="48"/>
      <c r="AG242" s="55">
        <f t="shared" ca="1" si="205"/>
        <v>631219.29614183691</v>
      </c>
      <c r="AH242" s="55">
        <f t="shared" ca="1" si="206"/>
        <v>534763.13893632533</v>
      </c>
      <c r="AI242" s="55">
        <f t="shared" ca="1" si="207"/>
        <v>3626553.1535020745</v>
      </c>
      <c r="AJ242" s="55">
        <f t="shared" ca="1" si="208"/>
        <v>1956614.0443557724</v>
      </c>
      <c r="AK242" s="55">
        <f t="shared" ca="1" si="209"/>
        <v>740177.24997449038</v>
      </c>
      <c r="AL242" s="55">
        <f t="shared" ca="1" si="210"/>
        <v>675915.13175254245</v>
      </c>
      <c r="AM242" s="55">
        <f t="shared" ca="1" si="211"/>
        <v>270516.46178577759</v>
      </c>
      <c r="AN242" s="55">
        <f t="shared" ca="1" si="212"/>
        <v>102477.59043283272</v>
      </c>
      <c r="AO242" s="55">
        <f t="shared" ca="1" si="213"/>
        <v>10796.556989161263</v>
      </c>
      <c r="AP242" s="55">
        <f t="shared" ca="1" si="214"/>
        <v>5132.5792796127407</v>
      </c>
      <c r="AQ242" s="55">
        <f t="shared" ca="1" si="215"/>
        <v>1367.53587326715</v>
      </c>
      <c r="AR242" s="55">
        <f t="shared" ca="1" si="216"/>
        <v>553.63061669496255</v>
      </c>
      <c r="AS242" s="55">
        <f t="shared" ca="1" si="217"/>
        <v>436.86468654635428</v>
      </c>
      <c r="AT242" s="55">
        <f t="shared" ca="1" si="218"/>
        <v>265.12392121000204</v>
      </c>
      <c r="AU242" s="55">
        <f t="shared" ca="1" si="219"/>
        <v>183.10333942225776</v>
      </c>
      <c r="AV242" s="55">
        <f t="shared" ca="1" si="220"/>
        <v>182.84935319581908</v>
      </c>
      <c r="AW242" s="55">
        <f t="shared" ca="1" si="221"/>
        <v>57.279044821729549</v>
      </c>
      <c r="AX242" s="55">
        <f t="shared" ca="1" si="201"/>
        <v>7391229.1549074221</v>
      </c>
      <c r="AY242" s="55">
        <f t="shared" ca="1" si="202"/>
        <v>8557211.5899855848</v>
      </c>
      <c r="AZ242" s="43">
        <f t="array" aca="1" ref="AZ242" ca="1">SUM($E$54:$V$54*AF242:AW242)/1000000</f>
        <v>180.41020026179635</v>
      </c>
      <c r="BA242" s="45">
        <f t="array" aca="1" ref="BA242" ca="1">IF(AZ242=0,"",SUM(($E$54:$V$54*AF242:AW242))/SUM(AF242:AW242))</f>
        <v>21.082825680380338</v>
      </c>
      <c r="BB242" s="56">
        <f t="array" aca="1" ref="BB242" ca="1">SUM(AG242:AW242*AG$54:AW$54*AG$55:AW$55)/1000000</f>
        <v>365.64490020647906</v>
      </c>
      <c r="BG242" s="10"/>
      <c r="BH242" s="48"/>
      <c r="BI242" s="55">
        <f t="shared" si="222"/>
        <v>0</v>
      </c>
      <c r="BJ242" s="55">
        <f t="shared" si="223"/>
        <v>0</v>
      </c>
      <c r="BK242" s="55">
        <f t="shared" ca="1" si="224"/>
        <v>21087867.89336155</v>
      </c>
      <c r="BL242" s="55">
        <f t="shared" ca="1" si="225"/>
        <v>11377420.029215846</v>
      </c>
      <c r="BM242" s="55">
        <f t="shared" ca="1" si="226"/>
        <v>4304020.7614386408</v>
      </c>
      <c r="BN242" s="55">
        <f t="shared" ca="1" si="227"/>
        <v>3930346.0895802174</v>
      </c>
      <c r="BO242" s="55">
        <f t="shared" ca="1" si="228"/>
        <v>1573013.0423179537</v>
      </c>
      <c r="BP242" s="55">
        <f t="shared" ca="1" si="229"/>
        <v>595891.96617474908</v>
      </c>
      <c r="BQ242" s="55">
        <f t="shared" ca="1" si="230"/>
        <v>62780.375153393383</v>
      </c>
      <c r="BR242" s="55">
        <f t="shared" ca="1" si="231"/>
        <v>29845.186109062874</v>
      </c>
      <c r="BS242" s="55">
        <f t="shared" ca="1" si="232"/>
        <v>7952.0179669893787</v>
      </c>
      <c r="BT242" s="55">
        <f t="shared" ca="1" si="233"/>
        <v>3219.2797988661769</v>
      </c>
      <c r="BU242" s="55">
        <f t="shared" ca="1" si="234"/>
        <v>2540.303259658001</v>
      </c>
      <c r="BV242" s="55">
        <f t="shared" ca="1" si="235"/>
        <v>1541.6562198867882</v>
      </c>
      <c r="BW242" s="55">
        <f t="shared" ca="1" si="236"/>
        <v>1064.7187202650505</v>
      </c>
      <c r="BX242" s="55">
        <f t="shared" ca="1" si="237"/>
        <v>1063.2418280858471</v>
      </c>
      <c r="BY242" s="55">
        <f t="shared" ca="1" si="238"/>
        <v>333.06913731352176</v>
      </c>
      <c r="BZ242" s="55">
        <f t="shared" ca="1" si="203"/>
        <v>42978899.630282469</v>
      </c>
      <c r="CA242" s="55">
        <f t="shared" ca="1" si="204"/>
        <v>42978899.630282469</v>
      </c>
      <c r="CB242" s="43">
        <f t="array" aca="1" ref="CB242" ca="1">SUM($E$54:$V$54*BH242:BY242)/1000000</f>
        <v>986.42246971504483</v>
      </c>
      <c r="CC242" s="45">
        <f t="array" aca="1" ref="CC242" ca="1">IF(CB242=0,"",SUM(($E$54:$V$54*BH242:BY242))/SUM(BH242:BY242))</f>
        <v>22.951319791817617</v>
      </c>
      <c r="CD242" s="56">
        <f t="array" aca="1" ref="CD242" ca="1">SUM(BI242:BY242*BI$54:BY$54*BI$55:BY$55)/1000000</f>
        <v>4616.5228539399932</v>
      </c>
      <c r="CI242" s="10"/>
      <c r="CJ242" s="73"/>
      <c r="CK242" s="156" t="str">
        <f t="shared" ca="1" si="239"/>
        <v/>
      </c>
      <c r="CL242" s="156" t="str">
        <f t="shared" ca="1" si="240"/>
        <v/>
      </c>
      <c r="CM242" s="156" t="str">
        <f t="shared" ca="1" si="241"/>
        <v/>
      </c>
      <c r="CN242" s="156">
        <f t="shared" ca="1" si="242"/>
        <v>0.38406365494413258</v>
      </c>
      <c r="CO242" s="156">
        <f t="shared" ca="1" si="243"/>
        <v>0.42688694069629662</v>
      </c>
      <c r="CP242" s="156">
        <f t="shared" ca="1" si="244"/>
        <v>0.39311186386838709</v>
      </c>
      <c r="CQ242" s="156">
        <f t="shared" ca="1" si="245"/>
        <v>0.34680449365472377</v>
      </c>
      <c r="CR242" s="156">
        <f t="shared" ca="1" si="246"/>
        <v>0.34533054576951516</v>
      </c>
      <c r="CS242" s="156">
        <f t="shared" ca="1" si="247"/>
        <v>0.46477970456463091</v>
      </c>
      <c r="CT242" s="156">
        <f t="shared" ca="1" si="248"/>
        <v>0.37513363075814454</v>
      </c>
      <c r="CU242" s="156">
        <f t="shared" ca="1" si="249"/>
        <v>0.40381785720685576</v>
      </c>
      <c r="CV242" s="156">
        <f t="shared" ca="1" si="250"/>
        <v>0.40830881764938359</v>
      </c>
      <c r="CW242" s="156">
        <f t="shared" ca="1" si="251"/>
        <v>0.42005387009047085</v>
      </c>
      <c r="CX242" s="156">
        <f t="shared" ca="1" si="252"/>
        <v>0.42977276257869013</v>
      </c>
      <c r="CY242" s="156">
        <f t="shared" ca="1" si="253"/>
        <v>0.33019530340356346</v>
      </c>
      <c r="CZ242" s="156">
        <f t="shared" ca="1" si="254"/>
        <v>0.36665381088245885</v>
      </c>
      <c r="DA242" s="156" t="str">
        <f t="shared" ca="1" si="255"/>
        <v/>
      </c>
      <c r="DB242" s="55"/>
      <c r="DC242" s="55"/>
      <c r="DD242" s="43"/>
      <c r="DE242" s="45"/>
      <c r="DF242" s="56"/>
      <c r="DK242" s="10"/>
      <c r="DL242" s="48"/>
      <c r="DM242" s="74">
        <f t="shared" ca="1" si="256"/>
        <v>0.12133562334672307</v>
      </c>
      <c r="DN242" s="74">
        <f t="shared" ca="1" si="257"/>
        <v>0.12133562334672307</v>
      </c>
      <c r="DO242" s="74">
        <f t="shared" ca="1" si="258"/>
        <v>0.82688424971208785</v>
      </c>
      <c r="DP242" s="74">
        <f t="shared" ca="1" si="259"/>
        <v>0.82688424971208785</v>
      </c>
      <c r="DQ242" s="74">
        <f t="shared" ca="1" si="260"/>
        <v>0.82688424971208785</v>
      </c>
      <c r="DR242" s="74">
        <f t="shared" ca="1" si="261"/>
        <v>0.82688424971208785</v>
      </c>
      <c r="DS242" s="74">
        <f t="shared" ca="1" si="262"/>
        <v>0.82688424971208785</v>
      </c>
      <c r="DT242" s="74">
        <f t="shared" ca="1" si="263"/>
        <v>0.82688424971208785</v>
      </c>
      <c r="DU242" s="74">
        <f t="shared" ca="1" si="264"/>
        <v>0.82688424971208785</v>
      </c>
      <c r="DV242" s="74">
        <f t="shared" ca="1" si="265"/>
        <v>0.82688424971208785</v>
      </c>
      <c r="DW242" s="74">
        <f t="shared" ca="1" si="266"/>
        <v>0.82688424971208785</v>
      </c>
      <c r="DX242" s="74">
        <f t="shared" ca="1" si="267"/>
        <v>0.82688424971208785</v>
      </c>
      <c r="DY242" s="74">
        <f t="shared" ca="1" si="268"/>
        <v>0.82688424971208763</v>
      </c>
      <c r="DZ242" s="74">
        <f t="shared" ca="1" si="269"/>
        <v>0.82688424971208785</v>
      </c>
      <c r="EA242" s="74">
        <f t="shared" ca="1" si="270"/>
        <v>0.82688424971208785</v>
      </c>
      <c r="EB242" s="74">
        <f t="shared" ca="1" si="271"/>
        <v>0.82688424971208785</v>
      </c>
      <c r="EC242" s="74">
        <f t="shared" ca="1" si="272"/>
        <v>0.82688424971208785</v>
      </c>
      <c r="ED242" s="55"/>
      <c r="EE242" s="55"/>
      <c r="EF242" s="43"/>
      <c r="EG242" s="45"/>
      <c r="EH242" s="56"/>
    </row>
    <row r="243" spans="1:138" x14ac:dyDescent="0.2">
      <c r="A243" s="7">
        <v>16</v>
      </c>
      <c r="B243">
        <v>7</v>
      </c>
      <c r="C243" s="5">
        <f t="shared" ca="1" si="196"/>
        <v>0.75189532496373279</v>
      </c>
      <c r="D243" s="5">
        <f t="shared" ca="1" si="197"/>
        <v>0.14491811425337647</v>
      </c>
      <c r="E243" s="32">
        <f t="shared" ca="1" si="198"/>
        <v>20218018.03504594</v>
      </c>
      <c r="F243" s="31">
        <f t="shared" ca="1" si="283"/>
        <v>17723095.832347486</v>
      </c>
      <c r="G243" s="31">
        <f t="shared" ca="1" si="283"/>
        <v>10973637.067350525</v>
      </c>
      <c r="H243" s="31">
        <f t="shared" ca="1" si="283"/>
        <v>4383164.7947472855</v>
      </c>
      <c r="I243" s="31">
        <f t="shared" ca="1" si="283"/>
        <v>5949114.9170459639</v>
      </c>
      <c r="J243" s="31">
        <f t="shared" ca="1" si="283"/>
        <v>3209692.8696434456</v>
      </c>
      <c r="K243" s="31">
        <f t="shared" ca="1" si="283"/>
        <v>1214210.6658023321</v>
      </c>
      <c r="L243" s="31">
        <f t="shared" ca="1" si="283"/>
        <v>1108793.0116460756</v>
      </c>
      <c r="M243" s="31">
        <f t="shared" ca="1" si="283"/>
        <v>443763.94057872001</v>
      </c>
      <c r="N243" s="31">
        <f t="shared" ca="1" si="283"/>
        <v>168107.54898716064</v>
      </c>
      <c r="O243" s="31">
        <f t="shared" ca="1" si="283"/>
        <v>17711.020773246029</v>
      </c>
      <c r="P243" s="31">
        <f t="shared" ca="1" si="284"/>
        <v>8419.648813303329</v>
      </c>
      <c r="Q243" s="31">
        <f t="shared" ca="1" si="284"/>
        <v>2243.3500127780294</v>
      </c>
      <c r="R243" s="31">
        <f t="shared" ca="1" si="284"/>
        <v>908.19354381523317</v>
      </c>
      <c r="S243" s="31">
        <f t="shared" ca="1" si="284"/>
        <v>716.64694089862576</v>
      </c>
      <c r="T243" s="31">
        <f t="shared" ca="1" si="284"/>
        <v>434.91784285941799</v>
      </c>
      <c r="U243" s="31">
        <f t="shared" ca="1" si="284"/>
        <v>300.36863153817848</v>
      </c>
      <c r="V243" s="31">
        <f t="shared" ca="1" si="284"/>
        <v>299.95198432952765</v>
      </c>
      <c r="W243" s="33">
        <f t="shared" ca="1" si="199"/>
        <v>16507881.846993752</v>
      </c>
      <c r="X243" s="33">
        <f t="shared" ca="1" si="200"/>
        <v>65422632.781737708</v>
      </c>
      <c r="Y243" s="40">
        <f t="array" aca="1" ref="Y243" ca="1">SUM($E$54:$V$54*E243:V243)/1000000</f>
        <v>691.12985149266979</v>
      </c>
      <c r="Z243" s="41">
        <f t="array" aca="1" ref="Z243" ca="1">SUM(($E$54:$V$54*E243:V243))/SUM(E243:V243)</f>
        <v>10.564078853237378</v>
      </c>
      <c r="AE243" s="10"/>
      <c r="AF243" s="48"/>
      <c r="AG243" s="55">
        <f t="shared" ca="1" si="205"/>
        <v>903444.94712351239</v>
      </c>
      <c r="AH243" s="55">
        <f t="shared" ca="1" si="206"/>
        <v>559387.42609348986</v>
      </c>
      <c r="AI243" s="55">
        <f t="shared" ca="1" si="207"/>
        <v>1138267.3804507391</v>
      </c>
      <c r="AJ243" s="55">
        <f t="shared" ca="1" si="208"/>
        <v>1544930.1520082937</v>
      </c>
      <c r="AK243" s="55">
        <f t="shared" ca="1" si="209"/>
        <v>833527.56874638656</v>
      </c>
      <c r="AL243" s="55">
        <f t="shared" ca="1" si="210"/>
        <v>315319.28608626587</v>
      </c>
      <c r="AM243" s="55">
        <f t="shared" ca="1" si="211"/>
        <v>287943.29575309332</v>
      </c>
      <c r="AN243" s="55">
        <f t="shared" ca="1" si="212"/>
        <v>115241.39333897896</v>
      </c>
      <c r="AO243" s="55">
        <f t="shared" ca="1" si="213"/>
        <v>43655.976532965862</v>
      </c>
      <c r="AP243" s="55">
        <f t="shared" ca="1" si="214"/>
        <v>4599.3883791069529</v>
      </c>
      <c r="AQ243" s="55">
        <f t="shared" ca="1" si="215"/>
        <v>2186.5049679444041</v>
      </c>
      <c r="AR243" s="55">
        <f t="shared" ca="1" si="216"/>
        <v>582.57726142058164</v>
      </c>
      <c r="AS243" s="55">
        <f t="shared" ca="1" si="217"/>
        <v>235.84946824260149</v>
      </c>
      <c r="AT243" s="55">
        <f t="shared" ca="1" si="218"/>
        <v>186.10658606819413</v>
      </c>
      <c r="AU243" s="55">
        <f t="shared" ca="1" si="219"/>
        <v>112.94414353212071</v>
      </c>
      <c r="AV243" s="55">
        <f t="shared" ca="1" si="220"/>
        <v>78.002957087140075</v>
      </c>
      <c r="AW243" s="55">
        <f t="shared" ca="1" si="221"/>
        <v>77.894757658423302</v>
      </c>
      <c r="AX243" s="55">
        <f t="shared" ca="1" si="201"/>
        <v>4286944.3214377835</v>
      </c>
      <c r="AY243" s="55">
        <f t="shared" ca="1" si="202"/>
        <v>5749776.694654786</v>
      </c>
      <c r="AZ243" s="43">
        <f t="array" aca="1" ref="AZ243" ca="1">SUM($E$54:$V$54*AF243:AW243)/1000000</f>
        <v>119.41361182070266</v>
      </c>
      <c r="BA243" s="45">
        <f t="array" aca="1" ref="BA243" ca="1">IF(AZ243=0,"",SUM(($E$54:$V$54*AF243:AW243))/SUM(AF243:AW243))</f>
        <v>20.768391219734525</v>
      </c>
      <c r="BB243" s="56">
        <f t="array" aca="1" ref="BB243" ca="1">SUM(AG243:AW243*AG$54:AW$54*AG$55:AW$55)/1000000</f>
        <v>249.32654657786213</v>
      </c>
      <c r="BG243" s="10"/>
      <c r="BH243" s="48"/>
      <c r="BI243" s="55">
        <f t="shared" si="222"/>
        <v>0</v>
      </c>
      <c r="BJ243" s="55">
        <f t="shared" si="223"/>
        <v>0</v>
      </c>
      <c r="BK243" s="55">
        <f t="shared" ca="1" si="224"/>
        <v>5905803.6072925543</v>
      </c>
      <c r="BL243" s="55">
        <f t="shared" ca="1" si="225"/>
        <v>8015738.851387104</v>
      </c>
      <c r="BM243" s="55">
        <f t="shared" ca="1" si="226"/>
        <v>4324686.9820084777</v>
      </c>
      <c r="BN243" s="55">
        <f t="shared" ca="1" si="227"/>
        <v>1636007.3293849197</v>
      </c>
      <c r="BO243" s="55">
        <f t="shared" ca="1" si="228"/>
        <v>1493969.3291403423</v>
      </c>
      <c r="BP243" s="55">
        <f t="shared" ca="1" si="229"/>
        <v>597920.17954626458</v>
      </c>
      <c r="BQ243" s="55">
        <f t="shared" ca="1" si="230"/>
        <v>226505.32565219791</v>
      </c>
      <c r="BR243" s="55">
        <f t="shared" ca="1" si="231"/>
        <v>23863.535885490342</v>
      </c>
      <c r="BS243" s="55">
        <f t="shared" ca="1" si="232"/>
        <v>11344.495281886884</v>
      </c>
      <c r="BT243" s="55">
        <f t="shared" ca="1" si="233"/>
        <v>3022.6526307569852</v>
      </c>
      <c r="BU243" s="55">
        <f t="shared" ca="1" si="234"/>
        <v>1223.684930489376</v>
      </c>
      <c r="BV243" s="55">
        <f t="shared" ca="1" si="235"/>
        <v>965.59821200112958</v>
      </c>
      <c r="BW243" s="55">
        <f t="shared" ca="1" si="236"/>
        <v>586.00109407548246</v>
      </c>
      <c r="BX243" s="55">
        <f t="shared" ca="1" si="237"/>
        <v>404.71171647060532</v>
      </c>
      <c r="BY243" s="55">
        <f t="shared" ca="1" si="238"/>
        <v>404.15033292628425</v>
      </c>
      <c r="BZ243" s="55">
        <f t="shared" ca="1" si="203"/>
        <v>22242446.434495952</v>
      </c>
      <c r="CA243" s="55">
        <f t="shared" ca="1" si="204"/>
        <v>22242446.434495952</v>
      </c>
      <c r="CB243" s="43">
        <f t="array" aca="1" ref="CB243" ca="1">SUM($E$54:$V$54*BH243:BY243)/1000000</f>
        <v>553.13870691065449</v>
      </c>
      <c r="CC243" s="45">
        <f t="array" aca="1" ref="CC243" ca="1">IF(CB243=0,"",SUM(($E$54:$V$54*BH243:BY243))/SUM(BH243:BY243))</f>
        <v>24.868609149611718</v>
      </c>
      <c r="CD243" s="56">
        <f t="array" aca="1" ref="CD243" ca="1">SUM(BI243:BY243*BI$54:BY$54*BI$55:BY$55)/1000000</f>
        <v>2644.3716411577129</v>
      </c>
      <c r="CI243" s="10"/>
      <c r="CJ243" s="73"/>
      <c r="CK243" s="156" t="str">
        <f t="shared" ca="1" si="239"/>
        <v/>
      </c>
      <c r="CL243" s="156" t="str">
        <f t="shared" ca="1" si="240"/>
        <v/>
      </c>
      <c r="CM243" s="156" t="str">
        <f t="shared" ca="1" si="241"/>
        <v/>
      </c>
      <c r="CN243" s="156">
        <f t="shared" ca="1" si="242"/>
        <v>0.69414155821412915</v>
      </c>
      <c r="CO243" s="156">
        <f t="shared" ca="1" si="243"/>
        <v>0.64415349438509051</v>
      </c>
      <c r="CP243" s="156">
        <f t="shared" ca="1" si="244"/>
        <v>0.74163693950814102</v>
      </c>
      <c r="CQ243" s="156">
        <f t="shared" ca="1" si="245"/>
        <v>0.74128205449409446</v>
      </c>
      <c r="CR243" s="156">
        <f t="shared" ca="1" si="246"/>
        <v>0.67331165428599238</v>
      </c>
      <c r="CS243" s="156">
        <f t="shared" ca="1" si="247"/>
        <v>0.86545364656638157</v>
      </c>
      <c r="CT243" s="156">
        <f t="shared" ca="1" si="248"/>
        <v>0.77575746151736957</v>
      </c>
      <c r="CU243" s="156">
        <f t="shared" ca="1" si="249"/>
        <v>0.79225402318465399</v>
      </c>
      <c r="CV243" s="156">
        <f t="shared" ca="1" si="250"/>
        <v>0.64685061721070036</v>
      </c>
      <c r="CW243" s="156">
        <f t="shared" ca="1" si="251"/>
        <v>0.84354034024876867</v>
      </c>
      <c r="CX243" s="156" t="str">
        <f t="shared" ca="1" si="252"/>
        <v/>
      </c>
      <c r="CY243" s="156" t="str">
        <f t="shared" ca="1" si="253"/>
        <v/>
      </c>
      <c r="CZ243" s="156" t="str">
        <f t="shared" ca="1" si="254"/>
        <v/>
      </c>
      <c r="DA243" s="156" t="str">
        <f t="shared" ca="1" si="255"/>
        <v/>
      </c>
      <c r="DB243" s="55"/>
      <c r="DC243" s="55"/>
      <c r="DD243" s="43"/>
      <c r="DE243" s="45"/>
      <c r="DF243" s="56"/>
      <c r="DK243" s="10"/>
      <c r="DL243" s="48"/>
      <c r="DM243" s="74">
        <f t="shared" ca="1" si="256"/>
        <v>0.14491811425337633</v>
      </c>
      <c r="DN243" s="74">
        <f t="shared" ca="1" si="257"/>
        <v>0.1449181142533765</v>
      </c>
      <c r="DO243" s="74">
        <f t="shared" ca="1" si="258"/>
        <v>0.89681343921710921</v>
      </c>
      <c r="DP243" s="74">
        <f t="shared" ca="1" si="259"/>
        <v>0.89681343921710921</v>
      </c>
      <c r="DQ243" s="74">
        <f t="shared" ca="1" si="260"/>
        <v>0.89681343921710921</v>
      </c>
      <c r="DR243" s="74">
        <f t="shared" ca="1" si="261"/>
        <v>0.89681343921710921</v>
      </c>
      <c r="DS243" s="74">
        <f t="shared" ca="1" si="262"/>
        <v>0.89681343921710921</v>
      </c>
      <c r="DT243" s="74">
        <f t="shared" ca="1" si="263"/>
        <v>0.89681343921710921</v>
      </c>
      <c r="DU243" s="74">
        <f t="shared" ca="1" si="264"/>
        <v>0.89681343921710921</v>
      </c>
      <c r="DV243" s="74">
        <f t="shared" ca="1" si="265"/>
        <v>0.89681343921710921</v>
      </c>
      <c r="DW243" s="74">
        <f t="shared" ca="1" si="266"/>
        <v>0.89681343921710921</v>
      </c>
      <c r="DX243" s="74">
        <f t="shared" ca="1" si="267"/>
        <v>0.89681343921710921</v>
      </c>
      <c r="DY243" s="74">
        <f t="shared" ca="1" si="268"/>
        <v>0.89681343921710921</v>
      </c>
      <c r="DZ243" s="74">
        <f t="shared" ca="1" si="269"/>
        <v>0.89681343921710921</v>
      </c>
      <c r="EA243" s="74">
        <f t="shared" ca="1" si="270"/>
        <v>0.89681343921710921</v>
      </c>
      <c r="EB243" s="74">
        <f t="shared" ca="1" si="271"/>
        <v>0.89681343921710921</v>
      </c>
      <c r="EC243" s="74">
        <f t="shared" ca="1" si="272"/>
        <v>0.89681343921710921</v>
      </c>
      <c r="ED243" s="55"/>
      <c r="EE243" s="55"/>
      <c r="EF243" s="43"/>
      <c r="EG243" s="45"/>
      <c r="EH243" s="56"/>
    </row>
    <row r="244" spans="1:138" x14ac:dyDescent="0.2">
      <c r="A244" s="7">
        <v>16</v>
      </c>
      <c r="B244">
        <v>8</v>
      </c>
      <c r="C244" s="5">
        <f t="shared" ca="1" si="196"/>
        <v>0.48940654837158887</v>
      </c>
      <c r="D244" s="5">
        <f t="shared" ca="1" si="197"/>
        <v>0.10256091615985964</v>
      </c>
      <c r="E244" s="32">
        <f t="shared" ca="1" si="198"/>
        <v>40310797.012654819</v>
      </c>
      <c r="F244" s="31">
        <f t="shared" ca="1" si="283"/>
        <v>15317765.102007911</v>
      </c>
      <c r="G244" s="31">
        <f t="shared" ca="1" si="283"/>
        <v>13427538.662281014</v>
      </c>
      <c r="H244" s="31">
        <f t="shared" ca="1" si="283"/>
        <v>5096368.8783465941</v>
      </c>
      <c r="I244" s="31">
        <f t="shared" ca="1" si="283"/>
        <v>2035626.3389716647</v>
      </c>
      <c r="J244" s="31">
        <f t="shared" ca="1" si="283"/>
        <v>2762883.8033241718</v>
      </c>
      <c r="K244" s="31">
        <f t="shared" ca="1" si="283"/>
        <v>1490643.3254085421</v>
      </c>
      <c r="L244" s="31">
        <f t="shared" ca="1" si="283"/>
        <v>563902.87112398085</v>
      </c>
      <c r="M244" s="31">
        <f t="shared" ca="1" si="283"/>
        <v>514944.87765537028</v>
      </c>
      <c r="N244" s="31">
        <f t="shared" ca="1" si="283"/>
        <v>206092.53998627758</v>
      </c>
      <c r="O244" s="31">
        <f t="shared" ca="1" si="283"/>
        <v>78072.390731994732</v>
      </c>
      <c r="P244" s="31">
        <f t="shared" ca="1" si="284"/>
        <v>8225.3399231758922</v>
      </c>
      <c r="Q244" s="31">
        <f t="shared" ca="1" si="284"/>
        <v>3910.2474334962694</v>
      </c>
      <c r="R244" s="31">
        <f t="shared" ca="1" si="284"/>
        <v>1041.85504935063</v>
      </c>
      <c r="S244" s="31">
        <f t="shared" ca="1" si="284"/>
        <v>421.78261262040814</v>
      </c>
      <c r="T244" s="31">
        <f t="shared" ca="1" si="284"/>
        <v>332.82467279919416</v>
      </c>
      <c r="U244" s="31">
        <f t="shared" ca="1" si="284"/>
        <v>201.98424144908634</v>
      </c>
      <c r="V244" s="31">
        <f t="shared" ca="1" si="284"/>
        <v>139.49699050620433</v>
      </c>
      <c r="W244" s="33">
        <f t="shared" ca="1" si="199"/>
        <v>12762808.556471992</v>
      </c>
      <c r="X244" s="33">
        <f t="shared" ca="1" si="200"/>
        <v>81818909.333415762</v>
      </c>
      <c r="Y244" s="40">
        <f t="array" aca="1" ref="Y244" ca="1">SUM($E$54:$V$54*E244:V244)/1000000</f>
        <v>640.21191290249033</v>
      </c>
      <c r="Z244" s="41">
        <f t="array" aca="1" ref="Z244" ca="1">SUM(($E$54:$V$54*E244:V244))/SUM(E244:V244)</f>
        <v>7.8247426923475336</v>
      </c>
      <c r="AE244" s="10"/>
      <c r="AF244" s="48"/>
      <c r="AG244" s="55">
        <f t="shared" ca="1" si="205"/>
        <v>655274.77170684107</v>
      </c>
      <c r="AH244" s="55">
        <f t="shared" ca="1" si="206"/>
        <v>574413.25630183483</v>
      </c>
      <c r="AI244" s="55">
        <f t="shared" ca="1" si="207"/>
        <v>785923.83361357846</v>
      </c>
      <c r="AJ244" s="55">
        <f t="shared" ca="1" si="208"/>
        <v>313919.04595579818</v>
      </c>
      <c r="AK244" s="55">
        <f t="shared" ca="1" si="209"/>
        <v>426071.24452142598</v>
      </c>
      <c r="AL244" s="55">
        <f t="shared" ca="1" si="210"/>
        <v>229875.84784789995</v>
      </c>
      <c r="AM244" s="55">
        <f t="shared" ca="1" si="211"/>
        <v>86960.876820055521</v>
      </c>
      <c r="AN244" s="55">
        <f t="shared" ca="1" si="212"/>
        <v>79410.94179153732</v>
      </c>
      <c r="AO244" s="55">
        <f t="shared" ca="1" si="213"/>
        <v>31782.047762155631</v>
      </c>
      <c r="AP244" s="55">
        <f t="shared" ca="1" si="214"/>
        <v>12039.739290491289</v>
      </c>
      <c r="AQ244" s="55">
        <f t="shared" ca="1" si="215"/>
        <v>1268.4503103108341</v>
      </c>
      <c r="AR244" s="55">
        <f t="shared" ca="1" si="216"/>
        <v>603.00906913709559</v>
      </c>
      <c r="AS244" s="55">
        <f t="shared" ca="1" si="217"/>
        <v>160.66708160280558</v>
      </c>
      <c r="AT244" s="55">
        <f t="shared" ca="1" si="218"/>
        <v>65.044155118089975</v>
      </c>
      <c r="AU244" s="55">
        <f t="shared" ca="1" si="219"/>
        <v>51.325727986234355</v>
      </c>
      <c r="AV244" s="55">
        <f t="shared" ca="1" si="220"/>
        <v>31.148496735326134</v>
      </c>
      <c r="AW244" s="55">
        <f t="shared" ca="1" si="221"/>
        <v>21.512180961233994</v>
      </c>
      <c r="AX244" s="55">
        <f t="shared" ca="1" si="201"/>
        <v>1968184.7346247935</v>
      </c>
      <c r="AY244" s="55">
        <f t="shared" ca="1" si="202"/>
        <v>3197872.7626334694</v>
      </c>
      <c r="AZ244" s="43">
        <f t="array" aca="1" ref="AZ244" ca="1">SUM($E$54:$V$54*AF244:AW244)/1000000</f>
        <v>59.912269326590604</v>
      </c>
      <c r="BA244" s="45">
        <f t="array" aca="1" ref="BA244" ca="1">IF(AZ244=0,"",SUM(($E$54:$V$54*AF244:AW244))/SUM(AF244:AW244))</f>
        <v>18.735038500172362</v>
      </c>
      <c r="BB244" s="56">
        <f t="array" aca="1" ref="BB244" ca="1">SUM(AG244:AW244*AG$54:AW$54*AG$55:AW$55)/1000000</f>
        <v>120.56400779119947</v>
      </c>
      <c r="BG244" s="10"/>
      <c r="BH244" s="48"/>
      <c r="BI244" s="55">
        <f t="shared" si="222"/>
        <v>0</v>
      </c>
      <c r="BJ244" s="55">
        <f t="shared" si="223"/>
        <v>0</v>
      </c>
      <c r="BK244" s="55">
        <f t="shared" ca="1" si="224"/>
        <v>3750320.1520963744</v>
      </c>
      <c r="BL244" s="55">
        <f t="shared" ca="1" si="225"/>
        <v>1497978.3966619708</v>
      </c>
      <c r="BM244" s="55">
        <f t="shared" ca="1" si="226"/>
        <v>2033153.2219992962</v>
      </c>
      <c r="BN244" s="55">
        <f t="shared" ca="1" si="227"/>
        <v>1096935.8451700788</v>
      </c>
      <c r="BO244" s="55">
        <f t="shared" ca="1" si="228"/>
        <v>414965.31194723409</v>
      </c>
      <c r="BP244" s="55">
        <f t="shared" ca="1" si="229"/>
        <v>378938.06315611041</v>
      </c>
      <c r="BQ244" s="55">
        <f t="shared" ca="1" si="230"/>
        <v>151659.5490548595</v>
      </c>
      <c r="BR244" s="55">
        <f t="shared" ca="1" si="231"/>
        <v>57451.975568050613</v>
      </c>
      <c r="BS244" s="55">
        <f t="shared" ca="1" si="232"/>
        <v>6052.8699566459254</v>
      </c>
      <c r="BT244" s="55">
        <f t="shared" ca="1" si="233"/>
        <v>2877.4761206613875</v>
      </c>
      <c r="BU244" s="55">
        <f t="shared" ca="1" si="234"/>
        <v>766.68115680250071</v>
      </c>
      <c r="BV244" s="55">
        <f t="shared" ca="1" si="235"/>
        <v>310.38173838534271</v>
      </c>
      <c r="BW244" s="55">
        <f t="shared" ca="1" si="236"/>
        <v>244.91929593578612</v>
      </c>
      <c r="BX244" s="55">
        <f t="shared" ca="1" si="237"/>
        <v>148.63633092394295</v>
      </c>
      <c r="BY244" s="55">
        <f t="shared" ca="1" si="238"/>
        <v>102.65316093483837</v>
      </c>
      <c r="BZ244" s="55">
        <f t="shared" ca="1" si="203"/>
        <v>9391906.1334142648</v>
      </c>
      <c r="CA244" s="55">
        <f t="shared" ca="1" si="204"/>
        <v>9391906.1334142648</v>
      </c>
      <c r="CB244" s="43">
        <f t="array" aca="1" ref="CB244" ca="1">SUM($E$54:$V$54*BH244:BY244)/1000000</f>
        <v>231.36612638101298</v>
      </c>
      <c r="CC244" s="45">
        <f t="array" aca="1" ref="CC244" ca="1">IF(CB244=0,"",SUM(($E$54:$V$54*BH244:BY244))/SUM(BH244:BY244))</f>
        <v>24.634629338752113</v>
      </c>
      <c r="CD244" s="56">
        <f t="array" aca="1" ref="CD244" ca="1">SUM(BI244:BY244*BI$54:BY$54*BI$55:BY$55)/1000000</f>
        <v>1107.0476193719544</v>
      </c>
      <c r="CI244" s="10"/>
      <c r="CJ244" s="73"/>
      <c r="CK244" s="156" t="str">
        <f t="shared" ca="1" si="239"/>
        <v/>
      </c>
      <c r="CL244" s="156" t="str">
        <f t="shared" ca="1" si="240"/>
        <v/>
      </c>
      <c r="CM244" s="156" t="str">
        <f t="shared" ca="1" si="241"/>
        <v/>
      </c>
      <c r="CN244" s="156">
        <f t="shared" ca="1" si="242"/>
        <v>1.1556583425855804</v>
      </c>
      <c r="CO244" s="156">
        <f t="shared" ca="1" si="243"/>
        <v>1.2965930674100976</v>
      </c>
      <c r="CP244" s="156">
        <f t="shared" ca="1" si="244"/>
        <v>1.2931177667582736</v>
      </c>
      <c r="CQ244" s="156">
        <f t="shared" ca="1" si="245"/>
        <v>1.1464323400341085</v>
      </c>
      <c r="CR244" s="156">
        <f t="shared" ca="1" si="246"/>
        <v>1.1075103101014514</v>
      </c>
      <c r="CS244" s="156">
        <f t="shared" ca="1" si="247"/>
        <v>1.1654439240183507</v>
      </c>
      <c r="CT244" s="156">
        <f t="shared" ca="1" si="248"/>
        <v>1.0466814364611381</v>
      </c>
      <c r="CU244" s="156">
        <f t="shared" ca="1" si="249"/>
        <v>1.1383962417290368</v>
      </c>
      <c r="CV244" s="156">
        <f t="shared" ca="1" si="250"/>
        <v>1.0033542478863287</v>
      </c>
      <c r="CW244" s="156" t="str">
        <f t="shared" ca="1" si="251"/>
        <v/>
      </c>
      <c r="CX244" s="156" t="str">
        <f t="shared" ca="1" si="252"/>
        <v/>
      </c>
      <c r="CY244" s="156" t="str">
        <f t="shared" ca="1" si="253"/>
        <v/>
      </c>
      <c r="CZ244" s="156" t="str">
        <f t="shared" ca="1" si="254"/>
        <v/>
      </c>
      <c r="DA244" s="156" t="str">
        <f t="shared" ca="1" si="255"/>
        <v/>
      </c>
      <c r="DB244" s="55"/>
      <c r="DC244" s="55"/>
      <c r="DD244" s="43"/>
      <c r="DE244" s="45"/>
      <c r="DF244" s="56"/>
      <c r="DK244" s="10"/>
      <c r="DL244" s="48"/>
      <c r="DM244" s="74">
        <f t="shared" ca="1" si="256"/>
        <v>0.10256091615985966</v>
      </c>
      <c r="DN244" s="74">
        <f t="shared" ca="1" si="257"/>
        <v>0.10256091615985966</v>
      </c>
      <c r="DO244" s="74">
        <f t="shared" ca="1" si="258"/>
        <v>0.59196746453144844</v>
      </c>
      <c r="DP244" s="74">
        <f t="shared" ca="1" si="259"/>
        <v>0.59196746453144844</v>
      </c>
      <c r="DQ244" s="74">
        <f t="shared" ca="1" si="260"/>
        <v>0.59196746453144844</v>
      </c>
      <c r="DR244" s="74">
        <f t="shared" ca="1" si="261"/>
        <v>0.59196746453144844</v>
      </c>
      <c r="DS244" s="74">
        <f t="shared" ca="1" si="262"/>
        <v>0.59196746453144844</v>
      </c>
      <c r="DT244" s="74">
        <f t="shared" ca="1" si="263"/>
        <v>0.59196746453144844</v>
      </c>
      <c r="DU244" s="74">
        <f t="shared" ca="1" si="264"/>
        <v>0.59196746453144844</v>
      </c>
      <c r="DV244" s="74">
        <f t="shared" ca="1" si="265"/>
        <v>0.59196746453144844</v>
      </c>
      <c r="DW244" s="74">
        <f t="shared" ca="1" si="266"/>
        <v>0.59196746453144844</v>
      </c>
      <c r="DX244" s="74">
        <f t="shared" ca="1" si="267"/>
        <v>0.59196746453144844</v>
      </c>
      <c r="DY244" s="74">
        <f t="shared" ca="1" si="268"/>
        <v>0.59196746453144844</v>
      </c>
      <c r="DZ244" s="74">
        <f t="shared" ca="1" si="269"/>
        <v>0.59196746453144844</v>
      </c>
      <c r="EA244" s="74">
        <f t="shared" ca="1" si="270"/>
        <v>0.59196746453144844</v>
      </c>
      <c r="EB244" s="74">
        <f t="shared" ca="1" si="271"/>
        <v>0.59196746453144855</v>
      </c>
      <c r="EC244" s="74">
        <f t="shared" ca="1" si="272"/>
        <v>0.59196746453144844</v>
      </c>
      <c r="ED244" s="55"/>
      <c r="EE244" s="55"/>
      <c r="EF244" s="43"/>
      <c r="EG244" s="45"/>
      <c r="EH244" s="56"/>
    </row>
    <row r="245" spans="1:138" x14ac:dyDescent="0.2">
      <c r="A245" s="7">
        <v>16</v>
      </c>
      <c r="B245">
        <v>9</v>
      </c>
      <c r="C245" s="5">
        <f t="shared" ca="1" si="196"/>
        <v>0.33350140590148575</v>
      </c>
      <c r="D245" s="5">
        <f t="shared" ca="1" si="197"/>
        <v>0.13799781759713955</v>
      </c>
      <c r="E245" s="32">
        <f t="shared" ca="1" si="198"/>
        <v>51274909.01301875</v>
      </c>
      <c r="F245" s="31">
        <f t="shared" ca="1" si="283"/>
        <v>29477331.122427344</v>
      </c>
      <c r="G245" s="31">
        <f t="shared" ca="1" si="283"/>
        <v>11201138.836964719</v>
      </c>
      <c r="H245" s="31">
        <f t="shared" ca="1" si="283"/>
        <v>7034372.5627126843</v>
      </c>
      <c r="I245" s="31">
        <f t="shared" ca="1" si="283"/>
        <v>2669868.1202094629</v>
      </c>
      <c r="J245" s="31">
        <f t="shared" ca="1" si="283"/>
        <v>1066416.8934416634</v>
      </c>
      <c r="K245" s="31">
        <f t="shared" ca="1" si="283"/>
        <v>1447410.0212171916</v>
      </c>
      <c r="L245" s="31">
        <f t="shared" ca="1" si="283"/>
        <v>780913.07519373542</v>
      </c>
      <c r="M245" s="31">
        <f t="shared" ca="1" si="283"/>
        <v>295415.48785945482</v>
      </c>
      <c r="N245" s="31">
        <f t="shared" ca="1" si="283"/>
        <v>269767.54338929849</v>
      </c>
      <c r="O245" s="31">
        <f t="shared" ca="1" si="283"/>
        <v>107967.04780539156</v>
      </c>
      <c r="P245" s="31">
        <f t="shared" ca="1" si="284"/>
        <v>40900.294319259374</v>
      </c>
      <c r="Q245" s="31">
        <f t="shared" ca="1" si="284"/>
        <v>4309.062660687563</v>
      </c>
      <c r="R245" s="31">
        <f t="shared" ca="1" si="284"/>
        <v>2048.486915689969</v>
      </c>
      <c r="S245" s="31">
        <f t="shared" ca="1" si="284"/>
        <v>545.80342368053596</v>
      </c>
      <c r="T245" s="31">
        <f t="shared" ca="1" si="284"/>
        <v>220.96201785519597</v>
      </c>
      <c r="U245" s="31">
        <f t="shared" ca="1" si="284"/>
        <v>174.35903968827319</v>
      </c>
      <c r="V245" s="31">
        <f t="shared" ca="1" si="284"/>
        <v>105.81480656175761</v>
      </c>
      <c r="W245" s="33">
        <f t="shared" ca="1" si="199"/>
        <v>13720435.535012303</v>
      </c>
      <c r="X245" s="33">
        <f t="shared" ca="1" si="200"/>
        <v>105673814.50742318</v>
      </c>
      <c r="Y245" s="40">
        <f t="array" aca="1" ref="Y245" ca="1">SUM($E$54:$V$54*E245:V245)/1000000</f>
        <v>724.54095043444249</v>
      </c>
      <c r="Z245" s="41">
        <f t="array" aca="1" ref="Z245" ca="1">SUM(($E$54:$V$54*E245:V245))/SUM(E245:V245)</f>
        <v>6.8563906187331423</v>
      </c>
      <c r="AE245" s="10"/>
      <c r="AF245" s="48"/>
      <c r="AG245" s="55">
        <f t="shared" ca="1" si="205"/>
        <v>2312446.1647054446</v>
      </c>
      <c r="AH245" s="55">
        <f t="shared" ca="1" si="206"/>
        <v>878710.16668008757</v>
      </c>
      <c r="AI245" s="55">
        <f t="shared" ca="1" si="207"/>
        <v>1364646.6031344314</v>
      </c>
      <c r="AJ245" s="55">
        <f t="shared" ca="1" si="208"/>
        <v>517946.18902808428</v>
      </c>
      <c r="AK245" s="55">
        <f t="shared" ca="1" si="209"/>
        <v>206881.59152593056</v>
      </c>
      <c r="AL245" s="55">
        <f t="shared" ca="1" si="210"/>
        <v>280793.08441335562</v>
      </c>
      <c r="AM245" s="55">
        <f t="shared" ca="1" si="211"/>
        <v>151494.73046895835</v>
      </c>
      <c r="AN245" s="55">
        <f t="shared" ca="1" si="212"/>
        <v>57309.694422162203</v>
      </c>
      <c r="AO245" s="55">
        <f t="shared" ca="1" si="213"/>
        <v>52334.072220388727</v>
      </c>
      <c r="AP245" s="55">
        <f t="shared" ca="1" si="214"/>
        <v>20945.274610428434</v>
      </c>
      <c r="AQ245" s="55">
        <f t="shared" ca="1" si="215"/>
        <v>7934.531077559519</v>
      </c>
      <c r="AR245" s="55">
        <f t="shared" ca="1" si="216"/>
        <v>835.9448792591453</v>
      </c>
      <c r="AS245" s="55">
        <f t="shared" ca="1" si="217"/>
        <v>397.40014992660889</v>
      </c>
      <c r="AT245" s="55">
        <f t="shared" ca="1" si="218"/>
        <v>105.8841824860007</v>
      </c>
      <c r="AU245" s="55">
        <f t="shared" ca="1" si="219"/>
        <v>42.865950644436865</v>
      </c>
      <c r="AV245" s="55">
        <f t="shared" ca="1" si="220"/>
        <v>33.825116471315624</v>
      </c>
      <c r="AW245" s="55">
        <f t="shared" ca="1" si="221"/>
        <v>20.527746440564439</v>
      </c>
      <c r="AX245" s="55">
        <f t="shared" ca="1" si="201"/>
        <v>2661722.2189265271</v>
      </c>
      <c r="AY245" s="55">
        <f t="shared" ca="1" si="202"/>
        <v>5852878.5503120581</v>
      </c>
      <c r="AZ245" s="43">
        <f t="array" aca="1" ref="AZ245" ca="1">SUM($E$54:$V$54*AF245:AW245)/1000000</f>
        <v>88.14374614124803</v>
      </c>
      <c r="BA245" s="45">
        <f t="array" aca="1" ref="BA245" ca="1">IF(AZ245=0,"",SUM(($E$54:$V$54*AF245:AW245))/SUM(AF245:AW245))</f>
        <v>15.059896661711607</v>
      </c>
      <c r="BB245" s="56">
        <f t="array" aca="1" ref="BB245" ca="1">SUM(AG245:AW245*AG$54:AW$54*AG$55:AW$55)/1000000</f>
        <v>161.75722241028896</v>
      </c>
      <c r="BG245" s="10"/>
      <c r="BH245" s="48"/>
      <c r="BI245" s="55">
        <f t="shared" si="222"/>
        <v>0</v>
      </c>
      <c r="BJ245" s="55">
        <f t="shared" si="223"/>
        <v>0</v>
      </c>
      <c r="BK245" s="55">
        <f t="shared" ca="1" si="224"/>
        <v>3297962.0158388168</v>
      </c>
      <c r="BL245" s="55">
        <f t="shared" ca="1" si="225"/>
        <v>1251728.3623024723</v>
      </c>
      <c r="BM245" s="55">
        <f t="shared" ca="1" si="226"/>
        <v>499973.86067694519</v>
      </c>
      <c r="BN245" s="55">
        <f t="shared" ca="1" si="227"/>
        <v>678596.87964521663</v>
      </c>
      <c r="BO245" s="55">
        <f t="shared" ca="1" si="228"/>
        <v>366119.59868495434</v>
      </c>
      <c r="BP245" s="55">
        <f t="shared" ca="1" si="229"/>
        <v>138501.2023695352</v>
      </c>
      <c r="BQ245" s="55">
        <f t="shared" ca="1" si="230"/>
        <v>126476.54119431024</v>
      </c>
      <c r="BR245" s="55">
        <f t="shared" ca="1" si="231"/>
        <v>50618.760870283273</v>
      </c>
      <c r="BS245" s="55">
        <f t="shared" ca="1" si="232"/>
        <v>19175.50085654384</v>
      </c>
      <c r="BT245" s="55">
        <f t="shared" ca="1" si="233"/>
        <v>2020.2405903472163</v>
      </c>
      <c r="BU245" s="55">
        <f t="shared" ca="1" si="234"/>
        <v>960.40293255139477</v>
      </c>
      <c r="BV245" s="55">
        <f t="shared" ca="1" si="235"/>
        <v>255.89189986249949</v>
      </c>
      <c r="BW245" s="55">
        <f t="shared" ca="1" si="236"/>
        <v>103.59478906367661</v>
      </c>
      <c r="BX245" s="55">
        <f t="shared" ca="1" si="237"/>
        <v>81.745668840193986</v>
      </c>
      <c r="BY245" s="55">
        <f t="shared" ca="1" si="238"/>
        <v>49.609714248548862</v>
      </c>
      <c r="BZ245" s="55">
        <f t="shared" ca="1" si="203"/>
        <v>6432624.208033992</v>
      </c>
      <c r="CA245" s="55">
        <f t="shared" ca="1" si="204"/>
        <v>6432624.208033992</v>
      </c>
      <c r="CB245" s="43">
        <f t="array" aca="1" ref="CB245" ca="1">SUM($E$54:$V$54*BH245:BY245)/1000000</f>
        <v>150.78098950142544</v>
      </c>
      <c r="CC245" s="45">
        <f t="array" aca="1" ref="CC245" ca="1">IF(CB245=0,"",SUM(($E$54:$V$54*BH245:BY245))/SUM(BH245:BY245))</f>
        <v>23.440043227320558</v>
      </c>
      <c r="CD245" s="56">
        <f t="array" aca="1" ref="CD245" ca="1">SUM(BI245:BY245*BI$54:BY$54*BI$55:BY$55)/1000000</f>
        <v>712.32569816106889</v>
      </c>
      <c r="CI245" s="10"/>
      <c r="CJ245" s="73"/>
      <c r="CK245" s="156" t="str">
        <f t="shared" ca="1" si="239"/>
        <v/>
      </c>
      <c r="CL245" s="156" t="str">
        <f t="shared" ca="1" si="240"/>
        <v/>
      </c>
      <c r="CM245" s="156" t="str">
        <f t="shared" ca="1" si="241"/>
        <v/>
      </c>
      <c r="CN245" s="156">
        <f t="shared" ca="1" si="242"/>
        <v>1.0031294721336157</v>
      </c>
      <c r="CO245" s="156">
        <f t="shared" ca="1" si="243"/>
        <v>0.97917218390486038</v>
      </c>
      <c r="CP245" s="156">
        <f t="shared" ca="1" si="244"/>
        <v>0.9947895398649782</v>
      </c>
      <c r="CQ245" s="156">
        <f t="shared" ca="1" si="245"/>
        <v>1.0615472014707628</v>
      </c>
      <c r="CR245" s="156">
        <f t="shared" ca="1" si="246"/>
        <v>0.94781237142937091</v>
      </c>
      <c r="CS245" s="156">
        <f t="shared" ca="1" si="247"/>
        <v>0.8432414117381174</v>
      </c>
      <c r="CT245" s="156">
        <f t="shared" ca="1" si="248"/>
        <v>1.0901326413123735</v>
      </c>
      <c r="CU245" s="156">
        <f t="shared" ca="1" si="249"/>
        <v>0.84555279920745896</v>
      </c>
      <c r="CV245" s="156">
        <f t="shared" ca="1" si="250"/>
        <v>0.90221160777803489</v>
      </c>
      <c r="CW245" s="156" t="str">
        <f t="shared" ca="1" si="251"/>
        <v/>
      </c>
      <c r="CX245" s="156" t="str">
        <f t="shared" ca="1" si="252"/>
        <v/>
      </c>
      <c r="CY245" s="156" t="str">
        <f t="shared" ca="1" si="253"/>
        <v/>
      </c>
      <c r="CZ245" s="156" t="str">
        <f t="shared" ca="1" si="254"/>
        <v/>
      </c>
      <c r="DA245" s="156" t="str">
        <f t="shared" ca="1" si="255"/>
        <v/>
      </c>
      <c r="DB245" s="55"/>
      <c r="DC245" s="55"/>
      <c r="DD245" s="43"/>
      <c r="DE245" s="45"/>
      <c r="DF245" s="56"/>
      <c r="DK245" s="10"/>
      <c r="DL245" s="48"/>
      <c r="DM245" s="74">
        <f t="shared" ca="1" si="256"/>
        <v>0.13799781759713955</v>
      </c>
      <c r="DN245" s="74">
        <f t="shared" ca="1" si="257"/>
        <v>0.13799781759713955</v>
      </c>
      <c r="DO245" s="74">
        <f t="shared" ca="1" si="258"/>
        <v>0.47149922349862539</v>
      </c>
      <c r="DP245" s="74">
        <f t="shared" ca="1" si="259"/>
        <v>0.47149922349862539</v>
      </c>
      <c r="DQ245" s="74">
        <f t="shared" ca="1" si="260"/>
        <v>0.47149922349862539</v>
      </c>
      <c r="DR245" s="74">
        <f t="shared" ca="1" si="261"/>
        <v>0.47149922349862539</v>
      </c>
      <c r="DS245" s="74">
        <f t="shared" ca="1" si="262"/>
        <v>0.47149922349862539</v>
      </c>
      <c r="DT245" s="74">
        <f t="shared" ca="1" si="263"/>
        <v>0.47149922349862539</v>
      </c>
      <c r="DU245" s="74">
        <f t="shared" ca="1" si="264"/>
        <v>0.47149922349862539</v>
      </c>
      <c r="DV245" s="74">
        <f t="shared" ca="1" si="265"/>
        <v>0.47149922349862539</v>
      </c>
      <c r="DW245" s="74">
        <f t="shared" ca="1" si="266"/>
        <v>0.47149922349862539</v>
      </c>
      <c r="DX245" s="74">
        <f t="shared" ca="1" si="267"/>
        <v>0.47149922349862539</v>
      </c>
      <c r="DY245" s="74">
        <f t="shared" ca="1" si="268"/>
        <v>0.47149922349862539</v>
      </c>
      <c r="DZ245" s="74">
        <f t="shared" ca="1" si="269"/>
        <v>0.47149922349862539</v>
      </c>
      <c r="EA245" s="74">
        <f t="shared" ca="1" si="270"/>
        <v>0.47149922349862539</v>
      </c>
      <c r="EB245" s="74">
        <f t="shared" ca="1" si="271"/>
        <v>0.47149922349862539</v>
      </c>
      <c r="EC245" s="74">
        <f t="shared" ca="1" si="272"/>
        <v>0.47149922349862539</v>
      </c>
      <c r="ED245" s="55"/>
      <c r="EE245" s="55"/>
      <c r="EF245" s="43"/>
      <c r="EG245" s="45"/>
      <c r="EH245" s="56"/>
    </row>
    <row r="246" spans="1:138" x14ac:dyDescent="0.2">
      <c r="A246" s="7">
        <v>16</v>
      </c>
      <c r="B246">
        <v>10</v>
      </c>
      <c r="C246" s="5">
        <f t="shared" ca="1" si="196"/>
        <v>0.4300232827008072</v>
      </c>
      <c r="D246" s="5">
        <f t="shared" ca="1" si="197"/>
        <v>0.15939502499908245</v>
      </c>
      <c r="E246" s="32">
        <f t="shared" ca="1" si="198"/>
        <v>81100444.380915448</v>
      </c>
      <c r="F246" s="31">
        <f t="shared" ca="1" si="283"/>
        <v>36701091.819482304</v>
      </c>
      <c r="G246" s="31">
        <f t="shared" ca="1" si="283"/>
        <v>21099018.154138636</v>
      </c>
      <c r="H246" s="31">
        <f t="shared" ca="1" si="283"/>
        <v>5215302.7856976911</v>
      </c>
      <c r="I246" s="31">
        <f t="shared" ca="1" si="283"/>
        <v>3275236.8626021007</v>
      </c>
      <c r="J246" s="31">
        <f t="shared" ca="1" si="283"/>
        <v>1243103.1208025841</v>
      </c>
      <c r="K246" s="31">
        <f t="shared" ca="1" si="283"/>
        <v>496528.70802095055</v>
      </c>
      <c r="L246" s="31">
        <f t="shared" ca="1" si="283"/>
        <v>673920.89550657803</v>
      </c>
      <c r="M246" s="31">
        <f t="shared" ca="1" si="283"/>
        <v>363596.7909803408</v>
      </c>
      <c r="N246" s="31">
        <f t="shared" ca="1" si="283"/>
        <v>137546.83690619716</v>
      </c>
      <c r="O246" s="31">
        <f t="shared" ca="1" si="283"/>
        <v>125605.03364944253</v>
      </c>
      <c r="P246" s="31">
        <f t="shared" ca="1" si="284"/>
        <v>50269.963918740053</v>
      </c>
      <c r="Q246" s="31">
        <f t="shared" ca="1" si="284"/>
        <v>19043.368893451807</v>
      </c>
      <c r="R246" s="31">
        <f t="shared" ca="1" si="284"/>
        <v>2006.3197881153571</v>
      </c>
      <c r="S246" s="31">
        <f t="shared" ca="1" si="284"/>
        <v>953.78511715315653</v>
      </c>
      <c r="T246" s="31">
        <f t="shared" ca="1" si="284"/>
        <v>254.12863436444897</v>
      </c>
      <c r="U246" s="31">
        <f t="shared" ca="1" si="284"/>
        <v>102.88095201986258</v>
      </c>
      <c r="V246" s="31">
        <f t="shared" ca="1" si="284"/>
        <v>81.182386776328613</v>
      </c>
      <c r="W246" s="33">
        <f t="shared" ca="1" si="199"/>
        <v>11603552.663856504</v>
      </c>
      <c r="X246" s="33">
        <f t="shared" ca="1" si="200"/>
        <v>150504107.01839295</v>
      </c>
      <c r="Y246" s="40">
        <f t="array" aca="1" ref="Y246" ca="1">SUM($E$54:$V$54*E246:V246)/1000000</f>
        <v>890.76673177393195</v>
      </c>
      <c r="Z246" s="41">
        <f t="array" aca="1" ref="Z246" ca="1">SUM(($E$54:$V$54*E246:V246))/SUM(E246:V246)</f>
        <v>5.918554313372141</v>
      </c>
      <c r="AE246" s="10"/>
      <c r="AF246" s="48"/>
      <c r="AG246" s="55">
        <f t="shared" ca="1" si="205"/>
        <v>3038904.1346819834</v>
      </c>
      <c r="AH246" s="55">
        <f t="shared" ca="1" si="206"/>
        <v>1747029.5930625682</v>
      </c>
      <c r="AI246" s="55">
        <f t="shared" ca="1" si="207"/>
        <v>1248154.9400654871</v>
      </c>
      <c r="AJ246" s="55">
        <f t="shared" ca="1" si="208"/>
        <v>783847.69550719671</v>
      </c>
      <c r="AK246" s="55">
        <f t="shared" ca="1" si="209"/>
        <v>297506.27432324662</v>
      </c>
      <c r="AL246" s="55">
        <f t="shared" ca="1" si="210"/>
        <v>118831.98066663646</v>
      </c>
      <c r="AM246" s="55">
        <f t="shared" ca="1" si="211"/>
        <v>161286.45440235245</v>
      </c>
      <c r="AN246" s="55">
        <f t="shared" ca="1" si="212"/>
        <v>87017.983327569949</v>
      </c>
      <c r="AO246" s="55">
        <f t="shared" ca="1" si="213"/>
        <v>32918.465337364862</v>
      </c>
      <c r="AP246" s="55">
        <f t="shared" ca="1" si="214"/>
        <v>30060.487317549003</v>
      </c>
      <c r="AQ246" s="55">
        <f t="shared" ca="1" si="215"/>
        <v>12030.884184549863</v>
      </c>
      <c r="AR246" s="55">
        <f t="shared" ca="1" si="216"/>
        <v>4557.5637573785707</v>
      </c>
      <c r="AS246" s="55">
        <f t="shared" ca="1" si="217"/>
        <v>480.1634838450359</v>
      </c>
      <c r="AT246" s="55">
        <f t="shared" ca="1" si="218"/>
        <v>228.26509881657682</v>
      </c>
      <c r="AU246" s="55">
        <f t="shared" ca="1" si="219"/>
        <v>60.819462153557332</v>
      </c>
      <c r="AV246" s="55">
        <f t="shared" ca="1" si="220"/>
        <v>24.622035149020256</v>
      </c>
      <c r="AW246" s="55">
        <f t="shared" ca="1" si="221"/>
        <v>19.429015201008347</v>
      </c>
      <c r="AX246" s="55">
        <f t="shared" ca="1" si="201"/>
        <v>2777026.0279844976</v>
      </c>
      <c r="AY246" s="55">
        <f t="shared" ca="1" si="202"/>
        <v>7562959.7557290485</v>
      </c>
      <c r="AZ246" s="43">
        <f t="array" aca="1" ref="AZ246" ca="1">SUM($E$54:$V$54*AF246:AW246)/1000000</f>
        <v>106.74124719157382</v>
      </c>
      <c r="BA246" s="45">
        <f t="array" aca="1" ref="BA246" ca="1">IF(AZ246=0,"",SUM(($E$54:$V$54*AF246:AW246))/SUM(AF246:AW246))</f>
        <v>14.11368705363212</v>
      </c>
      <c r="BB246" s="56">
        <f t="array" aca="1" ref="BB246" ca="1">SUM(AG246:AW246*AG$54:AW$54*AG$55:AW$55)/1000000</f>
        <v>187.19422913685099</v>
      </c>
      <c r="BG246" s="10"/>
      <c r="BH246" s="48"/>
      <c r="BI246" s="55">
        <f t="shared" si="222"/>
        <v>0</v>
      </c>
      <c r="BJ246" s="55">
        <f t="shared" si="223"/>
        <v>0</v>
      </c>
      <c r="BK246" s="55">
        <f t="shared" ca="1" si="224"/>
        <v>3367330.2203081916</v>
      </c>
      <c r="BL246" s="55">
        <f t="shared" ca="1" si="225"/>
        <v>2114700.6260791882</v>
      </c>
      <c r="BM246" s="55">
        <f t="shared" ca="1" si="226"/>
        <v>802626.20937702304</v>
      </c>
      <c r="BN246" s="55">
        <f t="shared" ca="1" si="227"/>
        <v>320590.42254549678</v>
      </c>
      <c r="BO246" s="55">
        <f t="shared" ca="1" si="228"/>
        <v>435126.06856878317</v>
      </c>
      <c r="BP246" s="55">
        <f t="shared" ca="1" si="229"/>
        <v>234761.14668410225</v>
      </c>
      <c r="BQ246" s="55">
        <f t="shared" ca="1" si="230"/>
        <v>88808.960793649996</v>
      </c>
      <c r="BR246" s="55">
        <f t="shared" ca="1" si="231"/>
        <v>81098.575290871318</v>
      </c>
      <c r="BS246" s="55">
        <f t="shared" ca="1" si="232"/>
        <v>32457.476705205434</v>
      </c>
      <c r="BT246" s="55">
        <f t="shared" ca="1" si="233"/>
        <v>12295.606641910186</v>
      </c>
      <c r="BU246" s="55">
        <f t="shared" ca="1" si="234"/>
        <v>1295.4072911452972</v>
      </c>
      <c r="BV246" s="55">
        <f t="shared" ca="1" si="235"/>
        <v>615.82415837441329</v>
      </c>
      <c r="BW246" s="55">
        <f t="shared" ca="1" si="236"/>
        <v>164.08156256771994</v>
      </c>
      <c r="BX246" s="55">
        <f t="shared" ca="1" si="237"/>
        <v>66.426467084636428</v>
      </c>
      <c r="BY246" s="55">
        <f t="shared" ca="1" si="238"/>
        <v>52.416497292996368</v>
      </c>
      <c r="BZ246" s="55">
        <f t="shared" ca="1" si="203"/>
        <v>7491989.4689708864</v>
      </c>
      <c r="CA246" s="55">
        <f t="shared" ca="1" si="204"/>
        <v>7491989.4689708864</v>
      </c>
      <c r="CB246" s="43">
        <f t="array" aca="1" ref="CB246" ca="1">SUM($E$54:$V$54*BH246:BY246)/1000000</f>
        <v>176.39247649266511</v>
      </c>
      <c r="CC246" s="45">
        <f t="array" aca="1" ref="CC246" ca="1">IF(CB246=0,"",SUM(($E$54:$V$54*BH246:BY246))/SUM(BH246:BY246))</f>
        <v>23.544143678153716</v>
      </c>
      <c r="CD246" s="56">
        <f t="array" aca="1" ref="CD246" ca="1">SUM(BI246:BY246*BI$54:BY$54*BI$55:BY$55)/1000000</f>
        <v>833.02832592442383</v>
      </c>
      <c r="CI246" s="10"/>
      <c r="CJ246" s="73"/>
      <c r="CK246" s="156" t="str">
        <f t="shared" ca="1" si="239"/>
        <v/>
      </c>
      <c r="CL246" s="156" t="str">
        <f t="shared" ca="1" si="240"/>
        <v/>
      </c>
      <c r="CM246" s="156" t="str">
        <f t="shared" ca="1" si="241"/>
        <v/>
      </c>
      <c r="CN246" s="156">
        <f t="shared" ca="1" si="242"/>
        <v>0.28402355658910239</v>
      </c>
      <c r="CO246" s="156">
        <f t="shared" ca="1" si="243"/>
        <v>0.26447570132124898</v>
      </c>
      <c r="CP246" s="156">
        <f t="shared" ca="1" si="244"/>
        <v>0.30596697696298958</v>
      </c>
      <c r="CQ246" s="156">
        <f t="shared" ca="1" si="245"/>
        <v>0.27213525186417498</v>
      </c>
      <c r="CR246" s="156">
        <f t="shared" ca="1" si="246"/>
        <v>0.25808739685031773</v>
      </c>
      <c r="CS246" s="156">
        <f t="shared" ca="1" si="247"/>
        <v>0.23537454978854133</v>
      </c>
      <c r="CT246" s="156">
        <f t="shared" ca="1" si="248"/>
        <v>0.26383520435787849</v>
      </c>
      <c r="CU246" s="156">
        <f t="shared" ca="1" si="249"/>
        <v>0.24144146707692374</v>
      </c>
      <c r="CV246" s="156">
        <f t="shared" ca="1" si="250"/>
        <v>0.27990910356062543</v>
      </c>
      <c r="CW246" s="156">
        <f t="shared" ca="1" si="251"/>
        <v>0.27434812069033365</v>
      </c>
      <c r="CX246" s="156" t="str">
        <f t="shared" ca="1" si="252"/>
        <v/>
      </c>
      <c r="CY246" s="156" t="str">
        <f t="shared" ca="1" si="253"/>
        <v/>
      </c>
      <c r="CZ246" s="156" t="str">
        <f t="shared" ca="1" si="254"/>
        <v/>
      </c>
      <c r="DA246" s="156" t="str">
        <f t="shared" ca="1" si="255"/>
        <v/>
      </c>
      <c r="DB246" s="55"/>
      <c r="DC246" s="55"/>
      <c r="DD246" s="43"/>
      <c r="DE246" s="45"/>
      <c r="DF246" s="56"/>
      <c r="DK246" s="10"/>
      <c r="DL246" s="48"/>
      <c r="DM246" s="74">
        <f t="shared" ca="1" si="256"/>
        <v>0.15939502499908245</v>
      </c>
      <c r="DN246" s="74">
        <f t="shared" ca="1" si="257"/>
        <v>0.15939502499908245</v>
      </c>
      <c r="DO246" s="74">
        <f t="shared" ca="1" si="258"/>
        <v>0.58941830769988957</v>
      </c>
      <c r="DP246" s="74">
        <f t="shared" ca="1" si="259"/>
        <v>0.58941830769988957</v>
      </c>
      <c r="DQ246" s="74">
        <f t="shared" ca="1" si="260"/>
        <v>0.58941830769988957</v>
      </c>
      <c r="DR246" s="74">
        <f t="shared" ca="1" si="261"/>
        <v>0.58941830769988957</v>
      </c>
      <c r="DS246" s="74">
        <f t="shared" ca="1" si="262"/>
        <v>0.58941830769988957</v>
      </c>
      <c r="DT246" s="74">
        <f t="shared" ca="1" si="263"/>
        <v>0.58941830769988968</v>
      </c>
      <c r="DU246" s="74">
        <f t="shared" ca="1" si="264"/>
        <v>0.58941830769988957</v>
      </c>
      <c r="DV246" s="74">
        <f t="shared" ca="1" si="265"/>
        <v>0.58941830769988957</v>
      </c>
      <c r="DW246" s="74">
        <f t="shared" ca="1" si="266"/>
        <v>0.58941830769988957</v>
      </c>
      <c r="DX246" s="74">
        <f t="shared" ca="1" si="267"/>
        <v>0.58941830769988945</v>
      </c>
      <c r="DY246" s="74">
        <f t="shared" ca="1" si="268"/>
        <v>0.58941830769988957</v>
      </c>
      <c r="DZ246" s="74">
        <f t="shared" ca="1" si="269"/>
        <v>0.58941830769988957</v>
      </c>
      <c r="EA246" s="74">
        <f t="shared" ca="1" si="270"/>
        <v>0.58941830769988957</v>
      </c>
      <c r="EB246" s="74">
        <f t="shared" ca="1" si="271"/>
        <v>0.58941830769988945</v>
      </c>
      <c r="EC246" s="74">
        <f t="shared" ca="1" si="272"/>
        <v>0.58941830769988957</v>
      </c>
      <c r="ED246" s="55"/>
      <c r="EE246" s="55"/>
      <c r="EF246" s="43"/>
      <c r="EG246" s="45"/>
      <c r="EH246" s="56"/>
    </row>
    <row r="247" spans="1:138" x14ac:dyDescent="0.2">
      <c r="A247" s="7">
        <v>16</v>
      </c>
      <c r="B247">
        <v>11</v>
      </c>
      <c r="C247" s="5">
        <f t="shared" ca="1" si="196"/>
        <v>0.41225796673647885</v>
      </c>
      <c r="D247" s="5">
        <f t="shared" ca="1" si="197"/>
        <v>0.12821672640723328</v>
      </c>
      <c r="E247" s="32">
        <f t="shared" ca="1" si="198"/>
        <v>123588279.47725716</v>
      </c>
      <c r="F247" s="31">
        <f t="shared" ca="1" si="283"/>
        <v>59887734.274926879</v>
      </c>
      <c r="G247" s="31">
        <f t="shared" ca="1" si="283"/>
        <v>27101519.002306096</v>
      </c>
      <c r="H247" s="31">
        <f t="shared" ca="1" si="283"/>
        <v>10316574.877771826</v>
      </c>
      <c r="I247" s="31">
        <f t="shared" ca="1" si="283"/>
        <v>2550074.1933030849</v>
      </c>
      <c r="J247" s="31">
        <f t="shared" ca="1" si="283"/>
        <v>1601459.6550714464</v>
      </c>
      <c r="K247" s="31">
        <f t="shared" ca="1" si="283"/>
        <v>607827.6407395819</v>
      </c>
      <c r="L247" s="31">
        <f t="shared" ca="1" si="283"/>
        <v>242782.65262578827</v>
      </c>
      <c r="M247" s="31">
        <f t="shared" ca="1" si="283"/>
        <v>329520.32788430445</v>
      </c>
      <c r="N247" s="31">
        <f t="shared" ca="1" si="283"/>
        <v>177784.26901492823</v>
      </c>
      <c r="O247" s="31">
        <f t="shared" ca="1" si="283"/>
        <v>67254.894601107721</v>
      </c>
      <c r="P247" s="31">
        <f t="shared" ca="1" si="284"/>
        <v>61415.831068676809</v>
      </c>
      <c r="Q247" s="31">
        <f t="shared" ca="1" si="284"/>
        <v>24579.999082509064</v>
      </c>
      <c r="R247" s="31">
        <f t="shared" ca="1" si="284"/>
        <v>9311.4447164826815</v>
      </c>
      <c r="S247" s="31">
        <f t="shared" ca="1" si="284"/>
        <v>981.0100248094883</v>
      </c>
      <c r="T247" s="31">
        <f t="shared" ca="1" si="284"/>
        <v>466.36272392062983</v>
      </c>
      <c r="U247" s="31">
        <f t="shared" ca="1" si="284"/>
        <v>124.25872454602703</v>
      </c>
      <c r="V247" s="31">
        <f t="shared" ca="1" si="284"/>
        <v>50.304665233968258</v>
      </c>
      <c r="W247" s="33">
        <f t="shared" ca="1" si="199"/>
        <v>15990207.722018249</v>
      </c>
      <c r="X247" s="33">
        <f t="shared" ca="1" si="200"/>
        <v>226567740.47650838</v>
      </c>
      <c r="Y247" s="40">
        <f t="array" aca="1" ref="Y247" ca="1">SUM($E$54:$V$54*E247:V247)/1000000</f>
        <v>1252.1782050693084</v>
      </c>
      <c r="Z247" s="41">
        <f t="array" aca="1" ref="Z247" ca="1">SUM(($E$54:$V$54*E247:V247))/SUM(E247:V247)</f>
        <v>5.5267276905166485</v>
      </c>
      <c r="AE247" s="10"/>
      <c r="AF247" s="48"/>
      <c r="AG247" s="55">
        <f t="shared" ca="1" si="205"/>
        <v>3801426.2056773794</v>
      </c>
      <c r="AH247" s="55">
        <f t="shared" ca="1" si="206"/>
        <v>1720292.5740365335</v>
      </c>
      <c r="AI247" s="55">
        <f t="shared" ca="1" si="207"/>
        <v>1932269.0135872418</v>
      </c>
      <c r="AJ247" s="55">
        <f t="shared" ca="1" si="208"/>
        <v>477622.6028935932</v>
      </c>
      <c r="AK247" s="55">
        <f t="shared" ca="1" si="209"/>
        <v>299949.44103706325</v>
      </c>
      <c r="AL247" s="55">
        <f t="shared" ca="1" si="210"/>
        <v>113844.6170088379</v>
      </c>
      <c r="AM247" s="55">
        <f t="shared" ca="1" si="211"/>
        <v>45472.591655986384</v>
      </c>
      <c r="AN247" s="55">
        <f t="shared" ca="1" si="212"/>
        <v>61718.344165740069</v>
      </c>
      <c r="AO247" s="55">
        <f t="shared" ca="1" si="213"/>
        <v>33298.554819872465</v>
      </c>
      <c r="AP247" s="55">
        <f t="shared" ca="1" si="214"/>
        <v>12596.675775581043</v>
      </c>
      <c r="AQ247" s="55">
        <f t="shared" ca="1" si="215"/>
        <v>11503.03358660288</v>
      </c>
      <c r="AR247" s="55">
        <f t="shared" ca="1" si="216"/>
        <v>4603.7731654009094</v>
      </c>
      <c r="AS247" s="55">
        <f t="shared" ca="1" si="217"/>
        <v>1744.0106150110241</v>
      </c>
      <c r="AT247" s="55">
        <f t="shared" ca="1" si="218"/>
        <v>183.74075654140279</v>
      </c>
      <c r="AU247" s="55">
        <f t="shared" ca="1" si="219"/>
        <v>87.348587220122255</v>
      </c>
      <c r="AV247" s="55">
        <f t="shared" ca="1" si="220"/>
        <v>23.273352440400014</v>
      </c>
      <c r="AW247" s="55">
        <f t="shared" ca="1" si="221"/>
        <v>9.4219396478097366</v>
      </c>
      <c r="AX247" s="55">
        <f t="shared" ca="1" si="201"/>
        <v>2994926.4429467809</v>
      </c>
      <c r="AY247" s="55">
        <f t="shared" ca="1" si="202"/>
        <v>8516645.2226606961</v>
      </c>
      <c r="AZ247" s="43">
        <f t="array" aca="1" ref="AZ247" ca="1">SUM($E$54:$V$54*AF247:AW247)/1000000</f>
        <v>111.41835697726296</v>
      </c>
      <c r="BA247" s="45">
        <f t="array" aca="1" ref="BA247" ca="1">IF(AZ247=0,"",SUM(($E$54:$V$54*AF247:AW247))/SUM(AF247:AW247))</f>
        <v>13.082423191799295</v>
      </c>
      <c r="BB247" s="56">
        <f t="array" aca="1" ref="BB247" ca="1">SUM(AG247:AW247*AG$54:AW$54*AG$55:AW$55)/1000000</f>
        <v>184.11092972899951</v>
      </c>
      <c r="BG247" s="10"/>
      <c r="BH247" s="48"/>
      <c r="BI247" s="55">
        <f t="shared" si="222"/>
        <v>0</v>
      </c>
      <c r="BJ247" s="55">
        <f t="shared" si="223"/>
        <v>0</v>
      </c>
      <c r="BK247" s="55">
        <f t="shared" ca="1" si="224"/>
        <v>6212865.6459321249</v>
      </c>
      <c r="BL247" s="55">
        <f t="shared" ca="1" si="225"/>
        <v>1535710.1109484353</v>
      </c>
      <c r="BM247" s="55">
        <f t="shared" ca="1" si="226"/>
        <v>964433.8157014983</v>
      </c>
      <c r="BN247" s="55">
        <f t="shared" ca="1" si="227"/>
        <v>366047.01778838231</v>
      </c>
      <c r="BO247" s="55">
        <f t="shared" ca="1" si="228"/>
        <v>146208.99085189519</v>
      </c>
      <c r="BP247" s="55">
        <f t="shared" ca="1" si="229"/>
        <v>198444.30433590309</v>
      </c>
      <c r="BQ247" s="55">
        <f t="shared" ca="1" si="230"/>
        <v>107065.55135172569</v>
      </c>
      <c r="BR247" s="55">
        <f t="shared" ca="1" si="231"/>
        <v>40502.359468964991</v>
      </c>
      <c r="BS247" s="55">
        <f t="shared" ca="1" si="232"/>
        <v>36985.948484228335</v>
      </c>
      <c r="BT247" s="55">
        <f t="shared" ca="1" si="233"/>
        <v>14802.609750431677</v>
      </c>
      <c r="BU247" s="55">
        <f t="shared" ca="1" si="234"/>
        <v>5607.5544139826034</v>
      </c>
      <c r="BV247" s="55">
        <f t="shared" ca="1" si="235"/>
        <v>590.78556145470088</v>
      </c>
      <c r="BW247" s="55">
        <f t="shared" ca="1" si="236"/>
        <v>280.85376981392102</v>
      </c>
      <c r="BX247" s="55">
        <f t="shared" ca="1" si="237"/>
        <v>74.831304971451075</v>
      </c>
      <c r="BY247" s="55">
        <f t="shared" ca="1" si="238"/>
        <v>30.294562891762677</v>
      </c>
      <c r="BZ247" s="55">
        <f t="shared" ca="1" si="203"/>
        <v>9629650.674226705</v>
      </c>
      <c r="CA247" s="55">
        <f t="shared" ca="1" si="204"/>
        <v>9629650.674226705</v>
      </c>
      <c r="CB247" s="43">
        <f t="array" aca="1" ref="CB247" ca="1">SUM($E$54:$V$54*BH247:BY247)/1000000</f>
        <v>210.87311985354481</v>
      </c>
      <c r="CC247" s="45">
        <f t="array" aca="1" ref="CC247" ca="1">IF(CB247=0,"",SUM(($E$54:$V$54*BH247:BY247))/SUM(BH247:BY247))</f>
        <v>21.898314589742753</v>
      </c>
      <c r="CD247" s="56">
        <f t="array" aca="1" ref="CD247" ca="1">SUM(BI247:BY247*BI$54:BY$54*BI$55:BY$55)/1000000</f>
        <v>975.32098085607743</v>
      </c>
      <c r="CI247" s="10"/>
      <c r="CJ247" s="73"/>
      <c r="CK247" s="156" t="str">
        <f t="shared" ca="1" si="239"/>
        <v/>
      </c>
      <c r="CL247" s="156" t="str">
        <f t="shared" ca="1" si="240"/>
        <v/>
      </c>
      <c r="CM247" s="156" t="str">
        <f t="shared" ca="1" si="241"/>
        <v/>
      </c>
      <c r="CN247" s="156">
        <f t="shared" ca="1" si="242"/>
        <v>0.71692328105169012</v>
      </c>
      <c r="CO247" s="156">
        <f t="shared" ca="1" si="243"/>
        <v>0.58708089253326468</v>
      </c>
      <c r="CP247" s="156">
        <f t="shared" ca="1" si="244"/>
        <v>0.69572235558317141</v>
      </c>
      <c r="CQ247" s="156">
        <f t="shared" ca="1" si="245"/>
        <v>0.75418084597823631</v>
      </c>
      <c r="CR247" s="156">
        <f t="shared" ca="1" si="246"/>
        <v>0.57507467246658661</v>
      </c>
      <c r="CS247" s="156">
        <f t="shared" ca="1" si="247"/>
        <v>0.56855776731496477</v>
      </c>
      <c r="CT247" s="156">
        <f t="shared" ca="1" si="248"/>
        <v>0.56503668831205056</v>
      </c>
      <c r="CU247" s="156">
        <f t="shared" ca="1" si="249"/>
        <v>0.48677586890626179</v>
      </c>
      <c r="CV247" s="156">
        <f t="shared" ca="1" si="250"/>
        <v>0.5801995072681434</v>
      </c>
      <c r="CW247" s="156">
        <f t="shared" ca="1" si="251"/>
        <v>0.51081113649053533</v>
      </c>
      <c r="CX247" s="156" t="str">
        <f t="shared" ca="1" si="252"/>
        <v/>
      </c>
      <c r="CY247" s="156" t="str">
        <f t="shared" ca="1" si="253"/>
        <v/>
      </c>
      <c r="CZ247" s="156" t="str">
        <f t="shared" ca="1" si="254"/>
        <v/>
      </c>
      <c r="DA247" s="156" t="str">
        <f t="shared" ca="1" si="255"/>
        <v/>
      </c>
      <c r="DB247" s="55"/>
      <c r="DC247" s="55"/>
      <c r="DD247" s="43"/>
      <c r="DE247" s="45"/>
      <c r="DF247" s="56"/>
      <c r="DK247" s="10"/>
      <c r="DL247" s="48"/>
      <c r="DM247" s="74">
        <f t="shared" ca="1" si="256"/>
        <v>0.12821672640723333</v>
      </c>
      <c r="DN247" s="74">
        <f t="shared" ca="1" si="257"/>
        <v>0.12821672640723333</v>
      </c>
      <c r="DO247" s="74">
        <f t="shared" ca="1" si="258"/>
        <v>0.5404746931437121</v>
      </c>
      <c r="DP247" s="74">
        <f t="shared" ca="1" si="259"/>
        <v>0.5404746931437121</v>
      </c>
      <c r="DQ247" s="74">
        <f t="shared" ca="1" si="260"/>
        <v>0.5404746931437121</v>
      </c>
      <c r="DR247" s="74">
        <f t="shared" ca="1" si="261"/>
        <v>0.5404746931437121</v>
      </c>
      <c r="DS247" s="74">
        <f t="shared" ca="1" si="262"/>
        <v>0.5404746931437121</v>
      </c>
      <c r="DT247" s="74">
        <f t="shared" ca="1" si="263"/>
        <v>0.5404746931437121</v>
      </c>
      <c r="DU247" s="74">
        <f t="shared" ca="1" si="264"/>
        <v>0.5404746931437121</v>
      </c>
      <c r="DV247" s="74">
        <f t="shared" ca="1" si="265"/>
        <v>0.5404746931437121</v>
      </c>
      <c r="DW247" s="74">
        <f t="shared" ca="1" si="266"/>
        <v>0.5404746931437121</v>
      </c>
      <c r="DX247" s="74">
        <f t="shared" ca="1" si="267"/>
        <v>0.54047469314371221</v>
      </c>
      <c r="DY247" s="74">
        <f t="shared" ca="1" si="268"/>
        <v>0.5404746931437121</v>
      </c>
      <c r="DZ247" s="74">
        <f t="shared" ca="1" si="269"/>
        <v>0.5404746931437121</v>
      </c>
      <c r="EA247" s="74">
        <f t="shared" ca="1" si="270"/>
        <v>0.5404746931437121</v>
      </c>
      <c r="EB247" s="74">
        <f t="shared" ca="1" si="271"/>
        <v>0.5404746931437121</v>
      </c>
      <c r="EC247" s="74">
        <f t="shared" ca="1" si="272"/>
        <v>0.5404746931437121</v>
      </c>
      <c r="ED247" s="55"/>
      <c r="EE247" s="55"/>
      <c r="EF247" s="43"/>
      <c r="EG247" s="45"/>
      <c r="EH247" s="56"/>
    </row>
    <row r="248" spans="1:138" s="58" customFormat="1" x14ac:dyDescent="0.2">
      <c r="A248" s="65">
        <v>16</v>
      </c>
      <c r="B248" s="58">
        <v>12</v>
      </c>
      <c r="C248" s="62">
        <f t="shared" ca="1" si="196"/>
        <v>0.59338422642522748</v>
      </c>
      <c r="D248" s="62">
        <f t="shared" ca="1" si="197"/>
        <v>8.4513991303888397E-2</v>
      </c>
      <c r="E248" s="63">
        <f t="shared" ca="1" si="198"/>
        <v>134682453.5774948</v>
      </c>
      <c r="F248" s="64">
        <f t="shared" ref="F248:O257" ca="1" si="285">E247*EXP(-M-(F$52*$C248)-(F$51*$D248))</f>
        <v>95339263.330777749</v>
      </c>
      <c r="G248" s="64">
        <f t="shared" ca="1" si="285"/>
        <v>46198980.1336428</v>
      </c>
      <c r="H248" s="64">
        <f t="shared" ca="1" si="285"/>
        <v>11550070.725065066</v>
      </c>
      <c r="I248" s="64">
        <f t="shared" ca="1" si="285"/>
        <v>4396697.0806527436</v>
      </c>
      <c r="J248" s="64">
        <f t="shared" ca="1" si="285"/>
        <v>1086785.4781242202</v>
      </c>
      <c r="K248" s="64">
        <f t="shared" ca="1" si="285"/>
        <v>682506.84686122509</v>
      </c>
      <c r="L248" s="64">
        <f t="shared" ca="1" si="285"/>
        <v>259042.75840015581</v>
      </c>
      <c r="M248" s="64">
        <f t="shared" ca="1" si="285"/>
        <v>103468.62138643039</v>
      </c>
      <c r="N248" s="64">
        <f t="shared" ca="1" si="285"/>
        <v>140434.30894358692</v>
      </c>
      <c r="O248" s="64">
        <f t="shared" ca="1" si="285"/>
        <v>75767.741311905324</v>
      </c>
      <c r="P248" s="64">
        <f t="shared" ref="P248:V257" ca="1" si="286">O247*EXP(-M-(P$52*$C248)-(P$51*$D248))</f>
        <v>28662.555378666861</v>
      </c>
      <c r="Q248" s="64">
        <f t="shared" ca="1" si="286"/>
        <v>26174.07505540577</v>
      </c>
      <c r="R248" s="64">
        <f t="shared" ca="1" si="286"/>
        <v>10475.454449651206</v>
      </c>
      <c r="S248" s="64">
        <f t="shared" ca="1" si="286"/>
        <v>3968.3327351045168</v>
      </c>
      <c r="T248" s="64">
        <f t="shared" ca="1" si="286"/>
        <v>418.08487441546282</v>
      </c>
      <c r="U248" s="64">
        <f t="shared" ca="1" si="286"/>
        <v>198.75352537837171</v>
      </c>
      <c r="V248" s="64">
        <f t="shared" ca="1" si="286"/>
        <v>52.956332690830656</v>
      </c>
      <c r="W248" s="59">
        <f t="shared" ca="1" si="199"/>
        <v>18364723.773096651</v>
      </c>
      <c r="X248" s="59">
        <f t="shared" ca="1" si="200"/>
        <v>294585420.81501192</v>
      </c>
      <c r="Y248" s="44">
        <f t="array" aca="1" ref="Y248" ca="1">SUM($E$54:$V$54*E248:V248)/1000000</f>
        <v>1780.6932419394295</v>
      </c>
      <c r="Z248" s="46">
        <f t="array" aca="1" ref="Z248" ca="1">SUM(($E$54:$V$54*E248:V248))/SUM(E248:V248)</f>
        <v>6.044743276883465</v>
      </c>
      <c r="AE248" s="11"/>
      <c r="AG248" s="59">
        <f t="shared" ca="1" si="205"/>
        <v>2799205.1751539996</v>
      </c>
      <c r="AH248" s="59">
        <f t="shared" ca="1" si="206"/>
        <v>1356423.5736566898</v>
      </c>
      <c r="AI248" s="59">
        <f t="shared" ca="1" si="207"/>
        <v>1540998.6058653609</v>
      </c>
      <c r="AJ248" s="59">
        <f t="shared" ca="1" si="208"/>
        <v>586602.82114073494</v>
      </c>
      <c r="AK248" s="59">
        <f t="shared" ca="1" si="209"/>
        <v>144997.80534068626</v>
      </c>
      <c r="AL248" s="59">
        <f t="shared" ca="1" si="210"/>
        <v>91059.364443916566</v>
      </c>
      <c r="AM248" s="59">
        <f t="shared" ca="1" si="211"/>
        <v>34561.219498671853</v>
      </c>
      <c r="AN248" s="59">
        <f t="shared" ca="1" si="212"/>
        <v>13804.677486630881</v>
      </c>
      <c r="AO248" s="59">
        <f t="shared" ca="1" si="213"/>
        <v>18736.601658039959</v>
      </c>
      <c r="AP248" s="59">
        <f t="shared" ca="1" si="214"/>
        <v>10108.854439984883</v>
      </c>
      <c r="AQ248" s="59">
        <f t="shared" ca="1" si="215"/>
        <v>3824.1287807192648</v>
      </c>
      <c r="AR248" s="59">
        <f t="shared" ca="1" si="216"/>
        <v>3492.1182848400608</v>
      </c>
      <c r="AS248" s="59">
        <f t="shared" ca="1" si="217"/>
        <v>1397.6244030858663</v>
      </c>
      <c r="AT248" s="59">
        <f t="shared" ca="1" si="218"/>
        <v>529.45088891405783</v>
      </c>
      <c r="AU248" s="59">
        <f t="shared" ca="1" si="219"/>
        <v>55.780455716992449</v>
      </c>
      <c r="AV248" s="59">
        <f t="shared" ca="1" si="220"/>
        <v>26.517491780741548</v>
      </c>
      <c r="AW248" s="59">
        <f t="shared" ca="1" si="221"/>
        <v>7.0653796665693198</v>
      </c>
      <c r="AX248" s="59">
        <f t="shared" ca="1" si="201"/>
        <v>2450202.6355587505</v>
      </c>
      <c r="AY248" s="59">
        <f t="shared" ca="1" si="202"/>
        <v>6605831.3843694385</v>
      </c>
      <c r="AZ248" s="44">
        <f t="array" aca="1" ref="AZ248" ca="1">SUM($E$54:$V$54*AF248:AW248)/1000000</f>
        <v>87.764916735588258</v>
      </c>
      <c r="BA248" s="46">
        <f t="array" aca="1" ref="BA248" ca="1">IF(AZ248=0,"",SUM(($E$54:$V$54*AF248:AW248))/SUM(AF248:AW248))</f>
        <v>13.285975924734549</v>
      </c>
      <c r="BB248" s="57">
        <f t="array" aca="1" ref="BB248" ca="1">SUM(AG248:AW248*AG$54:AW$54*AG$55:AW$55)/1000000</f>
        <v>144.50772970464607</v>
      </c>
      <c r="BG248" s="11"/>
      <c r="BI248" s="59">
        <f t="shared" si="222"/>
        <v>0</v>
      </c>
      <c r="BJ248" s="59">
        <f t="shared" si="223"/>
        <v>0</v>
      </c>
      <c r="BK248" s="59">
        <f t="shared" ca="1" si="224"/>
        <v>10819560.779893026</v>
      </c>
      <c r="BL248" s="59">
        <f t="shared" ca="1" si="225"/>
        <v>4118618.1822823961</v>
      </c>
      <c r="BM248" s="59">
        <f t="shared" ca="1" si="226"/>
        <v>1018049.310274147</v>
      </c>
      <c r="BN248" s="59">
        <f t="shared" ca="1" si="227"/>
        <v>639340.18137941486</v>
      </c>
      <c r="BO248" s="59">
        <f t="shared" ca="1" si="228"/>
        <v>242659.02225337608</v>
      </c>
      <c r="BP248" s="59">
        <f t="shared" ca="1" si="229"/>
        <v>96924.518000812226</v>
      </c>
      <c r="BQ248" s="59">
        <f t="shared" ca="1" si="230"/>
        <v>131552.22832532521</v>
      </c>
      <c r="BR248" s="59">
        <f t="shared" ca="1" si="231"/>
        <v>70975.641776838849</v>
      </c>
      <c r="BS248" s="59">
        <f t="shared" ca="1" si="232"/>
        <v>26849.728231840672</v>
      </c>
      <c r="BT248" s="59">
        <f t="shared" ca="1" si="233"/>
        <v>24518.637388503899</v>
      </c>
      <c r="BU248" s="59">
        <f t="shared" ca="1" si="234"/>
        <v>9812.9110040028427</v>
      </c>
      <c r="BV248" s="59">
        <f t="shared" ca="1" si="235"/>
        <v>3717.3466937416165</v>
      </c>
      <c r="BW248" s="59">
        <f t="shared" ca="1" si="236"/>
        <v>391.64216545232978</v>
      </c>
      <c r="BX248" s="59">
        <f t="shared" ca="1" si="237"/>
        <v>186.18291603900028</v>
      </c>
      <c r="BY248" s="59">
        <f t="shared" ca="1" si="238"/>
        <v>49.606991495322688</v>
      </c>
      <c r="BZ248" s="59">
        <f t="shared" ca="1" si="203"/>
        <v>17203205.91957641</v>
      </c>
      <c r="CA248" s="59">
        <f t="shared" ca="1" si="204"/>
        <v>17203205.91957641</v>
      </c>
      <c r="CB248" s="44">
        <f t="array" aca="1" ref="CB248" ca="1">SUM($E$54:$V$54*BH248:BY248)/1000000</f>
        <v>371.25293857383309</v>
      </c>
      <c r="CC248" s="46">
        <f t="array" aca="1" ref="CC248" ca="1">IF(CB248=0,"",SUM(($E$54:$V$54*BH248:BY248))/SUM(BH248:BY248))</f>
        <v>21.580450778152073</v>
      </c>
      <c r="CD248" s="57">
        <f t="array" aca="1" ref="CD248" ca="1">SUM(BI248:BY248*BI$54:BY$54*BI$55:BY$55)/1000000</f>
        <v>1706.2378587266462</v>
      </c>
      <c r="CI248" s="11"/>
      <c r="CJ248" s="74"/>
      <c r="CK248" s="156" t="str">
        <f t="shared" ca="1" si="239"/>
        <v/>
      </c>
      <c r="CL248" s="156" t="str">
        <f t="shared" ca="1" si="240"/>
        <v/>
      </c>
      <c r="CM248" s="156" t="str">
        <f t="shared" ca="1" si="241"/>
        <v/>
      </c>
      <c r="CN248" s="156">
        <f t="shared" ca="1" si="242"/>
        <v>0.23081277710302797</v>
      </c>
      <c r="CO248" s="156">
        <f t="shared" ca="1" si="243"/>
        <v>0.24774410394697094</v>
      </c>
      <c r="CP248" s="156">
        <f t="shared" ca="1" si="244"/>
        <v>0.21974343518983697</v>
      </c>
      <c r="CQ248" s="156">
        <f t="shared" ca="1" si="245"/>
        <v>0.24199564415882593</v>
      </c>
      <c r="CR248" s="156">
        <f t="shared" ca="1" si="246"/>
        <v>0.22964390303202331</v>
      </c>
      <c r="CS248" s="156">
        <f t="shared" ca="1" si="247"/>
        <v>0.25849421218483309</v>
      </c>
      <c r="CT248" s="156">
        <f t="shared" ca="1" si="248"/>
        <v>0.25464251136852767</v>
      </c>
      <c r="CU248" s="156">
        <f t="shared" ca="1" si="249"/>
        <v>0.23100719355362245</v>
      </c>
      <c r="CV248" s="156">
        <f t="shared" ca="1" si="250"/>
        <v>0.26642442688200713</v>
      </c>
      <c r="CW248" s="156">
        <f t="shared" ca="1" si="251"/>
        <v>0.25416964957711724</v>
      </c>
      <c r="CX248" s="156">
        <f t="shared" ca="1" si="252"/>
        <v>0.22160478269548417</v>
      </c>
      <c r="CY248" s="156" t="str">
        <f t="shared" ca="1" si="253"/>
        <v/>
      </c>
      <c r="CZ248" s="156" t="str">
        <f t="shared" ca="1" si="254"/>
        <v/>
      </c>
      <c r="DA248" s="156" t="str">
        <f t="shared" ca="1" si="255"/>
        <v/>
      </c>
      <c r="DB248" s="59"/>
      <c r="DC248" s="74">
        <f ca="1">AVERAGE(CJ237:DA248)</f>
        <v>0.58624253229789214</v>
      </c>
      <c r="DD248" s="76">
        <f ca="1">STDEV(CJ237:DA248)</f>
        <v>0.27180020729899357</v>
      </c>
      <c r="DE248" s="46"/>
      <c r="DF248" s="57"/>
      <c r="DK248" s="11"/>
      <c r="DM248" s="74">
        <f t="shared" ca="1" si="256"/>
        <v>8.4513991303888397E-2</v>
      </c>
      <c r="DN248" s="74">
        <f t="shared" ca="1" si="257"/>
        <v>8.4513991303888397E-2</v>
      </c>
      <c r="DO248" s="74">
        <f t="shared" ca="1" si="258"/>
        <v>0.67789821772911563</v>
      </c>
      <c r="DP248" s="74">
        <f t="shared" ca="1" si="259"/>
        <v>0.67789821772911574</v>
      </c>
      <c r="DQ248" s="74">
        <f t="shared" ca="1" si="260"/>
        <v>0.67789821772911596</v>
      </c>
      <c r="DR248" s="74">
        <f t="shared" ca="1" si="261"/>
        <v>0.67789821772911574</v>
      </c>
      <c r="DS248" s="74">
        <f t="shared" ca="1" si="262"/>
        <v>0.67789821772911574</v>
      </c>
      <c r="DT248" s="74">
        <f t="shared" ca="1" si="263"/>
        <v>0.67789821772911574</v>
      </c>
      <c r="DU248" s="74">
        <f t="shared" ca="1" si="264"/>
        <v>0.67789821772911596</v>
      </c>
      <c r="DV248" s="74">
        <f t="shared" ca="1" si="265"/>
        <v>0.67789821772911563</v>
      </c>
      <c r="DW248" s="74">
        <f t="shared" ca="1" si="266"/>
        <v>0.67789821772911574</v>
      </c>
      <c r="DX248" s="74">
        <f t="shared" ca="1" si="267"/>
        <v>0.67789821772911574</v>
      </c>
      <c r="DY248" s="74">
        <f t="shared" ca="1" si="268"/>
        <v>0.67789821772911563</v>
      </c>
      <c r="DZ248" s="74">
        <f t="shared" ca="1" si="269"/>
        <v>0.67789821772911574</v>
      </c>
      <c r="EA248" s="74">
        <f t="shared" ca="1" si="270"/>
        <v>0.67789821772911574</v>
      </c>
      <c r="EB248" s="74">
        <f t="shared" ca="1" si="271"/>
        <v>0.67789821772911574</v>
      </c>
      <c r="EC248" s="74">
        <f t="shared" ca="1" si="272"/>
        <v>0.67789821772911574</v>
      </c>
      <c r="ED248" s="59"/>
      <c r="EE248" s="59"/>
      <c r="EF248" s="44"/>
      <c r="EG248" s="46"/>
      <c r="EH248" s="57"/>
    </row>
    <row r="249" spans="1:138" x14ac:dyDescent="0.2">
      <c r="A249" s="6">
        <v>17</v>
      </c>
      <c r="B249">
        <v>1</v>
      </c>
      <c r="C249" s="5">
        <f t="shared" ref="C249:C296" ca="1" si="287">VLOOKUP($A249,$P$20:$R$39,2)*VLOOKUP(B249,$P$3:$S$15,4)*EXP(qIndCV*(0+1*SQRT(-2*LN(RAND()))*SIN(2*PI()*RAND())))</f>
        <v>0.47603170490650898</v>
      </c>
      <c r="D249" s="5">
        <f t="shared" ref="D249:D296" ca="1" si="288">VLOOKUP($A249,$P$20:$R$39,3)*VLOOKUP(B249,$P$3:$S$15,3)*EXP(qArtCV*(0+1*SQRT(-2*LN(RAND()))*SIN(2*PI()*RAND())))</f>
        <v>0.10987715339491759</v>
      </c>
      <c r="E249" s="32">
        <f t="shared" ref="E249:E296" ca="1" si="289">VLOOKUP(B249,$P$4:$Q$15,2)*Rec*EXP(cvRec*(0+1*SQRT(-2*LN(RAND()))*SIN(2*PI()*RAND())))</f>
        <v>70631320.781911775</v>
      </c>
      <c r="F249" s="31">
        <f t="shared" ca="1" si="285"/>
        <v>101295567.94930808</v>
      </c>
      <c r="G249" s="31">
        <f t="shared" ca="1" si="285"/>
        <v>71705293.231853589</v>
      </c>
      <c r="H249" s="31">
        <f t="shared" ca="1" si="285"/>
        <v>21586084.360628996</v>
      </c>
      <c r="I249" s="31">
        <f t="shared" ca="1" si="285"/>
        <v>5396673.2668396421</v>
      </c>
      <c r="J249" s="31">
        <f t="shared" ca="1" si="285"/>
        <v>2054319.6801435079</v>
      </c>
      <c r="K249" s="31">
        <f t="shared" ca="1" si="285"/>
        <v>507791.36129917321</v>
      </c>
      <c r="L249" s="31">
        <f t="shared" ca="1" si="285"/>
        <v>318895.57584247971</v>
      </c>
      <c r="M249" s="31">
        <f t="shared" ca="1" si="285"/>
        <v>121035.5470977989</v>
      </c>
      <c r="N249" s="31">
        <f t="shared" ca="1" si="285"/>
        <v>48344.841887516304</v>
      </c>
      <c r="O249" s="31">
        <f t="shared" ca="1" si="285"/>
        <v>65616.748058370475</v>
      </c>
      <c r="P249" s="31">
        <f t="shared" ca="1" si="286"/>
        <v>35401.83898090179</v>
      </c>
      <c r="Q249" s="31">
        <f t="shared" ca="1" si="286"/>
        <v>13392.33759284975</v>
      </c>
      <c r="R249" s="31">
        <f t="shared" ca="1" si="286"/>
        <v>12229.616120810977</v>
      </c>
      <c r="S249" s="31">
        <f t="shared" ca="1" si="286"/>
        <v>4894.5678630128541</v>
      </c>
      <c r="T249" s="31">
        <f t="shared" ca="1" si="286"/>
        <v>1854.1700475468338</v>
      </c>
      <c r="U249" s="31">
        <f t="shared" ca="1" si="286"/>
        <v>195.34663628782474</v>
      </c>
      <c r="V249" s="31">
        <f t="shared" ca="1" si="286"/>
        <v>92.865910749092023</v>
      </c>
      <c r="W249" s="33">
        <f t="shared" ref="W249:W296" ca="1" si="290">SUM(H249:V249)</f>
        <v>30166822.124949649</v>
      </c>
      <c r="X249" s="33">
        <f t="shared" ref="X249:X296" ca="1" si="291">SUM(E249:V249)</f>
        <v>273799004.08802313</v>
      </c>
      <c r="Y249" s="40">
        <f t="array" aca="1" ref="Y249" ca="1">SUM($E$54:$V$54*E249:V249)/1000000</f>
        <v>2282.0475080086112</v>
      </c>
      <c r="Z249" s="41">
        <f t="array" aca="1" ref="Z249" ca="1">SUM(($E$54:$V$54*E249:V249))/SUM(E249:V249)</f>
        <v>8.3347545971166497</v>
      </c>
      <c r="AE249" s="10"/>
      <c r="AF249" s="48"/>
      <c r="AG249" s="55">
        <f t="shared" ca="1" si="205"/>
        <v>4821150.2777558919</v>
      </c>
      <c r="AH249" s="55">
        <f t="shared" ca="1" si="206"/>
        <v>3412804.7394365794</v>
      </c>
      <c r="AI249" s="55">
        <f t="shared" ca="1" si="207"/>
        <v>3554164.0695070429</v>
      </c>
      <c r="AJ249" s="55">
        <f t="shared" ca="1" si="208"/>
        <v>888566.0733752338</v>
      </c>
      <c r="AK249" s="55">
        <f t="shared" ca="1" si="209"/>
        <v>338245.18946865178</v>
      </c>
      <c r="AL249" s="55">
        <f t="shared" ca="1" si="210"/>
        <v>83608.207073781727</v>
      </c>
      <c r="AM249" s="55">
        <f t="shared" ca="1" si="211"/>
        <v>52506.3822900335</v>
      </c>
      <c r="AN249" s="55">
        <f t="shared" ca="1" si="212"/>
        <v>19928.588503653438</v>
      </c>
      <c r="AO249" s="55">
        <f t="shared" ca="1" si="213"/>
        <v>7960.0124372720029</v>
      </c>
      <c r="AP249" s="55">
        <f t="shared" ca="1" si="214"/>
        <v>10803.844014077633</v>
      </c>
      <c r="AQ249" s="55">
        <f t="shared" ca="1" si="215"/>
        <v>5828.9378471014452</v>
      </c>
      <c r="AR249" s="55">
        <f t="shared" ca="1" si="216"/>
        <v>2205.0578643169933</v>
      </c>
      <c r="AS249" s="55">
        <f t="shared" ca="1" si="217"/>
        <v>2013.6149509231288</v>
      </c>
      <c r="AT249" s="55">
        <f t="shared" ca="1" si="218"/>
        <v>805.89406322403772</v>
      </c>
      <c r="AU249" s="55">
        <f t="shared" ca="1" si="219"/>
        <v>305.29041078736412</v>
      </c>
      <c r="AV249" s="55">
        <f t="shared" ca="1" si="220"/>
        <v>32.163961939274856</v>
      </c>
      <c r="AW249" s="55">
        <f t="shared" ca="1" si="221"/>
        <v>15.290437939197099</v>
      </c>
      <c r="AX249" s="55">
        <f t="shared" ref="AX249:AX296" ca="1" si="292">SUM(AI249:AW249)</f>
        <v>4966988.6162059782</v>
      </c>
      <c r="AY249" s="55">
        <f t="shared" ref="AY249:AY296" ca="1" si="293">SUM(AF249:AW249)</f>
        <v>13200943.633398453</v>
      </c>
      <c r="AZ249" s="43">
        <f t="array" aca="1" ref="AZ249" ca="1">SUM($E$54:$V$54*AF249:AW249)/1000000</f>
        <v>177.42517713125213</v>
      </c>
      <c r="BA249" s="45">
        <f t="array" aca="1" ref="BA249" ca="1">IF(AZ249=0,"",SUM(($E$54:$V$54*AF249:AW249))/SUM(AF249:AW249))</f>
        <v>13.440340483112553</v>
      </c>
      <c r="BB249" s="56">
        <f t="array" aca="1" ref="BB249" ca="1">SUM(AG249:AW249*AG$54:AW$54*AG$55:AW$55)/1000000</f>
        <v>286.38618207208793</v>
      </c>
      <c r="BG249" s="10"/>
      <c r="BH249" s="48"/>
      <c r="BI249" s="55">
        <f t="shared" si="222"/>
        <v>0</v>
      </c>
      <c r="BJ249" s="55">
        <f t="shared" si="223"/>
        <v>0</v>
      </c>
      <c r="BK249" s="55">
        <f t="shared" ca="1" si="224"/>
        <v>15398058.006143734</v>
      </c>
      <c r="BL249" s="55">
        <f t="shared" ca="1" si="225"/>
        <v>3849623.0541267381</v>
      </c>
      <c r="BM249" s="55">
        <f t="shared" ca="1" si="226"/>
        <v>1465413.2296317327</v>
      </c>
      <c r="BN249" s="55">
        <f t="shared" ca="1" si="227"/>
        <v>362224.13966677932</v>
      </c>
      <c r="BO249" s="55">
        <f t="shared" ca="1" si="228"/>
        <v>227478.61505077651</v>
      </c>
      <c r="BP249" s="55">
        <f t="shared" ca="1" si="229"/>
        <v>86338.603328007317</v>
      </c>
      <c r="BQ249" s="55">
        <f t="shared" ca="1" si="230"/>
        <v>34485.952488890012</v>
      </c>
      <c r="BR249" s="55">
        <f t="shared" ca="1" si="231"/>
        <v>46806.566485032796</v>
      </c>
      <c r="BS249" s="55">
        <f t="shared" ca="1" si="232"/>
        <v>25253.286378623321</v>
      </c>
      <c r="BT249" s="55">
        <f t="shared" ca="1" si="233"/>
        <v>9553.1911970416695</v>
      </c>
      <c r="BU249" s="55">
        <f t="shared" ca="1" si="234"/>
        <v>8723.784048791269</v>
      </c>
      <c r="BV249" s="55">
        <f t="shared" ca="1" si="235"/>
        <v>3491.4548933729261</v>
      </c>
      <c r="BW249" s="55">
        <f t="shared" ca="1" si="236"/>
        <v>1322.6399688057411</v>
      </c>
      <c r="BX249" s="55">
        <f t="shared" ca="1" si="237"/>
        <v>139.34712690881648</v>
      </c>
      <c r="BY249" s="55">
        <f t="shared" ca="1" si="238"/>
        <v>66.24428296574203</v>
      </c>
      <c r="BZ249" s="55">
        <f t="shared" ref="BZ249:BZ296" ca="1" si="294">SUM(BK249:BY249)</f>
        <v>21518978.114818204</v>
      </c>
      <c r="CA249" s="55">
        <f t="shared" ref="CA249:CA296" ca="1" si="295">SUM(BH249:BY249)</f>
        <v>21518978.114818204</v>
      </c>
      <c r="CB249" s="43">
        <f t="array" aca="1" ref="CB249" ca="1">SUM($E$54:$V$54*BH249:BY249)/1000000</f>
        <v>449.160523137398</v>
      </c>
      <c r="CC249" s="45">
        <f t="array" aca="1" ref="CC249" ca="1">IF(CB249=0,"",SUM(($E$54:$V$54*BH249:BY249))/SUM(BH249:BY249))</f>
        <v>20.872762672131774</v>
      </c>
      <c r="CD249" s="56">
        <f t="array" aca="1" ref="CD249" ca="1">SUM(BI249:BY249*BI$54:BY$54*BI$55:BY$55)/1000000</f>
        <v>2042.6765691651026</v>
      </c>
      <c r="CI249" s="10"/>
      <c r="CJ249" s="73"/>
      <c r="CK249" s="156" t="str">
        <f t="shared" ca="1" si="239"/>
        <v/>
      </c>
      <c r="CL249" s="156" t="str">
        <f t="shared" ca="1" si="240"/>
        <v/>
      </c>
      <c r="CM249" s="156" t="str">
        <f t="shared" ca="1" si="241"/>
        <v/>
      </c>
      <c r="CN249" s="156">
        <f t="shared" ca="1" si="242"/>
        <v>0.76299198765478571</v>
      </c>
      <c r="CO249" s="156">
        <f t="shared" ca="1" si="243"/>
        <v>1.0372650935182606</v>
      </c>
      <c r="CP249" s="156">
        <f t="shared" ca="1" si="244"/>
        <v>0.90347554853751244</v>
      </c>
      <c r="CQ249" s="156">
        <f t="shared" ca="1" si="245"/>
        <v>0.90812499335350882</v>
      </c>
      <c r="CR249" s="156">
        <f t="shared" ca="1" si="246"/>
        <v>0.96192714674856605</v>
      </c>
      <c r="CS249" s="156">
        <f t="shared" ca="1" si="247"/>
        <v>0.9924418352741643</v>
      </c>
      <c r="CT249" s="156">
        <f t="shared" ca="1" si="248"/>
        <v>0.68026366101031688</v>
      </c>
      <c r="CU249" s="156">
        <f t="shared" ca="1" si="249"/>
        <v>0.78066662646733864</v>
      </c>
      <c r="CV249" s="156">
        <f t="shared" ca="1" si="250"/>
        <v>0.88650345688574261</v>
      </c>
      <c r="CW249" s="156">
        <f t="shared" ca="1" si="251"/>
        <v>0.90077486982435029</v>
      </c>
      <c r="CX249" s="156">
        <f t="shared" ca="1" si="252"/>
        <v>0.91437660638511098</v>
      </c>
      <c r="CY249" s="156">
        <f t="shared" ca="1" si="253"/>
        <v>0.91739563896572718</v>
      </c>
      <c r="CZ249" s="156" t="str">
        <f t="shared" ca="1" si="254"/>
        <v/>
      </c>
      <c r="DA249" s="156" t="str">
        <f t="shared" ca="1" si="255"/>
        <v/>
      </c>
      <c r="DB249" s="55"/>
      <c r="DC249" s="55"/>
      <c r="DD249" s="43"/>
      <c r="DE249" s="45"/>
      <c r="DF249" s="56"/>
      <c r="DK249" s="10"/>
      <c r="DL249" s="48"/>
      <c r="DM249" s="74">
        <f t="shared" ca="1" si="256"/>
        <v>0.10987715339491752</v>
      </c>
      <c r="DN249" s="74">
        <f t="shared" ca="1" si="257"/>
        <v>0.10987715339491752</v>
      </c>
      <c r="DO249" s="74">
        <f t="shared" ca="1" si="258"/>
        <v>0.58590885830142647</v>
      </c>
      <c r="DP249" s="74">
        <f t="shared" ca="1" si="259"/>
        <v>0.58590885830142658</v>
      </c>
      <c r="DQ249" s="74">
        <f t="shared" ca="1" si="260"/>
        <v>0.58590885830142647</v>
      </c>
      <c r="DR249" s="74">
        <f t="shared" ca="1" si="261"/>
        <v>0.58590885830142647</v>
      </c>
      <c r="DS249" s="74">
        <f t="shared" ca="1" si="262"/>
        <v>0.58590885830142647</v>
      </c>
      <c r="DT249" s="74">
        <f t="shared" ca="1" si="263"/>
        <v>0.58590885830142647</v>
      </c>
      <c r="DU249" s="74">
        <f t="shared" ca="1" si="264"/>
        <v>0.58590885830142647</v>
      </c>
      <c r="DV249" s="74">
        <f t="shared" ca="1" si="265"/>
        <v>0.58590885830142647</v>
      </c>
      <c r="DW249" s="74">
        <f t="shared" ca="1" si="266"/>
        <v>0.58590885830142647</v>
      </c>
      <c r="DX249" s="74">
        <f t="shared" ca="1" si="267"/>
        <v>0.58590885830142647</v>
      </c>
      <c r="DY249" s="74">
        <f t="shared" ca="1" si="268"/>
        <v>0.58590885830142647</v>
      </c>
      <c r="DZ249" s="74">
        <f t="shared" ca="1" si="269"/>
        <v>0.58590885830142647</v>
      </c>
      <c r="EA249" s="74">
        <f t="shared" ca="1" si="270"/>
        <v>0.58590885830142647</v>
      </c>
      <c r="EB249" s="74">
        <f t="shared" ca="1" si="271"/>
        <v>0.58590885830142647</v>
      </c>
      <c r="EC249" s="74">
        <f t="shared" ca="1" si="272"/>
        <v>0.58590885830142647</v>
      </c>
      <c r="ED249" s="55"/>
      <c r="EE249" s="55"/>
      <c r="EF249" s="43"/>
      <c r="EG249" s="45"/>
      <c r="EH249" s="56"/>
    </row>
    <row r="250" spans="1:138" x14ac:dyDescent="0.2">
      <c r="A250" s="6">
        <v>17</v>
      </c>
      <c r="B250">
        <v>2</v>
      </c>
      <c r="C250" s="5">
        <f t="shared" ca="1" si="287"/>
        <v>0.64911793278581786</v>
      </c>
      <c r="D250" s="5">
        <f t="shared" ca="1" si="288"/>
        <v>8.4671074474069435E-2</v>
      </c>
      <c r="E250" s="32">
        <f t="shared" ca="1" si="289"/>
        <v>95735034.234420627</v>
      </c>
      <c r="F250" s="31">
        <f t="shared" ca="1" si="285"/>
        <v>54478308.255752772</v>
      </c>
      <c r="G250" s="31">
        <f t="shared" ca="1" si="285"/>
        <v>78129802.962670729</v>
      </c>
      <c r="H250" s="31">
        <f t="shared" ca="1" si="285"/>
        <v>28898091.715502549</v>
      </c>
      <c r="I250" s="31">
        <f t="shared" ca="1" si="285"/>
        <v>8699450.4522146378</v>
      </c>
      <c r="J250" s="31">
        <f t="shared" ca="1" si="285"/>
        <v>2174923.9420787082</v>
      </c>
      <c r="K250" s="31">
        <f t="shared" ca="1" si="285"/>
        <v>827915.42791400058</v>
      </c>
      <c r="L250" s="31">
        <f t="shared" ca="1" si="285"/>
        <v>204645.99849993625</v>
      </c>
      <c r="M250" s="31">
        <f t="shared" ca="1" si="285"/>
        <v>128518.73527058103</v>
      </c>
      <c r="N250" s="31">
        <f t="shared" ca="1" si="285"/>
        <v>48778.774665333098</v>
      </c>
      <c r="O250" s="31">
        <f t="shared" ca="1" si="285"/>
        <v>19483.550123971803</v>
      </c>
      <c r="P250" s="31">
        <f t="shared" ca="1" si="286"/>
        <v>26444.33511111376</v>
      </c>
      <c r="Q250" s="31">
        <f t="shared" ca="1" si="286"/>
        <v>14267.364983218371</v>
      </c>
      <c r="R250" s="31">
        <f t="shared" ca="1" si="286"/>
        <v>5397.2723992881211</v>
      </c>
      <c r="S250" s="31">
        <f t="shared" ca="1" si="286"/>
        <v>4928.6817245395196</v>
      </c>
      <c r="T250" s="31">
        <f t="shared" ca="1" si="286"/>
        <v>1972.5694525193483</v>
      </c>
      <c r="U250" s="31">
        <f t="shared" ca="1" si="286"/>
        <v>747.25272954247453</v>
      </c>
      <c r="V250" s="31">
        <f t="shared" ca="1" si="286"/>
        <v>78.727033351740602</v>
      </c>
      <c r="W250" s="33">
        <f t="shared" ca="1" si="290"/>
        <v>41055644.7997033</v>
      </c>
      <c r="X250" s="33">
        <f t="shared" ca="1" si="291"/>
        <v>269398790.2525475</v>
      </c>
      <c r="Y250" s="40">
        <f t="array" aca="1" ref="Y250" ca="1">SUM($E$54:$V$54*E250:V250)/1000000</f>
        <v>2328.74133362368</v>
      </c>
      <c r="Z250" s="41">
        <f t="array" aca="1" ref="Z250" ca="1">SUM(($E$54:$V$54*E250:V250))/SUM(E250:V250)</f>
        <v>8.644216002011758</v>
      </c>
      <c r="AE250" s="10"/>
      <c r="AF250" s="48"/>
      <c r="AG250" s="55">
        <f t="shared" ref="AG250:AG296" ca="1" si="296">IF(AG$51=0,0,(E249-F250)*($D250/(SUM($C250:$D250)+M)))</f>
        <v>1504962.0051047392</v>
      </c>
      <c r="AH250" s="55">
        <f t="shared" ref="AH250:AH296" ca="1" si="297">IF(AH$51=0,0,(F249-G250)*($D250/(SUM($C250:$D250)+M)))</f>
        <v>2158333.999160531</v>
      </c>
      <c r="AI250" s="55">
        <f t="shared" ref="AI250:AI296" ca="1" si="298">IF(AI$51=0,0,(G249-H250)*($D250/(SUM($C250:$D250)+M)))</f>
        <v>3988309.4080834831</v>
      </c>
      <c r="AJ250" s="55">
        <f t="shared" ref="AJ250:AJ296" ca="1" si="299">IF(AJ$51=0,0,(H249-I250)*($D250/(SUM($C250:$D250)+M)))</f>
        <v>1200636.3750693901</v>
      </c>
      <c r="AK250" s="55">
        <f t="shared" ref="AK250:AK296" ca="1" si="300">IF(AK$51=0,0,(I249-J250)*($D250/(SUM($C250:$D250)+M)))</f>
        <v>300167.55796387646</v>
      </c>
      <c r="AL250" s="55">
        <f t="shared" ref="AL250:AL296" ca="1" si="301">IF(AL$51=0,0,(J249-K250)*($D250/(SUM($C250:$D250)+M)))</f>
        <v>114263.00818595239</v>
      </c>
      <c r="AM250" s="55">
        <f t="shared" ref="AM250:AM296" ca="1" si="302">IF(AM$51=0,0,(K249-L250)*($D250/(SUM($C250:$D250)+M)))</f>
        <v>28243.787485319779</v>
      </c>
      <c r="AN250" s="55">
        <f t="shared" ref="AN250:AN296" ca="1" si="303">IF(AN$51=0,0,(L249-M250)*($D250/(SUM($C250:$D250)+M)))</f>
        <v>17737.243207643238</v>
      </c>
      <c r="AO250" s="55">
        <f t="shared" ref="AO250:AO296" ca="1" si="304">IF(AO$51=0,0,(M249-N250)*($D250/(SUM($C250:$D250)+M)))</f>
        <v>6732.1000925527396</v>
      </c>
      <c r="AP250" s="55">
        <f t="shared" ref="AP250:AP296" ca="1" si="305">IF(AP$51=0,0,(N249-O250)*($D250/(SUM($C250:$D250)+M)))</f>
        <v>2688.981231955077</v>
      </c>
      <c r="AQ250" s="55">
        <f t="shared" ref="AQ250:AQ296" ca="1" si="306">IF(AQ$51=0,0,(O249-P250)*($D250/(SUM($C250:$D250)+M)))</f>
        <v>3649.6593461079078</v>
      </c>
      <c r="AR250" s="55">
        <f t="shared" ref="AR250:AR296" ca="1" si="307">IF(AR$51=0,0,(P249-Q250)*($D250/(SUM($C250:$D250)+M)))</f>
        <v>1969.0803998869208</v>
      </c>
      <c r="AS250" s="55">
        <f t="shared" ref="AS250:AS296" ca="1" si="308">IF(AS$51=0,0,(Q249-R250)*($D250/(SUM($C250:$D250)+M)))</f>
        <v>744.89320955827623</v>
      </c>
      <c r="AT250" s="55">
        <f t="shared" ref="AT250:AT296" ca="1" si="309">IF(AT$51=0,0,(R249-S250)*($D250/(SUM($C250:$D250)+M)))</f>
        <v>680.22165217521695</v>
      </c>
      <c r="AU250" s="55">
        <f t="shared" ref="AU250:AU296" ca="1" si="310">IF(AU$51=0,0,(S249-T250)*($D250/(SUM($C250:$D250)+M)))</f>
        <v>272.24002827012231</v>
      </c>
      <c r="AV250" s="55">
        <f t="shared" ref="AV250:AV296" ca="1" si="311">IF(AV$51=0,0,(T249-U250)*($D250/(SUM($C250:$D250)+M)))</f>
        <v>103.13051535688524</v>
      </c>
      <c r="AW250" s="55">
        <f t="shared" ref="AW250:AW296" ca="1" si="312">IF(AW$51=0,0,(U249-V250)*($D250/(SUM($C250:$D250)+M)))</f>
        <v>10.865346088538042</v>
      </c>
      <c r="AX250" s="55">
        <f t="shared" ca="1" si="292"/>
        <v>5666208.5518176146</v>
      </c>
      <c r="AY250" s="55">
        <f t="shared" ca="1" si="293"/>
        <v>9329504.5560828857</v>
      </c>
      <c r="AZ250" s="43">
        <f t="array" aca="1" ref="AZ250" ca="1">SUM($E$54:$V$54*AF250:AW250)/1000000</f>
        <v>154.74466809600406</v>
      </c>
      <c r="BA250" s="45">
        <f t="array" aca="1" ref="BA250" ca="1">IF(AZ250=0,"",SUM(($E$54:$V$54*AF250:AW250))/SUM(AF250:AW250))</f>
        <v>16.586590120169859</v>
      </c>
      <c r="BB250" s="56">
        <f t="array" aca="1" ref="BB250" ca="1">SUM(AG250:AW250*AG$54:AW$54*AG$55:AW$55)/1000000</f>
        <v>271.28442822112709</v>
      </c>
      <c r="BG250" s="10"/>
      <c r="BH250" s="48"/>
      <c r="BI250" s="55">
        <f t="shared" ref="BI250:BI296" si="313">IF(BI$52=0,0,(E249-F250)*($C250/(SUM($C250:$D250)+M)))</f>
        <v>0</v>
      </c>
      <c r="BJ250" s="55">
        <f t="shared" ref="BJ250:BJ296" si="314">IF(BJ$52=0,0,(F249-G250)*($C250/(SUM($C250:$D250)+M)))</f>
        <v>0</v>
      </c>
      <c r="BK250" s="55">
        <f t="shared" ref="BK250:BK296" ca="1" si="315">IF(BK$52=0,0,(G249-H250)*($C250/(SUM($C250:$D250)+M)))</f>
        <v>30575768.340795372</v>
      </c>
      <c r="BL250" s="55">
        <f t="shared" ref="BL250:BL296" ca="1" si="316">IF(BL$52=0,0,(H249-I250)*($C250/(SUM($C250:$D250)+M)))</f>
        <v>9204496.4192721806</v>
      </c>
      <c r="BM250" s="55">
        <f t="shared" ref="BM250:BM296" ca="1" si="317">IF(BM$52=0,0,(I249-J250)*($C250/(SUM($C250:$D250)+M)))</f>
        <v>2301188.9942952096</v>
      </c>
      <c r="BN250" s="55">
        <f t="shared" ref="BN250:BN296" ca="1" si="318">IF(BN$52=0,0,(J249-K250)*($C250/(SUM($C250:$D250)+M)))</f>
        <v>875979.99822559301</v>
      </c>
      <c r="BO250" s="55">
        <f t="shared" ref="BO250:BO296" ca="1" si="319">IF(BO$52=0,0,(K249-L250)*($C250/(SUM($C250:$D250)+M)))</f>
        <v>216526.70714752047</v>
      </c>
      <c r="BP250" s="55">
        <f t="shared" ref="BP250:BP296" ca="1" si="320">IF(BP$52=0,0,(L249-M250)*($C250/(SUM($C250:$D250)+M)))</f>
        <v>135979.88115517187</v>
      </c>
      <c r="BQ250" s="55">
        <f t="shared" ref="BQ250:BQ296" ca="1" si="321">IF(BQ$52=0,0,(M249-N250)*($C250/(SUM($C250:$D250)+M)))</f>
        <v>51610.622901960931</v>
      </c>
      <c r="BR250" s="55">
        <f t="shared" ref="BR250:BR296" ca="1" si="322">IF(BR$52=0,0,(N249-O250)*($C250/(SUM($C250:$D250)+M)))</f>
        <v>20614.666217813163</v>
      </c>
      <c r="BS250" s="55">
        <f t="shared" ref="BS250:BS296" ca="1" si="323">IF(BS$52=0,0,(O249-P250)*($C250/(SUM($C250:$D250)+M)))</f>
        <v>27979.559074138484</v>
      </c>
      <c r="BT250" s="55">
        <f t="shared" ref="BT250:BT296" ca="1" si="324">IF(BT$52=0,0,(P249-Q250)*($C250/(SUM($C250:$D250)+M)))</f>
        <v>15095.65582582879</v>
      </c>
      <c r="BU250" s="55">
        <f t="shared" ref="BU250:BU296" ca="1" si="325">IF(BU$52=0,0,(Q249-R250)*($C250/(SUM($C250:$D250)+M)))</f>
        <v>5710.6106582211924</v>
      </c>
      <c r="BV250" s="55">
        <f t="shared" ref="BV250:BV296" ca="1" si="326">IF(BV$52=0,0,(R249-S250)*($C250/(SUM($C250:$D250)+M)))</f>
        <v>5214.8159857278479</v>
      </c>
      <c r="BW250" s="55">
        <f t="shared" ref="BW250:BW296" ca="1" si="327">IF(BW$52=0,0,(S249-T250)*($C250/(SUM($C250:$D250)+M)))</f>
        <v>2087.0868294741408</v>
      </c>
      <c r="BX250" s="55">
        <f t="shared" ref="BX250:BX296" ca="1" si="328">IF(BX$52=0,0,(T249-U250)*($C250/(SUM($C250:$D250)+M)))</f>
        <v>790.63443273179428</v>
      </c>
      <c r="BY250" s="55">
        <f t="shared" ref="BY250:BY296" ca="1" si="329">IF(BY$52=0,0,(U249-V250)*($C250/(SUM($C250:$D250)+M)))</f>
        <v>83.297525581233032</v>
      </c>
      <c r="BZ250" s="55">
        <f t="shared" ca="1" si="294"/>
        <v>43439127.290342532</v>
      </c>
      <c r="CA250" s="55">
        <f t="shared" ca="1" si="295"/>
        <v>43439127.290342532</v>
      </c>
      <c r="CB250" s="43">
        <f t="array" aca="1" ref="CB250" ca="1">SUM($E$54:$V$54*BH250:BY250)/1000000</f>
        <v>903.50751277843801</v>
      </c>
      <c r="CC250" s="45">
        <f t="array" aca="1" ref="CC250" ca="1">IF(CB250=0,"",SUM(($E$54:$V$54*BH250:BY250))/SUM(BH250:BY250))</f>
        <v>20.799393752537643</v>
      </c>
      <c r="CD250" s="56">
        <f t="array" aca="1" ref="CD250" ca="1">SUM(BI250:BY250*BI$54:BY$54*BI$55:BY$55)/1000000</f>
        <v>4101.0643245232195</v>
      </c>
      <c r="CI250" s="10"/>
      <c r="CJ250" s="73"/>
      <c r="CK250" s="156" t="str">
        <f t="shared" ref="CK250:CK296" ca="1" si="330">IF(OR(BH249&lt;1000,BI250&lt;1000),"",((-LN(BI250/BH249))-M)*EXP(assesserr*(0+1*SQRT(-2*LN(RAND()))*SIN(2*PI()*RAND()))))</f>
        <v/>
      </c>
      <c r="CL250" s="156" t="str">
        <f t="shared" ref="CL250:CL296" ca="1" si="331">IF(OR(BI249&lt;1000,BJ250&lt;1000),"",((-LN(BJ250/BI249))-M)*EXP(assesserr*(0+1*SQRT(-2*LN(RAND()))*SIN(2*PI()*RAND()))))</f>
        <v/>
      </c>
      <c r="CM250" s="156" t="str">
        <f t="shared" ref="CM250:CM296" ca="1" si="332">IF(OR(BJ249&lt;1000,BK250&lt;1000),"",((-LN(BK250/BJ249))-M)*EXP(assesserr*(0+1*SQRT(-2*LN(RAND()))*SIN(2*PI()*RAND()))))</f>
        <v/>
      </c>
      <c r="CN250" s="156">
        <f t="shared" ref="CN250:CN296" ca="1" si="333">IF(OR(BK249&lt;1000,BL250&lt;1000),"",((-LN(BL250/BK249))-M)*EXP(assesserr*(0+1*SQRT(-2*LN(RAND()))*SIN(2*PI()*RAND()))))</f>
        <v>0.30713620070408065</v>
      </c>
      <c r="CO250" s="156">
        <f t="shared" ref="CO250:CO296" ca="1" si="334">IF(OR(BL249&lt;1000,BM250&lt;1000),"",((-LN(BM250/BL249))-M)*EXP(assesserr*(0+1*SQRT(-2*LN(RAND()))*SIN(2*PI()*RAND()))))</f>
        <v>0.38930050980954245</v>
      </c>
      <c r="CP250" s="156">
        <f t="shared" ref="CP250:CP296" ca="1" si="335">IF(OR(BM249&lt;1000,BN250&lt;1000),"",((-LN(BN250/BM249))-M)*EXP(assesserr*(0+1*SQRT(-2*LN(RAND()))*SIN(2*PI()*RAND()))))</f>
        <v>0.32382830461348294</v>
      </c>
      <c r="CQ250" s="156">
        <f t="shared" ref="CQ250:CQ296" ca="1" si="336">IF(OR(BN249&lt;1000,BO250&lt;1000),"",((-LN(BO250/BN249))-M)*EXP(assesserr*(0+1*SQRT(-2*LN(RAND()))*SIN(2*PI()*RAND()))))</f>
        <v>0.33333313044096269</v>
      </c>
      <c r="CR250" s="156">
        <f t="shared" ref="CR250:CR296" ca="1" si="337">IF(OR(BO249&lt;1000,BP250&lt;1000),"",((-LN(BP250/BO249))-M)*EXP(assesserr*(0+1*SQRT(-2*LN(RAND()))*SIN(2*PI()*RAND()))))</f>
        <v>0.35171980146223653</v>
      </c>
      <c r="CS250" s="156">
        <f t="shared" ref="CS250:CS296" ca="1" si="338">IF(OR(BP249&lt;1000,BQ250&lt;1000),"",((-LN(BQ250/BP249))-M)*EXP(assesserr*(0+1*SQRT(-2*LN(RAND()))*SIN(2*PI()*RAND()))))</f>
        <v>0.35030832776788229</v>
      </c>
      <c r="CT250" s="156">
        <f t="shared" ref="CT250:CT296" ca="1" si="339">IF(OR(BQ249&lt;1000,BR250&lt;1000),"",((-LN(BR250/BQ249))-M)*EXP(assesserr*(0+1*SQRT(-2*LN(RAND()))*SIN(2*PI()*RAND()))))</f>
        <v>0.3326891923527367</v>
      </c>
      <c r="CU250" s="156">
        <f t="shared" ref="CU250:CU296" ca="1" si="340">IF(OR(BR249&lt;1000,BS250&lt;1000),"",((-LN(BS250/BR249))-M)*EXP(assesserr*(0+1*SQRT(-2*LN(RAND()))*SIN(2*PI()*RAND()))))</f>
        <v>0.35432541976009135</v>
      </c>
      <c r="CV250" s="156">
        <f t="shared" ref="CV250:CV296" ca="1" si="341">IF(OR(BS249&lt;1000,BT250&lt;1000),"",((-LN(BT250/BS249))-M)*EXP(assesserr*(0+1*SQRT(-2*LN(RAND()))*SIN(2*PI()*RAND()))))</f>
        <v>0.35635636724986725</v>
      </c>
      <c r="CW250" s="156">
        <f t="shared" ref="CW250:CW296" ca="1" si="342">IF(OR(BT249&lt;1000,BU250&lt;1000),"",((-LN(BU250/BT249))-M)*EXP(assesserr*(0+1*SQRT(-2*LN(RAND()))*SIN(2*PI()*RAND()))))</f>
        <v>0.36078012191704234</v>
      </c>
      <c r="CX250" s="156">
        <f t="shared" ref="CX250:CX296" ca="1" si="343">IF(OR(BU249&lt;1000,BV250&lt;1000),"",((-LN(BV250/BU249))-M)*EXP(assesserr*(0+1*SQRT(-2*LN(RAND()))*SIN(2*PI()*RAND()))))</f>
        <v>0.33208159515971375</v>
      </c>
      <c r="CY250" s="156">
        <f t="shared" ref="CY250:CY296" ca="1" si="344">IF(OR(BV249&lt;1000,BW250&lt;1000),"",((-LN(BW250/BV249))-M)*EXP(assesserr*(0+1*SQRT(-2*LN(RAND()))*SIN(2*PI()*RAND()))))</f>
        <v>0.32448606922968742</v>
      </c>
      <c r="CZ250" s="156" t="str">
        <f t="shared" ref="CZ250:CZ296" ca="1" si="345">IF(OR(BW249&lt;1000,BX250&lt;1000),"",((-LN(BX250/BW249))-M)*EXP(assesserr*(0+1*SQRT(-2*LN(RAND()))*SIN(2*PI()*RAND()))))</f>
        <v/>
      </c>
      <c r="DA250" s="156" t="str">
        <f t="shared" ref="DA250:DA296" ca="1" si="346">IF(OR(BX249&lt;1000,BY250&lt;1000),"",((-LN(BY250/BX249))-M)*EXP(assesserr*(0+1*SQRT(-2*LN(RAND()))*SIN(2*PI()*RAND()))))</f>
        <v/>
      </c>
      <c r="DB250" s="55"/>
      <c r="DC250" s="55"/>
      <c r="DD250" s="43"/>
      <c r="DE250" s="45"/>
      <c r="DF250" s="56"/>
      <c r="DK250" s="10"/>
      <c r="DL250" s="48"/>
      <c r="DM250" s="74">
        <f t="shared" ref="DM250:DM296" ca="1" si="347">IF(E249=0,"",(-LN(F250/E249))-M)</f>
        <v>8.4671074474069491E-2</v>
      </c>
      <c r="DN250" s="74">
        <f t="shared" ref="DN250:DN296" ca="1" si="348">IF(F249=0,"",(-LN(G250/F249))-M)</f>
        <v>8.467107447406938E-2</v>
      </c>
      <c r="DO250" s="74">
        <f t="shared" ref="DO250:DO296" ca="1" si="349">IF(G249=0,"",(-LN(H250/G249))-M)</f>
        <v>0.73378900725988727</v>
      </c>
      <c r="DP250" s="74">
        <f t="shared" ref="DP250:DP296" ca="1" si="350">IF(H249=0,"",(-LN(I250/H249))-M)</f>
        <v>0.73378900725988727</v>
      </c>
      <c r="DQ250" s="74">
        <f t="shared" ref="DQ250:DQ296" ca="1" si="351">IF(I249=0,"",(-LN(J250/I249))-M)</f>
        <v>0.73378900725988727</v>
      </c>
      <c r="DR250" s="74">
        <f t="shared" ref="DR250:DR296" ca="1" si="352">IF(J249=0,"",(-LN(K250/J249))-M)</f>
        <v>0.73378900725988727</v>
      </c>
      <c r="DS250" s="74">
        <f t="shared" ref="DS250:DS296" ca="1" si="353">IF(K249=0,"",(-LN(L250/K249))-M)</f>
        <v>0.73378900725988727</v>
      </c>
      <c r="DT250" s="74">
        <f t="shared" ref="DT250:DT296" ca="1" si="354">IF(L249=0,"",(-LN(M250/L249))-M)</f>
        <v>0.73378900725988727</v>
      </c>
      <c r="DU250" s="74">
        <f t="shared" ref="DU250:DU296" ca="1" si="355">IF(M249=0,"",(-LN(N250/M249))-M)</f>
        <v>0.73378900725988738</v>
      </c>
      <c r="DV250" s="74">
        <f t="shared" ref="DV250:DV296" ca="1" si="356">IF(N249=0,"",(-LN(O250/N249))-M)</f>
        <v>0.73378900725988727</v>
      </c>
      <c r="DW250" s="74">
        <f t="shared" ref="DW250:DW296" ca="1" si="357">IF(O249=0,"",(-LN(P250/O249))-M)</f>
        <v>0.73378900725988727</v>
      </c>
      <c r="DX250" s="74">
        <f t="shared" ref="DX250:DX296" ca="1" si="358">IF(P249=0,"",(-LN(Q250/P249))-M)</f>
        <v>0.73378900725988727</v>
      </c>
      <c r="DY250" s="74">
        <f t="shared" ref="DY250:DY296" ca="1" si="359">IF(Q249=0,"",(-LN(R250/Q249))-M)</f>
        <v>0.73378900725988727</v>
      </c>
      <c r="DZ250" s="74">
        <f t="shared" ref="DZ250:DZ296" ca="1" si="360">IF(R249=0,"",(-LN(S250/R249))-M)</f>
        <v>0.73378900725988727</v>
      </c>
      <c r="EA250" s="74">
        <f t="shared" ref="EA250:EA296" ca="1" si="361">IF(S249=0,"",(-LN(T250/S249))-M)</f>
        <v>0.73378900725988727</v>
      </c>
      <c r="EB250" s="74">
        <f t="shared" ref="EB250:EB296" ca="1" si="362">IF(T249=0,"",(-LN(U250/T249))-M)</f>
        <v>0.73378900725988727</v>
      </c>
      <c r="EC250" s="74">
        <f t="shared" ref="EC250:EC296" ca="1" si="363">IF(U249=0,"",(-LN(V250/U249))-M)</f>
        <v>0.73378900725988727</v>
      </c>
      <c r="ED250" s="55"/>
      <c r="EE250" s="55"/>
      <c r="EF250" s="43"/>
      <c r="EG250" s="45"/>
      <c r="EH250" s="56"/>
    </row>
    <row r="251" spans="1:138" x14ac:dyDescent="0.2">
      <c r="A251" s="6">
        <v>17</v>
      </c>
      <c r="B251">
        <v>3</v>
      </c>
      <c r="C251" s="5">
        <f t="shared" ca="1" si="287"/>
        <v>0.44522460438328215</v>
      </c>
      <c r="D251" s="5">
        <f t="shared" ca="1" si="288"/>
        <v>0.15117600588293814</v>
      </c>
      <c r="E251" s="32">
        <f t="shared" ca="1" si="289"/>
        <v>32063224.977059316</v>
      </c>
      <c r="F251" s="31">
        <f t="shared" ca="1" si="285"/>
        <v>69089883.033293918</v>
      </c>
      <c r="G251" s="31">
        <f t="shared" ca="1" si="285"/>
        <v>39315805.079520352</v>
      </c>
      <c r="H251" s="31">
        <f t="shared" ca="1" si="285"/>
        <v>36124488.018100649</v>
      </c>
      <c r="I251" s="31">
        <f t="shared" ca="1" si="285"/>
        <v>13361466.794194005</v>
      </c>
      <c r="J251" s="31">
        <f t="shared" ca="1" si="285"/>
        <v>4022321.594427139</v>
      </c>
      <c r="K251" s="31">
        <f t="shared" ca="1" si="285"/>
        <v>1005608.7550027632</v>
      </c>
      <c r="L251" s="31">
        <f t="shared" ca="1" si="285"/>
        <v>382799.13453729812</v>
      </c>
      <c r="M251" s="31">
        <f t="shared" ca="1" si="285"/>
        <v>94621.15147398143</v>
      </c>
      <c r="N251" s="31">
        <f t="shared" ca="1" si="285"/>
        <v>59422.567782511302</v>
      </c>
      <c r="O251" s="31">
        <f t="shared" ca="1" si="285"/>
        <v>22553.599191557751</v>
      </c>
      <c r="P251" s="31">
        <f t="shared" ca="1" si="286"/>
        <v>9008.5120698405444</v>
      </c>
      <c r="Q251" s="31">
        <f t="shared" ca="1" si="286"/>
        <v>12226.935569317766</v>
      </c>
      <c r="R251" s="31">
        <f t="shared" ca="1" si="286"/>
        <v>6596.7305156572829</v>
      </c>
      <c r="S251" s="31">
        <f t="shared" ca="1" si="286"/>
        <v>2495.509968349269</v>
      </c>
      <c r="T251" s="31">
        <f t="shared" ca="1" si="286"/>
        <v>2278.8500309955639</v>
      </c>
      <c r="U251" s="31">
        <f t="shared" ca="1" si="286"/>
        <v>912.04711710910885</v>
      </c>
      <c r="V251" s="31">
        <f t="shared" ca="1" si="286"/>
        <v>345.50352427930119</v>
      </c>
      <c r="W251" s="33">
        <f t="shared" ca="1" si="290"/>
        <v>55107145.703505464</v>
      </c>
      <c r="X251" s="33">
        <f t="shared" ca="1" si="291"/>
        <v>195576058.79337904</v>
      </c>
      <c r="Y251" s="40">
        <f t="array" aca="1" ref="Y251" ca="1">SUM($E$54:$V$54*E251:V251)/1000000</f>
        <v>2144.863040182971</v>
      </c>
      <c r="Z251" s="41">
        <f t="array" aca="1" ref="Z251" ca="1">SUM(($E$54:$V$54*E251:V251))/SUM(E251:V251)</f>
        <v>10.966899800598611</v>
      </c>
      <c r="AE251" s="10"/>
      <c r="AF251" s="48"/>
      <c r="AG251" s="55">
        <f t="shared" ca="1" si="296"/>
        <v>5221810.1478337646</v>
      </c>
      <c r="AH251" s="55">
        <f t="shared" ca="1" si="297"/>
        <v>2971486.7202128745</v>
      </c>
      <c r="AI251" s="55">
        <f t="shared" ca="1" si="298"/>
        <v>8232033.5953370091</v>
      </c>
      <c r="AJ251" s="55">
        <f t="shared" ca="1" si="299"/>
        <v>3044805.6032703356</v>
      </c>
      <c r="AK251" s="55">
        <f t="shared" ca="1" si="300"/>
        <v>916605.00433895679</v>
      </c>
      <c r="AL251" s="55">
        <f t="shared" ca="1" si="301"/>
        <v>229157.71292868897</v>
      </c>
      <c r="AM251" s="55">
        <f t="shared" ca="1" si="302"/>
        <v>87232.110644668835</v>
      </c>
      <c r="AN251" s="55">
        <f t="shared" ca="1" si="303"/>
        <v>21562.229404413891</v>
      </c>
      <c r="AO251" s="55">
        <f t="shared" ca="1" si="304"/>
        <v>13541.190509377444</v>
      </c>
      <c r="AP251" s="55">
        <f t="shared" ca="1" si="305"/>
        <v>5139.5049847527425</v>
      </c>
      <c r="AQ251" s="55">
        <f t="shared" ca="1" si="306"/>
        <v>2052.8560561403187</v>
      </c>
      <c r="AR251" s="55">
        <f t="shared" ca="1" si="307"/>
        <v>2786.2690904909605</v>
      </c>
      <c r="AS251" s="55">
        <f t="shared" ca="1" si="308"/>
        <v>1503.2602592752485</v>
      </c>
      <c r="AT251" s="55">
        <f t="shared" ca="1" si="309"/>
        <v>568.6757937346041</v>
      </c>
      <c r="AU251" s="55">
        <f t="shared" ca="1" si="310"/>
        <v>519.30341558032717</v>
      </c>
      <c r="AV251" s="55">
        <f t="shared" ca="1" si="311"/>
        <v>207.83692504681227</v>
      </c>
      <c r="AW251" s="55">
        <f t="shared" ca="1" si="312"/>
        <v>78.733202190974211</v>
      </c>
      <c r="AX251" s="55">
        <f t="shared" ca="1" si="292"/>
        <v>12557793.886160661</v>
      </c>
      <c r="AY251" s="55">
        <f t="shared" ca="1" si="293"/>
        <v>20751090.754207302</v>
      </c>
      <c r="AZ251" s="43">
        <f t="array" aca="1" ref="AZ251" ca="1">SUM($E$54:$V$54*AF251:AW251)/1000000</f>
        <v>335.70528869984997</v>
      </c>
      <c r="BA251" s="45">
        <f t="array" aca="1" ref="BA251" ca="1">IF(AZ251=0,"",SUM(($E$54:$V$54*AF251:AW251))/SUM(AF251:AW251))</f>
        <v>16.177717724635048</v>
      </c>
      <c r="BB251" s="56">
        <f t="array" aca="1" ref="BB251" ca="1">SUM(AG251:AW251*AG$54:AW$54*AG$55:AW$55)/1000000</f>
        <v>594.30056548148275</v>
      </c>
      <c r="BG251" s="10"/>
      <c r="BH251" s="48"/>
      <c r="BI251" s="55">
        <f t="shared" si="313"/>
        <v>0</v>
      </c>
      <c r="BJ251" s="55">
        <f t="shared" si="314"/>
        <v>0</v>
      </c>
      <c r="BK251" s="55">
        <f t="shared" ca="1" si="315"/>
        <v>24243952.466847479</v>
      </c>
      <c r="BL251" s="55">
        <f t="shared" ca="1" si="316"/>
        <v>8967179.4291863386</v>
      </c>
      <c r="BM251" s="55">
        <f t="shared" ca="1" si="317"/>
        <v>2699470.0518054012</v>
      </c>
      <c r="BN251" s="55">
        <f t="shared" ca="1" si="318"/>
        <v>674886.54356337979</v>
      </c>
      <c r="BO251" s="55">
        <f t="shared" ca="1" si="319"/>
        <v>256905.06720600332</v>
      </c>
      <c r="BP251" s="55">
        <f t="shared" ca="1" si="320"/>
        <v>63502.372616164059</v>
      </c>
      <c r="BQ251" s="55">
        <f t="shared" ca="1" si="321"/>
        <v>39879.815267011567</v>
      </c>
      <c r="BR251" s="55">
        <f t="shared" ca="1" si="322"/>
        <v>15136.225224354195</v>
      </c>
      <c r="BS251" s="55">
        <f t="shared" ca="1" si="323"/>
        <v>6045.8140834771921</v>
      </c>
      <c r="BT251" s="55">
        <f t="shared" ca="1" si="324"/>
        <v>8205.770130478164</v>
      </c>
      <c r="BU251" s="55">
        <f t="shared" ca="1" si="325"/>
        <v>4427.2135006608814</v>
      </c>
      <c r="BV251" s="55">
        <f t="shared" ca="1" si="326"/>
        <v>1674.7925956179342</v>
      </c>
      <c r="BW251" s="55">
        <f t="shared" ca="1" si="327"/>
        <v>1529.3872622595363</v>
      </c>
      <c r="BX251" s="55">
        <f t="shared" ca="1" si="328"/>
        <v>612.09523422558118</v>
      </c>
      <c r="BY251" s="55">
        <f t="shared" ca="1" si="329"/>
        <v>231.8751483912678</v>
      </c>
      <c r="BZ251" s="55">
        <f t="shared" ca="1" si="294"/>
        <v>36983638.919671245</v>
      </c>
      <c r="CA251" s="55">
        <f t="shared" ca="1" si="295"/>
        <v>36983638.919671245</v>
      </c>
      <c r="CB251" s="43">
        <f t="array" aca="1" ref="CB251" ca="1">SUM($E$54:$V$54*BH251:BY251)/1000000</f>
        <v>780.51747386742602</v>
      </c>
      <c r="CC251" s="45">
        <f t="array" aca="1" ref="CC251" ca="1">IF(CB251=0,"",SUM(($E$54:$V$54*BH251:BY251))/SUM(BH251:BY251))</f>
        <v>21.104399044202118</v>
      </c>
      <c r="CD251" s="56">
        <f t="array" aca="1" ref="CD251" ca="1">SUM(BI251:BY251*BI$54:BY$54*BI$55:BY$55)/1000000</f>
        <v>3556.7963779862112</v>
      </c>
      <c r="CI251" s="10"/>
      <c r="CJ251" s="73"/>
      <c r="CK251" s="156" t="str">
        <f t="shared" ca="1" si="330"/>
        <v/>
      </c>
      <c r="CL251" s="156" t="str">
        <f t="shared" ca="1" si="331"/>
        <v/>
      </c>
      <c r="CM251" s="156" t="str">
        <f t="shared" ca="1" si="332"/>
        <v/>
      </c>
      <c r="CN251" s="156">
        <f t="shared" ca="1" si="333"/>
        <v>1.031634854897735</v>
      </c>
      <c r="CO251" s="156">
        <f t="shared" ca="1" si="334"/>
        <v>1.0117758879805638</v>
      </c>
      <c r="CP251" s="156">
        <f t="shared" ca="1" si="335"/>
        <v>1.1482777840766862</v>
      </c>
      <c r="CQ251" s="156">
        <f t="shared" ca="1" si="336"/>
        <v>1.1951343703244346</v>
      </c>
      <c r="CR251" s="156">
        <f t="shared" ca="1" si="337"/>
        <v>1.1427537960220719</v>
      </c>
      <c r="CS251" s="156">
        <f t="shared" ca="1" si="338"/>
        <v>1.120480599112901</v>
      </c>
      <c r="CT251" s="156">
        <f t="shared" ca="1" si="339"/>
        <v>1.1682843523906448</v>
      </c>
      <c r="CU251" s="156">
        <f t="shared" ca="1" si="340"/>
        <v>1.0719403972215675</v>
      </c>
      <c r="CV251" s="156">
        <f t="shared" ca="1" si="341"/>
        <v>1.0158483727500314</v>
      </c>
      <c r="CW251" s="156">
        <f t="shared" ca="1" si="342"/>
        <v>0.9288847131321899</v>
      </c>
      <c r="CX251" s="156">
        <f t="shared" ca="1" si="343"/>
        <v>1.0507013155571285</v>
      </c>
      <c r="CY251" s="156">
        <f t="shared" ca="1" si="344"/>
        <v>0.96639959056140667</v>
      </c>
      <c r="CZ251" s="156" t="str">
        <f t="shared" ca="1" si="345"/>
        <v/>
      </c>
      <c r="DA251" s="156" t="str">
        <f t="shared" ca="1" si="346"/>
        <v/>
      </c>
      <c r="DB251" s="55"/>
      <c r="DC251" s="55"/>
      <c r="DD251" s="43"/>
      <c r="DE251" s="45"/>
      <c r="DF251" s="56"/>
      <c r="DK251" s="10"/>
      <c r="DL251" s="48"/>
      <c r="DM251" s="74">
        <f t="shared" ca="1" si="347"/>
        <v>0.15117600588293809</v>
      </c>
      <c r="DN251" s="74">
        <f t="shared" ca="1" si="348"/>
        <v>0.15117600588293809</v>
      </c>
      <c r="DO251" s="74">
        <f t="shared" ca="1" si="349"/>
        <v>0.59640061026622015</v>
      </c>
      <c r="DP251" s="74">
        <f t="shared" ca="1" si="350"/>
        <v>0.59640061026622027</v>
      </c>
      <c r="DQ251" s="74">
        <f t="shared" ca="1" si="351"/>
        <v>0.59640061026622027</v>
      </c>
      <c r="DR251" s="74">
        <f t="shared" ca="1" si="352"/>
        <v>0.59640061026622027</v>
      </c>
      <c r="DS251" s="74">
        <f t="shared" ca="1" si="353"/>
        <v>0.59640061026622015</v>
      </c>
      <c r="DT251" s="74">
        <f t="shared" ca="1" si="354"/>
        <v>0.59640061026622027</v>
      </c>
      <c r="DU251" s="74">
        <f t="shared" ca="1" si="355"/>
        <v>0.59640061026622015</v>
      </c>
      <c r="DV251" s="74">
        <f t="shared" ca="1" si="356"/>
        <v>0.59640061026622027</v>
      </c>
      <c r="DW251" s="74">
        <f t="shared" ca="1" si="357"/>
        <v>0.59640061026622027</v>
      </c>
      <c r="DX251" s="74">
        <f t="shared" ca="1" si="358"/>
        <v>0.59640061026622015</v>
      </c>
      <c r="DY251" s="74">
        <f t="shared" ca="1" si="359"/>
        <v>0.59640061026622027</v>
      </c>
      <c r="DZ251" s="74">
        <f t="shared" ca="1" si="360"/>
        <v>0.59640061026622027</v>
      </c>
      <c r="EA251" s="74">
        <f t="shared" ca="1" si="361"/>
        <v>0.59640061026622038</v>
      </c>
      <c r="EB251" s="74">
        <f t="shared" ca="1" si="362"/>
        <v>0.59640061026622027</v>
      </c>
      <c r="EC251" s="74">
        <f t="shared" ca="1" si="363"/>
        <v>0.59640061026622027</v>
      </c>
      <c r="ED251" s="55"/>
      <c r="EE251" s="55"/>
      <c r="EF251" s="43"/>
      <c r="EG251" s="45"/>
      <c r="EH251" s="56"/>
    </row>
    <row r="252" spans="1:138" x14ac:dyDescent="0.2">
      <c r="A252" s="6">
        <v>17</v>
      </c>
      <c r="B252">
        <v>4</v>
      </c>
      <c r="C252" s="5">
        <f t="shared" ca="1" si="287"/>
        <v>0.51969099247156991</v>
      </c>
      <c r="D252" s="5">
        <f t="shared" ca="1" si="288"/>
        <v>0.1215136874607398</v>
      </c>
      <c r="E252" s="32">
        <f t="shared" ca="1" si="289"/>
        <v>19691947.958480835</v>
      </c>
      <c r="F252" s="31">
        <f t="shared" ca="1" si="285"/>
        <v>23835976.252208699</v>
      </c>
      <c r="G252" s="31">
        <f t="shared" ca="1" si="285"/>
        <v>51361795.715426169</v>
      </c>
      <c r="H252" s="31">
        <f t="shared" ca="1" si="285"/>
        <v>17381769.428505111</v>
      </c>
      <c r="I252" s="31">
        <f t="shared" ca="1" si="285"/>
        <v>15970867.700239435</v>
      </c>
      <c r="J252" s="31">
        <f t="shared" ca="1" si="285"/>
        <v>5907190.112820168</v>
      </c>
      <c r="K252" s="31">
        <f t="shared" ca="1" si="285"/>
        <v>1778294.158805066</v>
      </c>
      <c r="L252" s="31">
        <f t="shared" ca="1" si="285"/>
        <v>444586.07624568482</v>
      </c>
      <c r="M252" s="31">
        <f t="shared" ca="1" si="285"/>
        <v>169237.95100979778</v>
      </c>
      <c r="N252" s="31">
        <f t="shared" ca="1" si="285"/>
        <v>41832.617560644059</v>
      </c>
      <c r="O252" s="31">
        <f t="shared" ca="1" si="285"/>
        <v>26271.098097984788</v>
      </c>
      <c r="P252" s="31">
        <f t="shared" ca="1" si="286"/>
        <v>9971.0907645836451</v>
      </c>
      <c r="Q252" s="31">
        <f t="shared" ca="1" si="286"/>
        <v>3982.720928012699</v>
      </c>
      <c r="R252" s="31">
        <f t="shared" ca="1" si="286"/>
        <v>5405.6065862879714</v>
      </c>
      <c r="S252" s="31">
        <f t="shared" ca="1" si="286"/>
        <v>2916.4568440916028</v>
      </c>
      <c r="T252" s="31">
        <f t="shared" ca="1" si="286"/>
        <v>1103.2809524986146</v>
      </c>
      <c r="U252" s="31">
        <f t="shared" ca="1" si="286"/>
        <v>1007.4942054675041</v>
      </c>
      <c r="V252" s="31">
        <f t="shared" ca="1" si="286"/>
        <v>403.22187643007652</v>
      </c>
      <c r="W252" s="33">
        <f t="shared" ca="1" si="290"/>
        <v>41744839.015441261</v>
      </c>
      <c r="X252" s="33">
        <f t="shared" ca="1" si="291"/>
        <v>136634558.94155699</v>
      </c>
      <c r="Y252" s="40">
        <f t="array" aca="1" ref="Y252" ca="1">SUM($E$54:$V$54*E252:V252)/1000000</f>
        <v>1783.6759112665857</v>
      </c>
      <c r="Z252" s="41">
        <f t="array" aca="1" ref="Z252" ca="1">SUM(($E$54:$V$54*E252:V252))/SUM(E252:V252)</f>
        <v>13.054354074722204</v>
      </c>
      <c r="AE252" s="10"/>
      <c r="AF252" s="48"/>
      <c r="AG252" s="55">
        <f t="shared" ca="1" si="296"/>
        <v>1224843.9083884915</v>
      </c>
      <c r="AH252" s="55">
        <f t="shared" ca="1" si="297"/>
        <v>2639295.4054107373</v>
      </c>
      <c r="AI252" s="55">
        <f t="shared" ca="1" si="298"/>
        <v>3265462.2282626834</v>
      </c>
      <c r="AJ252" s="55">
        <f t="shared" ca="1" si="299"/>
        <v>3000400.2436130373</v>
      </c>
      <c r="AK252" s="55">
        <f t="shared" ca="1" si="300"/>
        <v>1109766.5440750248</v>
      </c>
      <c r="AL252" s="55">
        <f t="shared" ca="1" si="301"/>
        <v>334082.9269542048</v>
      </c>
      <c r="AM252" s="55">
        <f t="shared" ca="1" si="302"/>
        <v>83523.086942515889</v>
      </c>
      <c r="AN252" s="55">
        <f t="shared" ca="1" si="303"/>
        <v>31794.239296763808</v>
      </c>
      <c r="AO252" s="55">
        <f t="shared" ca="1" si="304"/>
        <v>7858.9716148012249</v>
      </c>
      <c r="AP252" s="55">
        <f t="shared" ca="1" si="305"/>
        <v>4935.4744283551872</v>
      </c>
      <c r="AQ252" s="55">
        <f t="shared" ca="1" si="306"/>
        <v>1873.2396836958303</v>
      </c>
      <c r="AR252" s="55">
        <f t="shared" ca="1" si="307"/>
        <v>748.22214214903886</v>
      </c>
      <c r="AS252" s="55">
        <f t="shared" ca="1" si="308"/>
        <v>1015.5355127092758</v>
      </c>
      <c r="AT252" s="55">
        <f t="shared" ca="1" si="309"/>
        <v>547.90622461722387</v>
      </c>
      <c r="AU252" s="55">
        <f t="shared" ca="1" si="310"/>
        <v>207.27016845808816</v>
      </c>
      <c r="AV252" s="55">
        <f t="shared" ca="1" si="311"/>
        <v>189.27499220835094</v>
      </c>
      <c r="AW252" s="55">
        <f t="shared" ca="1" si="312"/>
        <v>75.752115600630134</v>
      </c>
      <c r="AX252" s="55">
        <f t="shared" ca="1" si="292"/>
        <v>7842480.9160268242</v>
      </c>
      <c r="AY252" s="55">
        <f t="shared" ca="1" si="293"/>
        <v>11706620.229826052</v>
      </c>
      <c r="AZ252" s="43">
        <f t="array" aca="1" ref="AZ252" ca="1">SUM($E$54:$V$54*AF252:AW252)/1000000</f>
        <v>220.21513484602957</v>
      </c>
      <c r="BA252" s="45">
        <f t="array" aca="1" ref="BA252" ca="1">IF(AZ252=0,"",SUM(($E$54:$V$54*AF252:AW252))/SUM(AF252:AW252))</f>
        <v>18.811162446780916</v>
      </c>
      <c r="BB252" s="56">
        <f t="array" aca="1" ref="BB252" ca="1">SUM(AG252:AW252*AG$54:AW$54*AG$55:AW$55)/1000000</f>
        <v>419.69469829249925</v>
      </c>
      <c r="BG252" s="10"/>
      <c r="BH252" s="48"/>
      <c r="BI252" s="55">
        <f t="shared" si="313"/>
        <v>0</v>
      </c>
      <c r="BJ252" s="55">
        <f t="shared" si="314"/>
        <v>0</v>
      </c>
      <c r="BK252" s="55">
        <f t="shared" ca="1" si="315"/>
        <v>13965762.55520644</v>
      </c>
      <c r="BL252" s="55">
        <f t="shared" ca="1" si="316"/>
        <v>12832142.723995533</v>
      </c>
      <c r="BM252" s="55">
        <f t="shared" ca="1" si="317"/>
        <v>4746261.0077439472</v>
      </c>
      <c r="BN252" s="55">
        <f t="shared" ca="1" si="318"/>
        <v>1428809.3095087172</v>
      </c>
      <c r="BO252" s="55">
        <f t="shared" ca="1" si="319"/>
        <v>357212.40013779962</v>
      </c>
      <c r="BP252" s="55">
        <f t="shared" ca="1" si="320"/>
        <v>135977.93071955201</v>
      </c>
      <c r="BQ252" s="55">
        <f t="shared" ca="1" si="321"/>
        <v>33611.330901479989</v>
      </c>
      <c r="BR252" s="55">
        <f t="shared" ca="1" si="322"/>
        <v>21108.087965964078</v>
      </c>
      <c r="BS252" s="55">
        <f t="shared" ca="1" si="323"/>
        <v>8011.4908098032047</v>
      </c>
      <c r="BT252" s="55">
        <f t="shared" ca="1" si="324"/>
        <v>3200.0041786919755</v>
      </c>
      <c r="BU252" s="55">
        <f t="shared" ca="1" si="325"/>
        <v>4343.2527603980834</v>
      </c>
      <c r="BV252" s="55">
        <f t="shared" ca="1" si="326"/>
        <v>2343.2909954664497</v>
      </c>
      <c r="BW252" s="55">
        <f t="shared" ca="1" si="327"/>
        <v>886.45519535020071</v>
      </c>
      <c r="BX252" s="55">
        <f t="shared" ca="1" si="328"/>
        <v>809.49323986721606</v>
      </c>
      <c r="BY252" s="55">
        <f t="shared" ca="1" si="329"/>
        <v>323.97742971162808</v>
      </c>
      <c r="BZ252" s="55">
        <f t="shared" ca="1" si="294"/>
        <v>33540803.310788725</v>
      </c>
      <c r="CA252" s="55">
        <f t="shared" ca="1" si="295"/>
        <v>33540803.310788725</v>
      </c>
      <c r="CB252" s="43">
        <f t="array" aca="1" ref="CB252" ca="1">SUM($E$54:$V$54*BH252:BY252)/1000000</f>
        <v>765.50677752346314</v>
      </c>
      <c r="CC252" s="45">
        <f t="array" aca="1" ref="CC252" ca="1">IF(CB252=0,"",SUM(($E$54:$V$54*BH252:BY252))/SUM(BH252:BY252))</f>
        <v>22.823149774627801</v>
      </c>
      <c r="CD252" s="56">
        <f t="array" aca="1" ref="CD252" ca="1">SUM(BI252:BY252*BI$54:BY$54*BI$55:BY$55)/1000000</f>
        <v>3564.6141695481833</v>
      </c>
      <c r="CI252" s="10"/>
      <c r="CJ252" s="73"/>
      <c r="CK252" s="156" t="str">
        <f t="shared" ca="1" si="330"/>
        <v/>
      </c>
      <c r="CL252" s="156" t="str">
        <f t="shared" ca="1" si="331"/>
        <v/>
      </c>
      <c r="CM252" s="156" t="str">
        <f t="shared" ca="1" si="332"/>
        <v/>
      </c>
      <c r="CN252" s="156">
        <f t="shared" ca="1" si="333"/>
        <v>0.46057320297371179</v>
      </c>
      <c r="CO252" s="156">
        <f t="shared" ca="1" si="334"/>
        <v>0.46927517690666787</v>
      </c>
      <c r="CP252" s="156">
        <f t="shared" ca="1" si="335"/>
        <v>0.41135070908091625</v>
      </c>
      <c r="CQ252" s="156">
        <f t="shared" ca="1" si="336"/>
        <v>0.44954797323396845</v>
      </c>
      <c r="CR252" s="156">
        <f t="shared" ca="1" si="337"/>
        <v>0.47962197804268014</v>
      </c>
      <c r="CS252" s="156">
        <f t="shared" ca="1" si="338"/>
        <v>0.3950370497222831</v>
      </c>
      <c r="CT252" s="156">
        <f t="shared" ca="1" si="339"/>
        <v>0.4856739804234515</v>
      </c>
      <c r="CU252" s="156">
        <f t="shared" ca="1" si="340"/>
        <v>0.42685361776415359</v>
      </c>
      <c r="CV252" s="156">
        <f t="shared" ca="1" si="341"/>
        <v>0.38273724336116621</v>
      </c>
      <c r="CW252" s="156">
        <f t="shared" ca="1" si="342"/>
        <v>0.40264307404725197</v>
      </c>
      <c r="CX252" s="156">
        <f t="shared" ca="1" si="343"/>
        <v>0.45897068199212243</v>
      </c>
      <c r="CY252" s="156" t="str">
        <f t="shared" ca="1" si="344"/>
        <v/>
      </c>
      <c r="CZ252" s="156" t="str">
        <f t="shared" ca="1" si="345"/>
        <v/>
      </c>
      <c r="DA252" s="156" t="str">
        <f t="shared" ca="1" si="346"/>
        <v/>
      </c>
      <c r="DB252" s="55"/>
      <c r="DC252" s="55"/>
      <c r="DD252" s="43"/>
      <c r="DE252" s="45"/>
      <c r="DF252" s="56"/>
      <c r="DK252" s="10"/>
      <c r="DL252" s="48"/>
      <c r="DM252" s="74">
        <f t="shared" ca="1" si="347"/>
        <v>0.12151368746073979</v>
      </c>
      <c r="DN252" s="74">
        <f t="shared" ca="1" si="348"/>
        <v>0.12151368746073979</v>
      </c>
      <c r="DO252" s="74">
        <f t="shared" ca="1" si="349"/>
        <v>0.64120467993230978</v>
      </c>
      <c r="DP252" s="74">
        <f t="shared" ca="1" si="350"/>
        <v>0.64120467993230967</v>
      </c>
      <c r="DQ252" s="74">
        <f t="shared" ca="1" si="351"/>
        <v>0.64120467993230967</v>
      </c>
      <c r="DR252" s="74">
        <f t="shared" ca="1" si="352"/>
        <v>0.64120467993230967</v>
      </c>
      <c r="DS252" s="74">
        <f t="shared" ca="1" si="353"/>
        <v>0.64120467993230967</v>
      </c>
      <c r="DT252" s="74">
        <f t="shared" ca="1" si="354"/>
        <v>0.64120467993230967</v>
      </c>
      <c r="DU252" s="74">
        <f t="shared" ca="1" si="355"/>
        <v>0.64120467993230967</v>
      </c>
      <c r="DV252" s="74">
        <f t="shared" ca="1" si="356"/>
        <v>0.64120467993230967</v>
      </c>
      <c r="DW252" s="74">
        <f t="shared" ca="1" si="357"/>
        <v>0.64120467993230967</v>
      </c>
      <c r="DX252" s="74">
        <f t="shared" ca="1" si="358"/>
        <v>0.64120467993230967</v>
      </c>
      <c r="DY252" s="74">
        <f t="shared" ca="1" si="359"/>
        <v>0.64120467993230967</v>
      </c>
      <c r="DZ252" s="74">
        <f t="shared" ca="1" si="360"/>
        <v>0.64120467993230967</v>
      </c>
      <c r="EA252" s="74">
        <f t="shared" ca="1" si="361"/>
        <v>0.64120467993230967</v>
      </c>
      <c r="EB252" s="74">
        <f t="shared" ca="1" si="362"/>
        <v>0.64120467993230967</v>
      </c>
      <c r="EC252" s="74">
        <f t="shared" ca="1" si="363"/>
        <v>0.64120467993230967</v>
      </c>
      <c r="ED252" s="55"/>
      <c r="EE252" s="55"/>
      <c r="EF252" s="43"/>
      <c r="EG252" s="45"/>
      <c r="EH252" s="56"/>
    </row>
    <row r="253" spans="1:138" x14ac:dyDescent="0.2">
      <c r="A253" s="6">
        <v>17</v>
      </c>
      <c r="B253">
        <v>5</v>
      </c>
      <c r="C253" s="5">
        <f t="shared" ca="1" si="287"/>
        <v>0.7543869139174606</v>
      </c>
      <c r="D253" s="5">
        <f t="shared" ca="1" si="288"/>
        <v>0.12664502174555836</v>
      </c>
      <c r="E253" s="32">
        <f t="shared" ca="1" si="289"/>
        <v>13499598.076138508</v>
      </c>
      <c r="F253" s="31">
        <f t="shared" ca="1" si="285"/>
        <v>14564175.745708052</v>
      </c>
      <c r="G253" s="31">
        <f t="shared" ca="1" si="285"/>
        <v>17629101.394114822</v>
      </c>
      <c r="H253" s="31">
        <f t="shared" ca="1" si="285"/>
        <v>17865342.920870963</v>
      </c>
      <c r="I253" s="31">
        <f t="shared" ca="1" si="285"/>
        <v>6045958.2280237358</v>
      </c>
      <c r="J253" s="31">
        <f t="shared" ca="1" si="285"/>
        <v>5555199.6232667509</v>
      </c>
      <c r="K253" s="31">
        <f t="shared" ca="1" si="285"/>
        <v>2054717.4333434436</v>
      </c>
      <c r="L253" s="31">
        <f t="shared" ca="1" si="285"/>
        <v>618549.92643281771</v>
      </c>
      <c r="M253" s="31">
        <f t="shared" ca="1" si="285"/>
        <v>154641.84223582572</v>
      </c>
      <c r="N253" s="31">
        <f t="shared" ca="1" si="285"/>
        <v>58866.595061580207</v>
      </c>
      <c r="O253" s="31">
        <f t="shared" ca="1" si="285"/>
        <v>14550.777432691901</v>
      </c>
      <c r="P253" s="31">
        <f t="shared" ca="1" si="286"/>
        <v>9137.9627579371299</v>
      </c>
      <c r="Q253" s="31">
        <f t="shared" ca="1" si="286"/>
        <v>3468.2774097579695</v>
      </c>
      <c r="R253" s="31">
        <f t="shared" ca="1" si="286"/>
        <v>1385.3229651724594</v>
      </c>
      <c r="S253" s="31">
        <f t="shared" ca="1" si="286"/>
        <v>1880.249979857075</v>
      </c>
      <c r="T253" s="31">
        <f t="shared" ca="1" si="286"/>
        <v>1014.4408097080735</v>
      </c>
      <c r="U253" s="31">
        <f t="shared" ca="1" si="286"/>
        <v>383.75785503412578</v>
      </c>
      <c r="V253" s="31">
        <f t="shared" ca="1" si="286"/>
        <v>350.44003467467246</v>
      </c>
      <c r="W253" s="33">
        <f t="shared" ca="1" si="290"/>
        <v>32385447.798479952</v>
      </c>
      <c r="X253" s="33">
        <f t="shared" ca="1" si="291"/>
        <v>78078323.014441326</v>
      </c>
      <c r="Y253" s="40">
        <f t="array" aca="1" ref="Y253" ca="1">SUM($E$54:$V$54*E253:V253)/1000000</f>
        <v>1063.4000475409366</v>
      </c>
      <c r="Z253" s="41">
        <f t="array" aca="1" ref="Z253" ca="1">SUM(($E$54:$V$54*E253:V253))/SUM(E253:V253)</f>
        <v>13.619657883075314</v>
      </c>
      <c r="AE253" s="10"/>
      <c r="AF253" s="48"/>
      <c r="AG253" s="55">
        <f t="shared" ca="1" si="296"/>
        <v>614949.98537629971</v>
      </c>
      <c r="AH253" s="55">
        <f t="shared" ca="1" si="297"/>
        <v>744361.77053843776</v>
      </c>
      <c r="AI253" s="55">
        <f t="shared" ca="1" si="298"/>
        <v>4017074.530896754</v>
      </c>
      <c r="AJ253" s="55">
        <f t="shared" ca="1" si="299"/>
        <v>1359451.3645907552</v>
      </c>
      <c r="AK253" s="55">
        <f t="shared" ca="1" si="300"/>
        <v>1249102.859066989</v>
      </c>
      <c r="AL253" s="55">
        <f t="shared" ca="1" si="301"/>
        <v>462009.21562109614</v>
      </c>
      <c r="AM253" s="55">
        <f t="shared" ca="1" si="302"/>
        <v>139082.75741287574</v>
      </c>
      <c r="AN253" s="55">
        <f t="shared" ca="1" si="303"/>
        <v>34771.669853074651</v>
      </c>
      <c r="AO253" s="55">
        <f t="shared" ca="1" si="304"/>
        <v>13236.32581752638</v>
      </c>
      <c r="AP253" s="55">
        <f t="shared" ca="1" si="305"/>
        <v>3271.7848008015894</v>
      </c>
      <c r="AQ253" s="55">
        <f t="shared" ca="1" si="306"/>
        <v>2054.6976132380187</v>
      </c>
      <c r="AR253" s="55">
        <f t="shared" ca="1" si="307"/>
        <v>779.85230457272883</v>
      </c>
      <c r="AS253" s="55">
        <f t="shared" ca="1" si="308"/>
        <v>311.4939145086031</v>
      </c>
      <c r="AT253" s="55">
        <f t="shared" ca="1" si="309"/>
        <v>422.77969917829967</v>
      </c>
      <c r="AU253" s="55">
        <f t="shared" ca="1" si="310"/>
        <v>228.09997870345475</v>
      </c>
      <c r="AV253" s="55">
        <f t="shared" ca="1" si="311"/>
        <v>86.289074456456092</v>
      </c>
      <c r="AW253" s="55">
        <f t="shared" ca="1" si="312"/>
        <v>78.797465245048457</v>
      </c>
      <c r="AX253" s="55">
        <f t="shared" ca="1" si="292"/>
        <v>7281962.5181097761</v>
      </c>
      <c r="AY253" s="55">
        <f t="shared" ca="1" si="293"/>
        <v>8641274.2740245126</v>
      </c>
      <c r="AZ253" s="43">
        <f t="array" aca="1" ref="AZ253" ca="1">SUM($E$54:$V$54*AF253:AW253)/1000000</f>
        <v>177.03874437103985</v>
      </c>
      <c r="BA253" s="45">
        <f t="array" aca="1" ref="BA253" ca="1">IF(AZ253=0,"",SUM(($E$54:$V$54*AF253:AW253))/SUM(AF253:AW253))</f>
        <v>20.487573794899046</v>
      </c>
      <c r="BB253" s="56">
        <f t="array" aca="1" ref="BB253" ca="1">SUM(AG253:AW253*AG$54:AW$54*AG$55:AW$55)/1000000</f>
        <v>351.06027499951904</v>
      </c>
      <c r="BG253" s="10"/>
      <c r="BH253" s="48"/>
      <c r="BI253" s="55">
        <f t="shared" si="313"/>
        <v>0</v>
      </c>
      <c r="BJ253" s="55">
        <f t="shared" si="314"/>
        <v>0</v>
      </c>
      <c r="BK253" s="55">
        <f t="shared" ca="1" si="315"/>
        <v>23928524.126499388</v>
      </c>
      <c r="BL253" s="55">
        <f t="shared" ca="1" si="316"/>
        <v>8097849.4489497626</v>
      </c>
      <c r="BM253" s="55">
        <f t="shared" ca="1" si="317"/>
        <v>7440536.0592081128</v>
      </c>
      <c r="BN253" s="55">
        <f t="shared" ca="1" si="318"/>
        <v>2752052.1657303041</v>
      </c>
      <c r="BO253" s="55">
        <f t="shared" ca="1" si="319"/>
        <v>828474.8243371828</v>
      </c>
      <c r="BP253" s="55">
        <f t="shared" ca="1" si="320"/>
        <v>207124.54663175705</v>
      </c>
      <c r="BQ253" s="55">
        <f t="shared" ca="1" si="321"/>
        <v>78844.875601594147</v>
      </c>
      <c r="BR253" s="55">
        <f t="shared" ca="1" si="322"/>
        <v>19489.053772974919</v>
      </c>
      <c r="BS253" s="55">
        <f t="shared" ca="1" si="323"/>
        <v>12239.22559386795</v>
      </c>
      <c r="BT253" s="55">
        <f t="shared" ca="1" si="324"/>
        <v>4645.3493808861331</v>
      </c>
      <c r="BU253" s="55">
        <f t="shared" ca="1" si="325"/>
        <v>1855.4770620382146</v>
      </c>
      <c r="BV253" s="55">
        <f t="shared" ca="1" si="326"/>
        <v>2518.3735462642103</v>
      </c>
      <c r="BW253" s="55">
        <f t="shared" ca="1" si="327"/>
        <v>1358.7240668997924</v>
      </c>
      <c r="BX253" s="55">
        <f t="shared" ca="1" si="328"/>
        <v>513.99847926736913</v>
      </c>
      <c r="BY253" s="55">
        <f t="shared" ca="1" si="329"/>
        <v>469.37318033833611</v>
      </c>
      <c r="BZ253" s="55">
        <f t="shared" ca="1" si="294"/>
        <v>43376495.622040644</v>
      </c>
      <c r="CA253" s="55">
        <f t="shared" ca="1" si="295"/>
        <v>43376495.622040644</v>
      </c>
      <c r="CB253" s="43">
        <f t="array" aca="1" ref="CB253" ca="1">SUM($E$54:$V$54*BH253:BY253)/1000000</f>
        <v>975.17279220680109</v>
      </c>
      <c r="CC253" s="45">
        <f t="array" aca="1" ref="CC253" ca="1">IF(CB253=0,"",SUM(($E$54:$V$54*BH253:BY253))/SUM(BH253:BY253))</f>
        <v>22.481594656791319</v>
      </c>
      <c r="CD253" s="56">
        <f t="array" aca="1" ref="CD253" ca="1">SUM(BI253:BY253*BI$54:BY$54*BI$55:BY$55)/1000000</f>
        <v>4534.9402054991233</v>
      </c>
      <c r="CI253" s="10"/>
      <c r="CJ253" s="73"/>
      <c r="CK253" s="156" t="str">
        <f t="shared" ca="1" si="330"/>
        <v/>
      </c>
      <c r="CL253" s="156" t="str">
        <f t="shared" ca="1" si="331"/>
        <v/>
      </c>
      <c r="CM253" s="156" t="str">
        <f t="shared" ca="1" si="332"/>
        <v/>
      </c>
      <c r="CN253" s="156">
        <f t="shared" ca="1" si="333"/>
        <v>0.36558502693988693</v>
      </c>
      <c r="CO253" s="156">
        <f t="shared" ca="1" si="334"/>
        <v>0.39868602866056296</v>
      </c>
      <c r="CP253" s="156">
        <f t="shared" ca="1" si="335"/>
        <v>0.35614593188119803</v>
      </c>
      <c r="CQ253" s="156">
        <f t="shared" ca="1" si="336"/>
        <v>0.33167119096253406</v>
      </c>
      <c r="CR253" s="156">
        <f t="shared" ca="1" si="337"/>
        <v>0.39390532875522677</v>
      </c>
      <c r="CS253" s="156">
        <f t="shared" ca="1" si="338"/>
        <v>0.36081843227622223</v>
      </c>
      <c r="CT253" s="156">
        <f t="shared" ca="1" si="339"/>
        <v>0.37835883830041334</v>
      </c>
      <c r="CU253" s="156">
        <f t="shared" ca="1" si="340"/>
        <v>0.39865129749895956</v>
      </c>
      <c r="CV253" s="156">
        <f t="shared" ca="1" si="341"/>
        <v>0.3586487344173433</v>
      </c>
      <c r="CW253" s="156">
        <f t="shared" ca="1" si="342"/>
        <v>0.3060639660900189</v>
      </c>
      <c r="CX253" s="156">
        <f t="shared" ca="1" si="343"/>
        <v>0.30557303869483216</v>
      </c>
      <c r="CY253" s="156">
        <f t="shared" ca="1" si="344"/>
        <v>0.32734096109530014</v>
      </c>
      <c r="CZ253" s="156" t="str">
        <f t="shared" ca="1" si="345"/>
        <v/>
      </c>
      <c r="DA253" s="156" t="str">
        <f t="shared" ca="1" si="346"/>
        <v/>
      </c>
      <c r="DB253" s="55"/>
      <c r="DC253" s="55"/>
      <c r="DD253" s="43"/>
      <c r="DE253" s="45"/>
      <c r="DF253" s="56"/>
      <c r="DK253" s="10"/>
      <c r="DL253" s="48"/>
      <c r="DM253" s="74">
        <f t="shared" ca="1" si="347"/>
        <v>0.12664502174555833</v>
      </c>
      <c r="DN253" s="74">
        <f t="shared" ca="1" si="348"/>
        <v>0.12664502174555833</v>
      </c>
      <c r="DO253" s="74">
        <f t="shared" ca="1" si="349"/>
        <v>0.88103193566301896</v>
      </c>
      <c r="DP253" s="74">
        <f t="shared" ca="1" si="350"/>
        <v>0.88103193566301896</v>
      </c>
      <c r="DQ253" s="74">
        <f t="shared" ca="1" si="351"/>
        <v>0.88103193566301896</v>
      </c>
      <c r="DR253" s="74">
        <f t="shared" ca="1" si="352"/>
        <v>0.88103193566301896</v>
      </c>
      <c r="DS253" s="74">
        <f t="shared" ca="1" si="353"/>
        <v>0.88103193566301896</v>
      </c>
      <c r="DT253" s="74">
        <f t="shared" ca="1" si="354"/>
        <v>0.88103193566301896</v>
      </c>
      <c r="DU253" s="74">
        <f t="shared" ca="1" si="355"/>
        <v>0.88103193566301896</v>
      </c>
      <c r="DV253" s="74">
        <f t="shared" ca="1" si="356"/>
        <v>0.88103193566301896</v>
      </c>
      <c r="DW253" s="74">
        <f t="shared" ca="1" si="357"/>
        <v>0.88103193566301874</v>
      </c>
      <c r="DX253" s="74">
        <f t="shared" ca="1" si="358"/>
        <v>0.88103193566301896</v>
      </c>
      <c r="DY253" s="74">
        <f t="shared" ca="1" si="359"/>
        <v>0.88103193566301896</v>
      </c>
      <c r="DZ253" s="74">
        <f t="shared" ca="1" si="360"/>
        <v>0.88103193566301896</v>
      </c>
      <c r="EA253" s="74">
        <f t="shared" ca="1" si="361"/>
        <v>0.88103193566301896</v>
      </c>
      <c r="EB253" s="74">
        <f t="shared" ca="1" si="362"/>
        <v>0.88103193566301896</v>
      </c>
      <c r="EC253" s="74">
        <f t="shared" ca="1" si="363"/>
        <v>0.88103193566301896</v>
      </c>
      <c r="ED253" s="55"/>
      <c r="EE253" s="55"/>
      <c r="EF253" s="43"/>
      <c r="EG253" s="45"/>
      <c r="EH253" s="56"/>
    </row>
    <row r="254" spans="1:138" x14ac:dyDescent="0.2">
      <c r="A254" s="6">
        <v>17</v>
      </c>
      <c r="B254">
        <v>6</v>
      </c>
      <c r="C254" s="5">
        <f t="shared" ca="1" si="287"/>
        <v>0.51370110103009359</v>
      </c>
      <c r="D254" s="5">
        <f t="shared" ca="1" si="288"/>
        <v>9.7368050543853044E-2</v>
      </c>
      <c r="E254" s="32">
        <f t="shared" ca="1" si="289"/>
        <v>13965659.884236019</v>
      </c>
      <c r="F254" s="31">
        <f t="shared" ca="1" si="285"/>
        <v>10280941.714697078</v>
      </c>
      <c r="G254" s="31">
        <f t="shared" ca="1" si="285"/>
        <v>11091696.294935903</v>
      </c>
      <c r="H254" s="31">
        <f t="shared" ca="1" si="285"/>
        <v>8032388.0378312152</v>
      </c>
      <c r="I254" s="31">
        <f t="shared" ca="1" si="285"/>
        <v>8140027.3083267892</v>
      </c>
      <c r="J254" s="31">
        <f t="shared" ca="1" si="285"/>
        <v>2754733.8609225522</v>
      </c>
      <c r="K254" s="31">
        <f t="shared" ca="1" si="285"/>
        <v>2531128.3884604843</v>
      </c>
      <c r="L254" s="31">
        <f t="shared" ca="1" si="285"/>
        <v>936195.63264981913</v>
      </c>
      <c r="M254" s="31">
        <f t="shared" ca="1" si="285"/>
        <v>281831.32644179871</v>
      </c>
      <c r="N254" s="31">
        <f t="shared" ca="1" si="285"/>
        <v>70459.818453247834</v>
      </c>
      <c r="O254" s="31">
        <f t="shared" ca="1" si="285"/>
        <v>26821.522176867187</v>
      </c>
      <c r="P254" s="31">
        <f t="shared" ca="1" si="286"/>
        <v>6629.8042071796353</v>
      </c>
      <c r="Q254" s="31">
        <f t="shared" ca="1" si="286"/>
        <v>4163.5510004783673</v>
      </c>
      <c r="R254" s="31">
        <f t="shared" ca="1" si="286"/>
        <v>1580.2592177114741</v>
      </c>
      <c r="S254" s="31">
        <f t="shared" ca="1" si="286"/>
        <v>631.19789064795123</v>
      </c>
      <c r="T254" s="31">
        <f t="shared" ca="1" si="286"/>
        <v>856.70262531805508</v>
      </c>
      <c r="U254" s="31">
        <f t="shared" ca="1" si="286"/>
        <v>462.21200064724468</v>
      </c>
      <c r="V254" s="31">
        <f t="shared" ca="1" si="286"/>
        <v>174.85247462635365</v>
      </c>
      <c r="W254" s="33">
        <f t="shared" ca="1" si="290"/>
        <v>22788084.474679384</v>
      </c>
      <c r="X254" s="33">
        <f t="shared" ca="1" si="291"/>
        <v>58126382.368548378</v>
      </c>
      <c r="Y254" s="40">
        <f t="array" aca="1" ref="Y254" ca="1">SUM($E$54:$V$54*E254:V254)/1000000</f>
        <v>771.22392554733631</v>
      </c>
      <c r="Z254" s="41">
        <f t="array" aca="1" ref="Z254" ca="1">SUM(($E$54:$V$54*E254:V254))/SUM(E254:V254)</f>
        <v>13.268053061644485</v>
      </c>
      <c r="AE254" s="10"/>
      <c r="AF254" s="48"/>
      <c r="AG254" s="55">
        <f t="shared" ca="1" si="296"/>
        <v>398685.40147722844</v>
      </c>
      <c r="AH254" s="55">
        <f t="shared" ca="1" si="297"/>
        <v>430125.71349260909</v>
      </c>
      <c r="AI254" s="55">
        <f t="shared" ca="1" si="298"/>
        <v>1188716.373436759</v>
      </c>
      <c r="AJ254" s="55">
        <f t="shared" ca="1" si="299"/>
        <v>1204645.9528669659</v>
      </c>
      <c r="AK254" s="55">
        <f t="shared" ca="1" si="300"/>
        <v>407674.18475258996</v>
      </c>
      <c r="AL254" s="55">
        <f t="shared" ca="1" si="301"/>
        <v>374582.71991625091</v>
      </c>
      <c r="AM254" s="55">
        <f t="shared" ca="1" si="302"/>
        <v>138547.97253685788</v>
      </c>
      <c r="AN254" s="55">
        <f t="shared" ca="1" si="303"/>
        <v>41708.332654111007</v>
      </c>
      <c r="AO254" s="55">
        <f t="shared" ca="1" si="304"/>
        <v>10427.377197201731</v>
      </c>
      <c r="AP254" s="55">
        <f t="shared" ca="1" si="305"/>
        <v>3969.3279784261745</v>
      </c>
      <c r="AQ254" s="55">
        <f t="shared" ca="1" si="306"/>
        <v>981.14742174261801</v>
      </c>
      <c r="AR254" s="55">
        <f t="shared" ca="1" si="307"/>
        <v>616.16560636728946</v>
      </c>
      <c r="AS254" s="55">
        <f t="shared" ca="1" si="308"/>
        <v>233.86320450663786</v>
      </c>
      <c r="AT254" s="55">
        <f t="shared" ca="1" si="309"/>
        <v>93.41123261950294</v>
      </c>
      <c r="AU254" s="55">
        <f t="shared" ca="1" si="310"/>
        <v>126.78377004266288</v>
      </c>
      <c r="AV254" s="55">
        <f t="shared" ca="1" si="311"/>
        <v>68.402942011836956</v>
      </c>
      <c r="AW254" s="55">
        <f t="shared" ca="1" si="312"/>
        <v>25.876488853046315</v>
      </c>
      <c r="AX254" s="55">
        <f t="shared" ca="1" si="292"/>
        <v>3372417.8920053071</v>
      </c>
      <c r="AY254" s="55">
        <f t="shared" ca="1" si="293"/>
        <v>4201229.0069751441</v>
      </c>
      <c r="AZ254" s="43">
        <f t="array" aca="1" ref="AZ254" ca="1">SUM($E$54:$V$54*AF254:AW254)/1000000</f>
        <v>88.663433874394556</v>
      </c>
      <c r="BA254" s="45">
        <f t="array" aca="1" ref="BA254" ca="1">IF(AZ254=0,"",SUM(($E$54:$V$54*AF254:AW254))/SUM(AF254:AW254))</f>
        <v>21.104165882695266</v>
      </c>
      <c r="BB254" s="56">
        <f t="array" aca="1" ref="BB254" ca="1">SUM(AG254:AW254*AG$54:AW$54*AG$55:AW$55)/1000000</f>
        <v>182.20764363557714</v>
      </c>
      <c r="BG254" s="10"/>
      <c r="BH254" s="48"/>
      <c r="BI254" s="55">
        <f t="shared" si="313"/>
        <v>0</v>
      </c>
      <c r="BJ254" s="55">
        <f t="shared" si="314"/>
        <v>0</v>
      </c>
      <c r="BK254" s="55">
        <f t="shared" ca="1" si="315"/>
        <v>6271512.127809708</v>
      </c>
      <c r="BL254" s="55">
        <f t="shared" ca="1" si="316"/>
        <v>6355554.5056383377</v>
      </c>
      <c r="BM254" s="55">
        <f t="shared" ca="1" si="317"/>
        <v>2150835.6837711423</v>
      </c>
      <c r="BN254" s="55">
        <f t="shared" ca="1" si="318"/>
        <v>1976249.4429439227</v>
      </c>
      <c r="BO254" s="55">
        <f t="shared" ca="1" si="319"/>
        <v>730960.98402027891</v>
      </c>
      <c r="BP254" s="55">
        <f t="shared" ca="1" si="320"/>
        <v>220047.70853347291</v>
      </c>
      <c r="BQ254" s="55">
        <f t="shared" ca="1" si="321"/>
        <v>55013.478416578881</v>
      </c>
      <c r="BR254" s="55">
        <f t="shared" ca="1" si="322"/>
        <v>20941.655311756771</v>
      </c>
      <c r="BS254" s="55">
        <f t="shared" ca="1" si="323"/>
        <v>5176.4054842098267</v>
      </c>
      <c r="BT254" s="55">
        <f t="shared" ca="1" si="324"/>
        <v>3250.8091580327368</v>
      </c>
      <c r="BU254" s="55">
        <f t="shared" ca="1" si="325"/>
        <v>1233.8316827179215</v>
      </c>
      <c r="BV254" s="55">
        <f t="shared" ca="1" si="326"/>
        <v>492.82544712759722</v>
      </c>
      <c r="BW254" s="55">
        <f t="shared" ca="1" si="327"/>
        <v>668.89459016465628</v>
      </c>
      <c r="BX254" s="55">
        <f t="shared" ca="1" si="328"/>
        <v>360.88497642614698</v>
      </c>
      <c r="BY254" s="55">
        <f t="shared" ca="1" si="329"/>
        <v>136.52097110248681</v>
      </c>
      <c r="BZ254" s="55">
        <f t="shared" ca="1" si="294"/>
        <v>17792435.758754984</v>
      </c>
      <c r="CA254" s="55">
        <f t="shared" ca="1" si="295"/>
        <v>17792435.758754984</v>
      </c>
      <c r="CB254" s="43">
        <f t="array" aca="1" ref="CB254" ca="1">SUM($E$54:$V$54*BH254:BY254)/1000000</f>
        <v>425.69868177929783</v>
      </c>
      <c r="CC254" s="45">
        <f t="array" aca="1" ref="CC254" ca="1">IF(CB254=0,"",SUM(($E$54:$V$54*BH254:BY254))/SUM(BH254:BY254))</f>
        <v>23.925823734944647</v>
      </c>
      <c r="CD254" s="56">
        <f t="array" aca="1" ref="CD254" ca="1">SUM(BI254:BY254*BI$54:BY$54*BI$55:BY$55)/1000000</f>
        <v>2013.2027267892986</v>
      </c>
      <c r="CI254" s="10"/>
      <c r="CJ254" s="73"/>
      <c r="CK254" s="156" t="str">
        <f t="shared" ca="1" si="330"/>
        <v/>
      </c>
      <c r="CL254" s="156" t="str">
        <f t="shared" ca="1" si="331"/>
        <v/>
      </c>
      <c r="CM254" s="156" t="str">
        <f t="shared" ca="1" si="332"/>
        <v/>
      </c>
      <c r="CN254" s="156">
        <f t="shared" ca="1" si="333"/>
        <v>1.5451185131351173</v>
      </c>
      <c r="CO254" s="156">
        <f t="shared" ca="1" si="334"/>
        <v>1.1289736770189187</v>
      </c>
      <c r="CP254" s="156">
        <f t="shared" ca="1" si="335"/>
        <v>1.2484180027878036</v>
      </c>
      <c r="CQ254" s="156">
        <f t="shared" ca="1" si="336"/>
        <v>1.3048799758742256</v>
      </c>
      <c r="CR254" s="156">
        <f t="shared" ca="1" si="337"/>
        <v>1.0491807636853219</v>
      </c>
      <c r="CS254" s="156">
        <f t="shared" ca="1" si="338"/>
        <v>1.1622472936558748</v>
      </c>
      <c r="CT254" s="156">
        <f t="shared" ca="1" si="339"/>
        <v>1.0309202969398343</v>
      </c>
      <c r="CU254" s="156">
        <f t="shared" ca="1" si="340"/>
        <v>0.90436054814666278</v>
      </c>
      <c r="CV254" s="156">
        <f t="shared" ca="1" si="341"/>
        <v>1.0641785931956016</v>
      </c>
      <c r="CW254" s="156">
        <f t="shared" ca="1" si="342"/>
        <v>1.3132602591820828</v>
      </c>
      <c r="CX254" s="156" t="str">
        <f t="shared" ca="1" si="343"/>
        <v/>
      </c>
      <c r="CY254" s="156" t="str">
        <f t="shared" ca="1" si="344"/>
        <v/>
      </c>
      <c r="CZ254" s="156" t="str">
        <f t="shared" ca="1" si="345"/>
        <v/>
      </c>
      <c r="DA254" s="156" t="str">
        <f t="shared" ca="1" si="346"/>
        <v/>
      </c>
      <c r="DB254" s="55"/>
      <c r="DC254" s="55"/>
      <c r="DD254" s="43"/>
      <c r="DE254" s="45"/>
      <c r="DF254" s="56"/>
      <c r="DK254" s="10"/>
      <c r="DL254" s="48"/>
      <c r="DM254" s="74">
        <f t="shared" ca="1" si="347"/>
        <v>9.736805054385303E-2</v>
      </c>
      <c r="DN254" s="74">
        <f t="shared" ca="1" si="348"/>
        <v>9.736805054385303E-2</v>
      </c>
      <c r="DO254" s="74">
        <f t="shared" ca="1" si="349"/>
        <v>0.61106915157394659</v>
      </c>
      <c r="DP254" s="74">
        <f t="shared" ca="1" si="350"/>
        <v>0.61106915157394659</v>
      </c>
      <c r="DQ254" s="74">
        <f t="shared" ca="1" si="351"/>
        <v>0.61106915157394648</v>
      </c>
      <c r="DR254" s="74">
        <f t="shared" ca="1" si="352"/>
        <v>0.61106915157394659</v>
      </c>
      <c r="DS254" s="74">
        <f t="shared" ca="1" si="353"/>
        <v>0.61106915157394659</v>
      </c>
      <c r="DT254" s="74">
        <f t="shared" ca="1" si="354"/>
        <v>0.61106915157394659</v>
      </c>
      <c r="DU254" s="74">
        <f t="shared" ca="1" si="355"/>
        <v>0.61106915157394648</v>
      </c>
      <c r="DV254" s="74">
        <f t="shared" ca="1" si="356"/>
        <v>0.61106915157394659</v>
      </c>
      <c r="DW254" s="74">
        <f t="shared" ca="1" si="357"/>
        <v>0.61106915157394659</v>
      </c>
      <c r="DX254" s="74">
        <f t="shared" ca="1" si="358"/>
        <v>0.61106915157394659</v>
      </c>
      <c r="DY254" s="74">
        <f t="shared" ca="1" si="359"/>
        <v>0.61106915157394659</v>
      </c>
      <c r="DZ254" s="74">
        <f t="shared" ca="1" si="360"/>
        <v>0.61106915157394659</v>
      </c>
      <c r="EA254" s="74">
        <f t="shared" ca="1" si="361"/>
        <v>0.61106915157394659</v>
      </c>
      <c r="EB254" s="74">
        <f t="shared" ca="1" si="362"/>
        <v>0.61106915157394659</v>
      </c>
      <c r="EC254" s="74">
        <f t="shared" ca="1" si="363"/>
        <v>0.61106915157394659</v>
      </c>
      <c r="ED254" s="55"/>
      <c r="EE254" s="55"/>
      <c r="EF254" s="43"/>
      <c r="EG254" s="45"/>
      <c r="EH254" s="56"/>
    </row>
    <row r="255" spans="1:138" x14ac:dyDescent="0.2">
      <c r="A255" s="6">
        <v>17</v>
      </c>
      <c r="B255">
        <v>7</v>
      </c>
      <c r="C255" s="5">
        <f t="shared" ca="1" si="287"/>
        <v>0.60431285093357157</v>
      </c>
      <c r="D255" s="5">
        <f t="shared" ca="1" si="288"/>
        <v>9.7346300297544819E-2</v>
      </c>
      <c r="E255" s="32">
        <f t="shared" ca="1" si="289"/>
        <v>15294300.081731413</v>
      </c>
      <c r="F255" s="31">
        <f t="shared" ca="1" si="285"/>
        <v>10636113.56460876</v>
      </c>
      <c r="G255" s="31">
        <f t="shared" ca="1" si="285"/>
        <v>7829867.2984347492</v>
      </c>
      <c r="H255" s="31">
        <f t="shared" ca="1" si="285"/>
        <v>4616041.8506526379</v>
      </c>
      <c r="I255" s="31">
        <f t="shared" ca="1" si="285"/>
        <v>3342846.6086146818</v>
      </c>
      <c r="J255" s="31">
        <f t="shared" ca="1" si="285"/>
        <v>3387642.9467192637</v>
      </c>
      <c r="K255" s="31">
        <f t="shared" ca="1" si="285"/>
        <v>1146440.2244077048</v>
      </c>
      <c r="L255" s="31">
        <f t="shared" ca="1" si="285"/>
        <v>1053382.1211677957</v>
      </c>
      <c r="M255" s="31">
        <f t="shared" ca="1" si="285"/>
        <v>389617.43143678113</v>
      </c>
      <c r="N255" s="31">
        <f t="shared" ca="1" si="285"/>
        <v>117290.01255418941</v>
      </c>
      <c r="O255" s="31">
        <f t="shared" ca="1" si="285"/>
        <v>29323.33000481407</v>
      </c>
      <c r="P255" s="31">
        <f t="shared" ca="1" si="286"/>
        <v>11162.338525546715</v>
      </c>
      <c r="Q255" s="31">
        <f t="shared" ca="1" si="286"/>
        <v>2759.1319549514387</v>
      </c>
      <c r="R255" s="31">
        <f t="shared" ca="1" si="286"/>
        <v>1732.7490001966257</v>
      </c>
      <c r="S255" s="31">
        <f t="shared" ca="1" si="286"/>
        <v>657.65798935246778</v>
      </c>
      <c r="T255" s="31">
        <f t="shared" ca="1" si="286"/>
        <v>262.68622957201586</v>
      </c>
      <c r="U255" s="31">
        <f t="shared" ca="1" si="286"/>
        <v>356.53475058072542</v>
      </c>
      <c r="V255" s="31">
        <f t="shared" ca="1" si="286"/>
        <v>192.35921018101544</v>
      </c>
      <c r="W255" s="33">
        <f t="shared" ca="1" si="290"/>
        <v>14099707.983218249</v>
      </c>
      <c r="X255" s="33">
        <f t="shared" ca="1" si="291"/>
        <v>47859988.927993178</v>
      </c>
      <c r="Y255" s="40">
        <f t="array" aca="1" ref="Y255" ca="1">SUM($E$54:$V$54*E255:V255)/1000000</f>
        <v>539.26556032489532</v>
      </c>
      <c r="Z255" s="41">
        <f t="array" aca="1" ref="Z255" ca="1">SUM(($E$54:$V$54*E255:V255))/SUM(E255:V255)</f>
        <v>11.267565505212232</v>
      </c>
      <c r="AE255" s="10"/>
      <c r="AF255" s="48"/>
      <c r="AG255" s="55">
        <f t="shared" ca="1" si="296"/>
        <v>369720.67813340126</v>
      </c>
      <c r="AH255" s="55">
        <f t="shared" ca="1" si="297"/>
        <v>272173.08556241647</v>
      </c>
      <c r="AI255" s="55">
        <f t="shared" ca="1" si="298"/>
        <v>719071.94634433254</v>
      </c>
      <c r="AJ255" s="55">
        <f t="shared" ca="1" si="299"/>
        <v>520737.7434949507</v>
      </c>
      <c r="AK255" s="55">
        <f t="shared" ca="1" si="300"/>
        <v>527715.97096171556</v>
      </c>
      <c r="AL255" s="55">
        <f t="shared" ca="1" si="301"/>
        <v>178588.71955758546</v>
      </c>
      <c r="AM255" s="55">
        <f t="shared" ca="1" si="302"/>
        <v>164092.43170214229</v>
      </c>
      <c r="AN255" s="55">
        <f t="shared" ca="1" si="303"/>
        <v>60693.332906701224</v>
      </c>
      <c r="AO255" s="55">
        <f t="shared" ca="1" si="304"/>
        <v>18271.05566691684</v>
      </c>
      <c r="AP255" s="55">
        <f t="shared" ca="1" si="305"/>
        <v>4567.8927232597862</v>
      </c>
      <c r="AQ255" s="55">
        <f t="shared" ca="1" si="306"/>
        <v>1738.8326945485503</v>
      </c>
      <c r="AR255" s="55">
        <f t="shared" ca="1" si="307"/>
        <v>429.80857827085453</v>
      </c>
      <c r="AS255" s="55">
        <f t="shared" ca="1" si="308"/>
        <v>269.92198866685379</v>
      </c>
      <c r="AT255" s="55">
        <f t="shared" ca="1" si="309"/>
        <v>102.44781692473565</v>
      </c>
      <c r="AU255" s="55">
        <f t="shared" ca="1" si="310"/>
        <v>40.920404209398015</v>
      </c>
      <c r="AV255" s="55">
        <f t="shared" ca="1" si="311"/>
        <v>55.539820767271856</v>
      </c>
      <c r="AW255" s="55">
        <f t="shared" ca="1" si="312"/>
        <v>29.965090468702094</v>
      </c>
      <c r="AX255" s="55">
        <f t="shared" ca="1" si="292"/>
        <v>2196406.529751461</v>
      </c>
      <c r="AY255" s="55">
        <f t="shared" ca="1" si="293"/>
        <v>2838300.2934472789</v>
      </c>
      <c r="AZ255" s="43">
        <f t="array" aca="1" ref="AZ255" ca="1">SUM($E$54:$V$54*AF255:AW255)/1000000</f>
        <v>60.384638310222023</v>
      </c>
      <c r="BA255" s="45">
        <f t="array" aca="1" ref="BA255" ca="1">IF(AZ255=0,"",SUM(($E$54:$V$54*AF255:AW255))/SUM(AF255:AW255))</f>
        <v>21.274929382782613</v>
      </c>
      <c r="BB255" s="56">
        <f t="array" aca="1" ref="BB255" ca="1">SUM(AG255:AW255*AG$54:AW$54*AG$55:AW$55)/1000000</f>
        <v>127.32707959024857</v>
      </c>
      <c r="BG255" s="10"/>
      <c r="BH255" s="48"/>
      <c r="BI255" s="55">
        <f t="shared" si="313"/>
        <v>0</v>
      </c>
      <c r="BJ255" s="55">
        <f t="shared" si="314"/>
        <v>0</v>
      </c>
      <c r="BK255" s="55">
        <f t="shared" ca="1" si="315"/>
        <v>4463902.753299146</v>
      </c>
      <c r="BL255" s="55">
        <f t="shared" ca="1" si="316"/>
        <v>3232670.4702519174</v>
      </c>
      <c r="BM255" s="55">
        <f t="shared" ca="1" si="317"/>
        <v>3275990.3758057393</v>
      </c>
      <c r="BN255" s="55">
        <f t="shared" ca="1" si="318"/>
        <v>1108654.9558693655</v>
      </c>
      <c r="BO255" s="55">
        <f t="shared" ca="1" si="319"/>
        <v>1018663.9339702261</v>
      </c>
      <c r="BP255" s="55">
        <f t="shared" ca="1" si="320"/>
        <v>376776.11711386248</v>
      </c>
      <c r="BQ255" s="55">
        <f t="shared" ca="1" si="321"/>
        <v>113424.2771003284</v>
      </c>
      <c r="BR255" s="55">
        <f t="shared" ca="1" si="322"/>
        <v>28356.868888847326</v>
      </c>
      <c r="BS255" s="55">
        <f t="shared" ca="1" si="323"/>
        <v>10794.441491123018</v>
      </c>
      <c r="BT255" s="55">
        <f t="shared" ca="1" si="324"/>
        <v>2668.1943381171945</v>
      </c>
      <c r="BU255" s="55">
        <f t="shared" ca="1" si="325"/>
        <v>1675.6397110352186</v>
      </c>
      <c r="BV255" s="55">
        <f t="shared" ca="1" si="326"/>
        <v>635.98238585826425</v>
      </c>
      <c r="BW255" s="55">
        <f t="shared" ca="1" si="327"/>
        <v>254.02841251850967</v>
      </c>
      <c r="BX255" s="55">
        <f t="shared" ca="1" si="328"/>
        <v>344.78380098289313</v>
      </c>
      <c r="BY255" s="55">
        <f t="shared" ca="1" si="329"/>
        <v>186.01928572811374</v>
      </c>
      <c r="BZ255" s="55">
        <f t="shared" ca="1" si="294"/>
        <v>13634998.841724796</v>
      </c>
      <c r="CA255" s="55">
        <f t="shared" ca="1" si="295"/>
        <v>13634998.841724796</v>
      </c>
      <c r="CB255" s="43">
        <f t="array" aca="1" ref="CB255" ca="1">SUM($E$54:$V$54*BH255:BY255)/1000000</f>
        <v>338.92633510855961</v>
      </c>
      <c r="CC255" s="45">
        <f t="array" aca="1" ref="CC255" ca="1">IF(CB255=0,"",SUM(($E$54:$V$54*BH255:BY255))/SUM(BH255:BY255))</f>
        <v>24.857085727899204</v>
      </c>
      <c r="CD255" s="56">
        <f t="array" aca="1" ref="CD255" ca="1">SUM(BI255:BY255*BI$54:BY$54*BI$55:BY$55)/1000000</f>
        <v>1622.5988996634098</v>
      </c>
      <c r="CI255" s="10"/>
      <c r="CJ255" s="73"/>
      <c r="CK255" s="156" t="str">
        <f t="shared" ca="1" si="330"/>
        <v/>
      </c>
      <c r="CL255" s="156" t="str">
        <f t="shared" ca="1" si="331"/>
        <v/>
      </c>
      <c r="CM255" s="156" t="str">
        <f t="shared" ca="1" si="332"/>
        <v/>
      </c>
      <c r="CN255" s="156">
        <f t="shared" ca="1" si="333"/>
        <v>0.4840566812480474</v>
      </c>
      <c r="CO255" s="156">
        <f t="shared" ca="1" si="334"/>
        <v>0.43144134422802488</v>
      </c>
      <c r="CP255" s="156">
        <f t="shared" ca="1" si="335"/>
        <v>0.51778596945184385</v>
      </c>
      <c r="CQ255" s="156">
        <f t="shared" ca="1" si="336"/>
        <v>0.43337403924382167</v>
      </c>
      <c r="CR255" s="156">
        <f t="shared" ca="1" si="337"/>
        <v>0.42451381848904007</v>
      </c>
      <c r="CS255" s="156">
        <f t="shared" ca="1" si="338"/>
        <v>0.46563593477819853</v>
      </c>
      <c r="CT255" s="156">
        <f t="shared" ca="1" si="339"/>
        <v>0.52084068252571569</v>
      </c>
      <c r="CU255" s="156">
        <f t="shared" ca="1" si="340"/>
        <v>0.50090362771890107</v>
      </c>
      <c r="CV255" s="156">
        <f t="shared" ca="1" si="341"/>
        <v>0.4445655842050672</v>
      </c>
      <c r="CW255" s="156">
        <f t="shared" ca="1" si="342"/>
        <v>0.50927789161309833</v>
      </c>
      <c r="CX255" s="156" t="str">
        <f t="shared" ca="1" si="343"/>
        <v/>
      </c>
      <c r="CY255" s="156" t="str">
        <f t="shared" ca="1" si="344"/>
        <v/>
      </c>
      <c r="CZ255" s="156" t="str">
        <f t="shared" ca="1" si="345"/>
        <v/>
      </c>
      <c r="DA255" s="156" t="str">
        <f t="shared" ca="1" si="346"/>
        <v/>
      </c>
      <c r="DB255" s="55"/>
      <c r="DC255" s="55"/>
      <c r="DD255" s="43"/>
      <c r="DE255" s="45"/>
      <c r="DF255" s="56"/>
      <c r="DK255" s="10"/>
      <c r="DL255" s="48"/>
      <c r="DM255" s="74">
        <f t="shared" ca="1" si="347"/>
        <v>9.7346300297544791E-2</v>
      </c>
      <c r="DN255" s="74">
        <f t="shared" ca="1" si="348"/>
        <v>9.7346300297544791E-2</v>
      </c>
      <c r="DO255" s="74">
        <f t="shared" ca="1" si="349"/>
        <v>0.70165915123111644</v>
      </c>
      <c r="DP255" s="74">
        <f t="shared" ca="1" si="350"/>
        <v>0.70165915123111644</v>
      </c>
      <c r="DQ255" s="74">
        <f t="shared" ca="1" si="351"/>
        <v>0.70165915123111644</v>
      </c>
      <c r="DR255" s="74">
        <f t="shared" ca="1" si="352"/>
        <v>0.70165915123111644</v>
      </c>
      <c r="DS255" s="74">
        <f t="shared" ca="1" si="353"/>
        <v>0.70165915123111644</v>
      </c>
      <c r="DT255" s="74">
        <f t="shared" ca="1" si="354"/>
        <v>0.70165915123111644</v>
      </c>
      <c r="DU255" s="74">
        <f t="shared" ca="1" si="355"/>
        <v>0.70165915123111644</v>
      </c>
      <c r="DV255" s="74">
        <f t="shared" ca="1" si="356"/>
        <v>0.70165915123111644</v>
      </c>
      <c r="DW255" s="74">
        <f t="shared" ca="1" si="357"/>
        <v>0.70165915123111644</v>
      </c>
      <c r="DX255" s="74">
        <f t="shared" ca="1" si="358"/>
        <v>0.70165915123111644</v>
      </c>
      <c r="DY255" s="74">
        <f t="shared" ca="1" si="359"/>
        <v>0.70165915123111644</v>
      </c>
      <c r="DZ255" s="74">
        <f t="shared" ca="1" si="360"/>
        <v>0.70165915123111644</v>
      </c>
      <c r="EA255" s="74">
        <f t="shared" ca="1" si="361"/>
        <v>0.70165915123111622</v>
      </c>
      <c r="EB255" s="74">
        <f t="shared" ca="1" si="362"/>
        <v>0.70165915123111644</v>
      </c>
      <c r="EC255" s="74">
        <f t="shared" ca="1" si="363"/>
        <v>0.70165915123111644</v>
      </c>
      <c r="ED255" s="55"/>
      <c r="EE255" s="55"/>
      <c r="EF255" s="43"/>
      <c r="EG255" s="45"/>
      <c r="EH255" s="56"/>
    </row>
    <row r="256" spans="1:138" x14ac:dyDescent="0.2">
      <c r="A256" s="6">
        <v>17</v>
      </c>
      <c r="B256">
        <v>8</v>
      </c>
      <c r="C256" s="5">
        <f t="shared" ca="1" si="287"/>
        <v>0.68200459714802231</v>
      </c>
      <c r="D256" s="5">
        <f t="shared" ca="1" si="288"/>
        <v>7.9639337618450254E-2</v>
      </c>
      <c r="E256" s="32">
        <f t="shared" ca="1" si="289"/>
        <v>20424804.086382899</v>
      </c>
      <c r="F256" s="31">
        <f t="shared" ca="1" si="285"/>
        <v>11856080.729401784</v>
      </c>
      <c r="G256" s="31">
        <f t="shared" ca="1" si="285"/>
        <v>8245073.0268927235</v>
      </c>
      <c r="H256" s="31">
        <f t="shared" ca="1" si="285"/>
        <v>3068846.0984740998</v>
      </c>
      <c r="I256" s="31">
        <f t="shared" ca="1" si="285"/>
        <v>1809216.105948614</v>
      </c>
      <c r="J256" s="31">
        <f t="shared" ca="1" si="285"/>
        <v>1310198.6766359797</v>
      </c>
      <c r="K256" s="31">
        <f t="shared" ca="1" si="285"/>
        <v>1327756.1986447696</v>
      </c>
      <c r="L256" s="31">
        <f t="shared" ca="1" si="285"/>
        <v>449336.93965805537</v>
      </c>
      <c r="M256" s="31">
        <f t="shared" ca="1" si="285"/>
        <v>412863.65266936214</v>
      </c>
      <c r="N256" s="31">
        <f t="shared" ca="1" si="285"/>
        <v>152707.04965859264</v>
      </c>
      <c r="O256" s="31">
        <f t="shared" ca="1" si="285"/>
        <v>45970.766003768433</v>
      </c>
      <c r="P256" s="31">
        <f t="shared" ca="1" si="286"/>
        <v>11493.015583741964</v>
      </c>
      <c r="Q256" s="31">
        <f t="shared" ca="1" si="286"/>
        <v>4374.978237602968</v>
      </c>
      <c r="R256" s="31">
        <f t="shared" ca="1" si="286"/>
        <v>1081.4169656260492</v>
      </c>
      <c r="S256" s="31">
        <f t="shared" ca="1" si="286"/>
        <v>679.13539351443785</v>
      </c>
      <c r="T256" s="31">
        <f t="shared" ca="1" si="286"/>
        <v>257.76313669557408</v>
      </c>
      <c r="U256" s="31">
        <f t="shared" ca="1" si="286"/>
        <v>102.95750617716176</v>
      </c>
      <c r="V256" s="31">
        <f t="shared" ca="1" si="286"/>
        <v>139.74059030461788</v>
      </c>
      <c r="W256" s="33">
        <f t="shared" ca="1" si="290"/>
        <v>8595024.4951069057</v>
      </c>
      <c r="X256" s="33">
        <f t="shared" ca="1" si="291"/>
        <v>49120982.337784305</v>
      </c>
      <c r="Y256" s="40">
        <f t="array" aca="1" ref="Y256" ca="1">SUM($E$54:$V$54*E256:V256)/1000000</f>
        <v>424.36273070568456</v>
      </c>
      <c r="Z256" s="41">
        <f t="array" aca="1" ref="Z256" ca="1">SUM(($E$54:$V$54*E256:V256))/SUM(E256:V256)</f>
        <v>8.6391336351443631</v>
      </c>
      <c r="AE256" s="10"/>
      <c r="AF256" s="48"/>
      <c r="AG256" s="55">
        <f t="shared" ca="1" si="296"/>
        <v>292338.95789304166</v>
      </c>
      <c r="AH256" s="55">
        <f t="shared" ca="1" si="297"/>
        <v>203301.25202811963</v>
      </c>
      <c r="AI256" s="55">
        <f t="shared" ca="1" si="298"/>
        <v>404811.86145384051</v>
      </c>
      <c r="AJ256" s="55">
        <f t="shared" ca="1" si="299"/>
        <v>238653.91620175715</v>
      </c>
      <c r="AK256" s="55">
        <f t="shared" ca="1" si="300"/>
        <v>172828.46651289827</v>
      </c>
      <c r="AL256" s="55">
        <f t="shared" ca="1" si="301"/>
        <v>175144.48137282528</v>
      </c>
      <c r="AM256" s="55">
        <f t="shared" ca="1" si="302"/>
        <v>59272.090266563951</v>
      </c>
      <c r="AN256" s="55">
        <f t="shared" ca="1" si="303"/>
        <v>54460.894551479229</v>
      </c>
      <c r="AO256" s="55">
        <f t="shared" ca="1" si="304"/>
        <v>20143.605461399995</v>
      </c>
      <c r="AP256" s="55">
        <f t="shared" ca="1" si="305"/>
        <v>6064.009325100239</v>
      </c>
      <c r="AQ256" s="55">
        <f t="shared" ca="1" si="306"/>
        <v>1516.0450810765376</v>
      </c>
      <c r="AR256" s="55">
        <f t="shared" ca="1" si="307"/>
        <v>577.10391051043678</v>
      </c>
      <c r="AS256" s="55">
        <f t="shared" ca="1" si="308"/>
        <v>142.649843236034</v>
      </c>
      <c r="AT256" s="55">
        <f t="shared" ca="1" si="309"/>
        <v>89.584832215751575</v>
      </c>
      <c r="AU256" s="55">
        <f t="shared" ca="1" si="310"/>
        <v>34.001566657838957</v>
      </c>
      <c r="AV256" s="55">
        <f t="shared" ca="1" si="311"/>
        <v>13.581137140420825</v>
      </c>
      <c r="AW256" s="55">
        <f t="shared" ca="1" si="312"/>
        <v>18.433198233693791</v>
      </c>
      <c r="AX256" s="55">
        <f t="shared" ca="1" si="292"/>
        <v>1133770.7247149353</v>
      </c>
      <c r="AY256" s="55">
        <f t="shared" ca="1" si="293"/>
        <v>1629410.9346360965</v>
      </c>
      <c r="AZ256" s="43">
        <f t="array" aca="1" ref="AZ256" ca="1">SUM($E$54:$V$54*AF256:AW256)/1000000</f>
        <v>32.803934037437742</v>
      </c>
      <c r="BA256" s="45">
        <f t="array" aca="1" ref="BA256" ca="1">IF(AZ256=0,"",SUM(($E$54:$V$54*AF256:AW256))/SUM(AF256:AW256))</f>
        <v>20.132388546149034</v>
      </c>
      <c r="BB256" s="56">
        <f t="array" aca="1" ref="BB256" ca="1">SUM(AG256:AW256*AG$54:AW$54*AG$55:AW$55)/1000000</f>
        <v>68.488895567702357</v>
      </c>
      <c r="BG256" s="10"/>
      <c r="BH256" s="48"/>
      <c r="BI256" s="55">
        <f t="shared" si="313"/>
        <v>0</v>
      </c>
      <c r="BJ256" s="55">
        <f t="shared" si="314"/>
        <v>0</v>
      </c>
      <c r="BK256" s="55">
        <f t="shared" ca="1" si="315"/>
        <v>3466673.1134087997</v>
      </c>
      <c r="BL256" s="55">
        <f t="shared" ca="1" si="316"/>
        <v>2043752.1562116747</v>
      </c>
      <c r="BM256" s="55">
        <f t="shared" ca="1" si="317"/>
        <v>1480045.0657255645</v>
      </c>
      <c r="BN256" s="55">
        <f t="shared" ca="1" si="318"/>
        <v>1499878.6407999939</v>
      </c>
      <c r="BO256" s="55">
        <f t="shared" ca="1" si="319"/>
        <v>507586.31667730073</v>
      </c>
      <c r="BP256" s="55">
        <f t="shared" ca="1" si="320"/>
        <v>466384.8489907278</v>
      </c>
      <c r="BQ256" s="55">
        <f t="shared" ca="1" si="321"/>
        <v>172503.08627162766</v>
      </c>
      <c r="BR256" s="55">
        <f t="shared" ca="1" si="322"/>
        <v>51930.143576542185</v>
      </c>
      <c r="BS256" s="55">
        <f t="shared" ca="1" si="323"/>
        <v>12982.901989108293</v>
      </c>
      <c r="BT256" s="55">
        <f t="shared" ca="1" si="324"/>
        <v>4942.1244798127918</v>
      </c>
      <c r="BU256" s="55">
        <f t="shared" ca="1" si="325"/>
        <v>1221.6054500041569</v>
      </c>
      <c r="BV256" s="55">
        <f t="shared" ca="1" si="326"/>
        <v>767.17447976014125</v>
      </c>
      <c r="BW256" s="55">
        <f t="shared" ca="1" si="327"/>
        <v>291.17802162016943</v>
      </c>
      <c r="BX256" s="55">
        <f t="shared" ca="1" si="328"/>
        <v>116.30430690723003</v>
      </c>
      <c r="BY256" s="55">
        <f t="shared" ca="1" si="329"/>
        <v>157.85573199704126</v>
      </c>
      <c r="BZ256" s="55">
        <f t="shared" ca="1" si="294"/>
        <v>9709232.5161214415</v>
      </c>
      <c r="CA256" s="55">
        <f t="shared" ca="1" si="295"/>
        <v>9709232.5161214415</v>
      </c>
      <c r="CB256" s="43">
        <f t="array" aca="1" ref="CB256" ca="1">SUM($E$54:$V$54*BH256:BY256)/1000000</f>
        <v>243.02087078460988</v>
      </c>
      <c r="CC256" s="45">
        <f t="array" aca="1" ref="CC256" ca="1">IF(CB256=0,"",SUM(($E$54:$V$54*BH256:BY256))/SUM(BH256:BY256))</f>
        <v>25.02987443972448</v>
      </c>
      <c r="CD256" s="56">
        <f t="array" aca="1" ref="CD256" ca="1">SUM(BI256:BY256*BI$54:BY$54*BI$55:BY$55)/1000000</f>
        <v>1168.1781919133523</v>
      </c>
      <c r="CI256" s="10"/>
      <c r="CJ256" s="73"/>
      <c r="CK256" s="156" t="str">
        <f t="shared" ca="1" si="330"/>
        <v/>
      </c>
      <c r="CL256" s="156" t="str">
        <f t="shared" ca="1" si="331"/>
        <v/>
      </c>
      <c r="CM256" s="156" t="str">
        <f t="shared" ca="1" si="332"/>
        <v/>
      </c>
      <c r="CN256" s="156">
        <f t="shared" ca="1" si="333"/>
        <v>0.50332280765969284</v>
      </c>
      <c r="CO256" s="156">
        <f t="shared" ca="1" si="334"/>
        <v>0.4858539675399286</v>
      </c>
      <c r="CP256" s="156">
        <f t="shared" ca="1" si="335"/>
        <v>0.59785063551701012</v>
      </c>
      <c r="CQ256" s="156">
        <f t="shared" ca="1" si="336"/>
        <v>0.68238096961494021</v>
      </c>
      <c r="CR256" s="156">
        <f t="shared" ca="1" si="337"/>
        <v>0.62441762455259575</v>
      </c>
      <c r="CS256" s="156">
        <f t="shared" ca="1" si="338"/>
        <v>0.65913573659313107</v>
      </c>
      <c r="CT256" s="156">
        <f t="shared" ca="1" si="339"/>
        <v>0.68673792364131647</v>
      </c>
      <c r="CU256" s="156">
        <f t="shared" ca="1" si="340"/>
        <v>0.57690211015627768</v>
      </c>
      <c r="CV256" s="156">
        <f t="shared" ca="1" si="341"/>
        <v>0.57841837988600964</v>
      </c>
      <c r="CW256" s="156">
        <f t="shared" ca="1" si="342"/>
        <v>0.60649408772753011</v>
      </c>
      <c r="CX256" s="156" t="str">
        <f t="shared" ca="1" si="343"/>
        <v/>
      </c>
      <c r="CY256" s="156" t="str">
        <f t="shared" ca="1" si="344"/>
        <v/>
      </c>
      <c r="CZ256" s="156" t="str">
        <f t="shared" ca="1" si="345"/>
        <v/>
      </c>
      <c r="DA256" s="156" t="str">
        <f t="shared" ca="1" si="346"/>
        <v/>
      </c>
      <c r="DB256" s="55"/>
      <c r="DC256" s="55"/>
      <c r="DD256" s="43"/>
      <c r="DE256" s="45"/>
      <c r="DF256" s="56"/>
      <c r="DK256" s="10"/>
      <c r="DL256" s="48"/>
      <c r="DM256" s="74">
        <f t="shared" ca="1" si="347"/>
        <v>7.963933761845024E-2</v>
      </c>
      <c r="DN256" s="74">
        <f t="shared" ca="1" si="348"/>
        <v>7.963933761845024E-2</v>
      </c>
      <c r="DO256" s="74">
        <f t="shared" ca="1" si="349"/>
        <v>0.76164393476647252</v>
      </c>
      <c r="DP256" s="74">
        <f t="shared" ca="1" si="350"/>
        <v>0.76164393476647252</v>
      </c>
      <c r="DQ256" s="74">
        <f t="shared" ca="1" si="351"/>
        <v>0.76164393476647252</v>
      </c>
      <c r="DR256" s="74">
        <f t="shared" ca="1" si="352"/>
        <v>0.76164393476647252</v>
      </c>
      <c r="DS256" s="74">
        <f t="shared" ca="1" si="353"/>
        <v>0.76164393476647252</v>
      </c>
      <c r="DT256" s="74">
        <f t="shared" ca="1" si="354"/>
        <v>0.76164393476647252</v>
      </c>
      <c r="DU256" s="74">
        <f t="shared" ca="1" si="355"/>
        <v>0.76164393476647252</v>
      </c>
      <c r="DV256" s="74">
        <f t="shared" ca="1" si="356"/>
        <v>0.76164393476647252</v>
      </c>
      <c r="DW256" s="74">
        <f t="shared" ca="1" si="357"/>
        <v>0.76164393476647252</v>
      </c>
      <c r="DX256" s="74">
        <f t="shared" ca="1" si="358"/>
        <v>0.76164393476647252</v>
      </c>
      <c r="DY256" s="74">
        <f t="shared" ca="1" si="359"/>
        <v>0.76164393476647252</v>
      </c>
      <c r="DZ256" s="74">
        <f t="shared" ca="1" si="360"/>
        <v>0.76164393476647252</v>
      </c>
      <c r="EA256" s="74">
        <f t="shared" ca="1" si="361"/>
        <v>0.76164393476647263</v>
      </c>
      <c r="EB256" s="74">
        <f t="shared" ca="1" si="362"/>
        <v>0.76164393476647252</v>
      </c>
      <c r="EC256" s="74">
        <f t="shared" ca="1" si="363"/>
        <v>0.76164393476647252</v>
      </c>
      <c r="ED256" s="55"/>
      <c r="EE256" s="55"/>
      <c r="EF256" s="43"/>
      <c r="EG256" s="45"/>
      <c r="EH256" s="56"/>
    </row>
    <row r="257" spans="1:138" x14ac:dyDescent="0.2">
      <c r="A257" s="6">
        <v>17</v>
      </c>
      <c r="B257">
        <v>9</v>
      </c>
      <c r="C257" s="5">
        <f t="shared" ca="1" si="287"/>
        <v>0.39170865410229228</v>
      </c>
      <c r="D257" s="5">
        <f t="shared" ca="1" si="288"/>
        <v>7.0712706479895915E-2</v>
      </c>
      <c r="E257" s="32">
        <f t="shared" ca="1" si="289"/>
        <v>36335741.423328951</v>
      </c>
      <c r="F257" s="31">
        <f t="shared" ca="1" si="285"/>
        <v>15975197.166305941</v>
      </c>
      <c r="G257" s="31">
        <f t="shared" ca="1" si="285"/>
        <v>9273196.7695155479</v>
      </c>
      <c r="H257" s="31">
        <f t="shared" ca="1" si="285"/>
        <v>4358789.8108029002</v>
      </c>
      <c r="I257" s="31">
        <f t="shared" ca="1" si="285"/>
        <v>1622357.3837759267</v>
      </c>
      <c r="J257" s="31">
        <f t="shared" ca="1" si="285"/>
        <v>956449.10632420075</v>
      </c>
      <c r="K257" s="31">
        <f t="shared" ca="1" si="285"/>
        <v>692641.60829398758</v>
      </c>
      <c r="L257" s="31">
        <f t="shared" ca="1" si="285"/>
        <v>701923.4603509974</v>
      </c>
      <c r="M257" s="31">
        <f t="shared" ca="1" si="285"/>
        <v>237543.71462941467</v>
      </c>
      <c r="N257" s="31">
        <f t="shared" ca="1" si="285"/>
        <v>218261.97010462181</v>
      </c>
      <c r="O257" s="31">
        <f t="shared" ca="1" si="285"/>
        <v>80729.17364329203</v>
      </c>
      <c r="P257" s="31">
        <f t="shared" ca="1" si="286"/>
        <v>24302.623615153738</v>
      </c>
      <c r="Q257" s="31">
        <f t="shared" ca="1" si="286"/>
        <v>6075.8272314166143</v>
      </c>
      <c r="R257" s="31">
        <f t="shared" ca="1" si="286"/>
        <v>2312.8492012562451</v>
      </c>
      <c r="S257" s="31">
        <f t="shared" ca="1" si="286"/>
        <v>571.69527008745354</v>
      </c>
      <c r="T257" s="31">
        <f t="shared" ca="1" si="286"/>
        <v>359.02755788227961</v>
      </c>
      <c r="U257" s="31">
        <f t="shared" ca="1" si="286"/>
        <v>136.26748121752951</v>
      </c>
      <c r="V257" s="31">
        <f t="shared" ca="1" si="286"/>
        <v>54.428884669298668</v>
      </c>
      <c r="W257" s="33">
        <f t="shared" ca="1" si="290"/>
        <v>8902508.947167024</v>
      </c>
      <c r="X257" s="33">
        <f t="shared" ca="1" si="291"/>
        <v>70486644.306317464</v>
      </c>
      <c r="Y257" s="40">
        <f t="array" aca="1" ref="Y257" ca="1">SUM($E$54:$V$54*E257:V257)/1000000</f>
        <v>483.40661575346905</v>
      </c>
      <c r="Z257" s="41">
        <f t="array" aca="1" ref="Z257" ca="1">SUM(($E$54:$V$54*E257:V257))/SUM(E257:V257)</f>
        <v>6.8581306502931803</v>
      </c>
      <c r="AE257" s="10"/>
      <c r="AF257" s="48"/>
      <c r="AG257" s="55">
        <f t="shared" ca="1" si="296"/>
        <v>493619.71146203211</v>
      </c>
      <c r="AH257" s="55">
        <f t="shared" ca="1" si="297"/>
        <v>286533.7226230544</v>
      </c>
      <c r="AI257" s="55">
        <f t="shared" ca="1" si="298"/>
        <v>431127.07127685286</v>
      </c>
      <c r="AJ257" s="55">
        <f t="shared" ca="1" si="299"/>
        <v>160467.06030609296</v>
      </c>
      <c r="AK257" s="55">
        <f t="shared" ca="1" si="300"/>
        <v>94602.19921890655</v>
      </c>
      <c r="AL257" s="55">
        <f t="shared" ca="1" si="301"/>
        <v>68509.049756925539</v>
      </c>
      <c r="AM257" s="55">
        <f t="shared" ca="1" si="302"/>
        <v>69427.115978757574</v>
      </c>
      <c r="AN257" s="55">
        <f t="shared" ca="1" si="303"/>
        <v>23495.403640383291</v>
      </c>
      <c r="AO257" s="55">
        <f t="shared" ca="1" si="304"/>
        <v>21588.249956239208</v>
      </c>
      <c r="AP257" s="55">
        <f t="shared" ca="1" si="305"/>
        <v>7984.9072128169246</v>
      </c>
      <c r="AQ257" s="55">
        <f t="shared" ca="1" si="306"/>
        <v>2403.7678801527081</v>
      </c>
      <c r="AR257" s="55">
        <f t="shared" ca="1" si="307"/>
        <v>600.95891602129905</v>
      </c>
      <c r="AS257" s="55">
        <f t="shared" ca="1" si="308"/>
        <v>228.76347466246349</v>
      </c>
      <c r="AT257" s="55">
        <f t="shared" ca="1" si="309"/>
        <v>56.54627044524365</v>
      </c>
      <c r="AU257" s="55">
        <f t="shared" ca="1" si="310"/>
        <v>35.511347473980607</v>
      </c>
      <c r="AV257" s="55">
        <f t="shared" ca="1" si="311"/>
        <v>13.478190653282594</v>
      </c>
      <c r="AW257" s="55">
        <f t="shared" ca="1" si="312"/>
        <v>5.3835506319167701</v>
      </c>
      <c r="AX257" s="55">
        <f t="shared" ca="1" si="292"/>
        <v>880545.46697701572</v>
      </c>
      <c r="AY257" s="55">
        <f t="shared" ca="1" si="293"/>
        <v>1660698.9010621023</v>
      </c>
      <c r="AZ257" s="43">
        <f t="array" aca="1" ref="AZ257" ca="1">SUM($E$54:$V$54*AF257:AW257)/1000000</f>
        <v>27.717194984756819</v>
      </c>
      <c r="BA257" s="45">
        <f t="array" aca="1" ref="BA257" ca="1">IF(AZ257=0,"",SUM(($E$54:$V$54*AF257:AW257))/SUM(AF257:AW257))</f>
        <v>16.690078476616229</v>
      </c>
      <c r="BB257" s="56">
        <f t="array" aca="1" ref="BB257" ca="1">SUM(AG257:AW257*AG$54:AW$54*AG$55:AW$55)/1000000</f>
        <v>53.108466069826285</v>
      </c>
      <c r="BG257" s="10"/>
      <c r="BH257" s="48"/>
      <c r="BI257" s="55">
        <f t="shared" si="313"/>
        <v>0</v>
      </c>
      <c r="BJ257" s="55">
        <f t="shared" si="314"/>
        <v>0</v>
      </c>
      <c r="BK257" s="55">
        <f t="shared" ca="1" si="315"/>
        <v>2388201.6860001204</v>
      </c>
      <c r="BL257" s="55">
        <f t="shared" ca="1" si="316"/>
        <v>888897.33329782123</v>
      </c>
      <c r="BM257" s="55">
        <f t="shared" ca="1" si="317"/>
        <v>524043.01823308406</v>
      </c>
      <c r="BN257" s="55">
        <f t="shared" ca="1" si="318"/>
        <v>379501.63428890693</v>
      </c>
      <c r="BO257" s="55">
        <f t="shared" ca="1" si="319"/>
        <v>384587.20521430834</v>
      </c>
      <c r="BP257" s="55">
        <f t="shared" ca="1" si="320"/>
        <v>130151.33199831931</v>
      </c>
      <c r="BQ257" s="55">
        <f t="shared" ca="1" si="321"/>
        <v>119586.77238844639</v>
      </c>
      <c r="BR257" s="55">
        <f t="shared" ca="1" si="322"/>
        <v>44231.898525245182</v>
      </c>
      <c r="BS257" s="55">
        <f t="shared" ca="1" si="323"/>
        <v>13315.523163812632</v>
      </c>
      <c r="BT257" s="55">
        <f t="shared" ca="1" si="324"/>
        <v>3328.9746621761897</v>
      </c>
      <c r="BU257" s="55">
        <f t="shared" ca="1" si="325"/>
        <v>1267.2210869665093</v>
      </c>
      <c r="BV257" s="55">
        <f t="shared" ca="1" si="326"/>
        <v>313.23455985817645</v>
      </c>
      <c r="BW257" s="55">
        <f t="shared" ca="1" si="327"/>
        <v>196.71290800255983</v>
      </c>
      <c r="BX257" s="55">
        <f t="shared" ca="1" si="328"/>
        <v>74.661601617983948</v>
      </c>
      <c r="BY257" s="55">
        <f t="shared" ca="1" si="329"/>
        <v>29.821845002060616</v>
      </c>
      <c r="BZ257" s="55">
        <f t="shared" ca="1" si="294"/>
        <v>4877727.0297736889</v>
      </c>
      <c r="CA257" s="55">
        <f t="shared" ca="1" si="295"/>
        <v>4877727.0297736889</v>
      </c>
      <c r="CB257" s="43">
        <f t="array" aca="1" ref="CB257" ca="1">SUM($E$54:$V$54*BH257:BY257)/1000000</f>
        <v>116.1298354610194</v>
      </c>
      <c r="CC257" s="45">
        <f t="array" aca="1" ref="CC257" ca="1">IF(CB257=0,"",SUM(($E$54:$V$54*BH257:BY257))/SUM(BH257:BY257))</f>
        <v>23.808186631224309</v>
      </c>
      <c r="CD257" s="56">
        <f t="array" aca="1" ref="CD257" ca="1">SUM(BI257:BY257*BI$54:BY$54*BI$55:BY$55)/1000000</f>
        <v>551.35547303566636</v>
      </c>
      <c r="CI257" s="10"/>
      <c r="CJ257" s="73"/>
      <c r="CK257" s="156" t="str">
        <f t="shared" ca="1" si="330"/>
        <v/>
      </c>
      <c r="CL257" s="156" t="str">
        <f t="shared" ca="1" si="331"/>
        <v/>
      </c>
      <c r="CM257" s="156" t="str">
        <f t="shared" ca="1" si="332"/>
        <v/>
      </c>
      <c r="CN257" s="156">
        <f t="shared" ca="1" si="333"/>
        <v>1.1572483560213742</v>
      </c>
      <c r="CO257" s="156">
        <f t="shared" ca="1" si="334"/>
        <v>1.201327299566032</v>
      </c>
      <c r="CP257" s="156">
        <f t="shared" ca="1" si="335"/>
        <v>1.2884860587483222</v>
      </c>
      <c r="CQ257" s="156">
        <f t="shared" ca="1" si="336"/>
        <v>1.2364363198934867</v>
      </c>
      <c r="CR257" s="156">
        <f t="shared" ca="1" si="337"/>
        <v>1.4953475560209437</v>
      </c>
      <c r="CS257" s="156">
        <f t="shared" ca="1" si="338"/>
        <v>1.2992675235784288</v>
      </c>
      <c r="CT257" s="156">
        <f t="shared" ca="1" si="339"/>
        <v>1.2153256414050413</v>
      </c>
      <c r="CU257" s="156">
        <f t="shared" ca="1" si="340"/>
        <v>1.1294463437641826</v>
      </c>
      <c r="CV257" s="156">
        <f t="shared" ca="1" si="341"/>
        <v>1.0106462730377679</v>
      </c>
      <c r="CW257" s="156">
        <f t="shared" ca="1" si="342"/>
        <v>1.4243286236434596</v>
      </c>
      <c r="CX257" s="156" t="str">
        <f t="shared" ca="1" si="343"/>
        <v/>
      </c>
      <c r="CY257" s="156" t="str">
        <f t="shared" ca="1" si="344"/>
        <v/>
      </c>
      <c r="CZ257" s="156" t="str">
        <f t="shared" ca="1" si="345"/>
        <v/>
      </c>
      <c r="DA257" s="156" t="str">
        <f t="shared" ca="1" si="346"/>
        <v/>
      </c>
      <c r="DB257" s="55"/>
      <c r="DC257" s="55"/>
      <c r="DD257" s="43"/>
      <c r="DE257" s="45"/>
      <c r="DF257" s="56"/>
      <c r="DK257" s="10"/>
      <c r="DL257" s="48"/>
      <c r="DM257" s="74">
        <f t="shared" ca="1" si="347"/>
        <v>7.0712706479895915E-2</v>
      </c>
      <c r="DN257" s="74">
        <f t="shared" ca="1" si="348"/>
        <v>7.0712706479895915E-2</v>
      </c>
      <c r="DO257" s="74">
        <f t="shared" ca="1" si="349"/>
        <v>0.46242136058218819</v>
      </c>
      <c r="DP257" s="74">
        <f t="shared" ca="1" si="350"/>
        <v>0.46242136058218819</v>
      </c>
      <c r="DQ257" s="74">
        <f t="shared" ca="1" si="351"/>
        <v>0.46242136058218819</v>
      </c>
      <c r="DR257" s="74">
        <f t="shared" ca="1" si="352"/>
        <v>0.46242136058218819</v>
      </c>
      <c r="DS257" s="74">
        <f t="shared" ca="1" si="353"/>
        <v>0.46242136058218819</v>
      </c>
      <c r="DT257" s="74">
        <f t="shared" ca="1" si="354"/>
        <v>0.46242136058218819</v>
      </c>
      <c r="DU257" s="74">
        <f t="shared" ca="1" si="355"/>
        <v>0.46242136058218819</v>
      </c>
      <c r="DV257" s="74">
        <f t="shared" ca="1" si="356"/>
        <v>0.46242136058218819</v>
      </c>
      <c r="DW257" s="74">
        <f t="shared" ca="1" si="357"/>
        <v>0.46242136058218819</v>
      </c>
      <c r="DX257" s="74">
        <f t="shared" ca="1" si="358"/>
        <v>0.46242136058218819</v>
      </c>
      <c r="DY257" s="74">
        <f t="shared" ca="1" si="359"/>
        <v>0.46242136058218819</v>
      </c>
      <c r="DZ257" s="74">
        <f t="shared" ca="1" si="360"/>
        <v>0.46242136058218819</v>
      </c>
      <c r="EA257" s="74">
        <f t="shared" ca="1" si="361"/>
        <v>0.46242136058218819</v>
      </c>
      <c r="EB257" s="74">
        <f t="shared" ca="1" si="362"/>
        <v>0.46242136058218819</v>
      </c>
      <c r="EC257" s="74">
        <f t="shared" ca="1" si="363"/>
        <v>0.46242136058218819</v>
      </c>
      <c r="ED257" s="55"/>
      <c r="EE257" s="55"/>
      <c r="EF257" s="43"/>
      <c r="EG257" s="45"/>
      <c r="EH257" s="56"/>
    </row>
    <row r="258" spans="1:138" x14ac:dyDescent="0.2">
      <c r="A258" s="6">
        <v>17</v>
      </c>
      <c r="B258">
        <v>10</v>
      </c>
      <c r="C258" s="5">
        <f t="shared" ca="1" si="287"/>
        <v>0.59709206113848545</v>
      </c>
      <c r="D258" s="5">
        <f t="shared" ca="1" si="288"/>
        <v>0.14550001411578956</v>
      </c>
      <c r="E258" s="32">
        <f t="shared" ca="1" si="289"/>
        <v>82497958.863698259</v>
      </c>
      <c r="F258" s="31">
        <f t="shared" ref="F258:O267" ca="1" si="364">E257*EXP(-M-(F$52*$C258)-(F$51*$D258))</f>
        <v>26371973.989420582</v>
      </c>
      <c r="G258" s="31">
        <f t="shared" ca="1" si="364"/>
        <v>11594575.138494253</v>
      </c>
      <c r="H258" s="31">
        <f t="shared" ca="1" si="364"/>
        <v>3704454.8019745275</v>
      </c>
      <c r="I258" s="31">
        <f t="shared" ca="1" si="364"/>
        <v>1741248.4870921159</v>
      </c>
      <c r="J258" s="31">
        <f t="shared" ca="1" si="364"/>
        <v>648099.00514615478</v>
      </c>
      <c r="K258" s="31">
        <f t="shared" ca="1" si="364"/>
        <v>382082.09885230672</v>
      </c>
      <c r="L258" s="31">
        <f t="shared" ca="1" si="364"/>
        <v>276696.33198412851</v>
      </c>
      <c r="M258" s="31">
        <f t="shared" ca="1" si="364"/>
        <v>280404.24439863057</v>
      </c>
      <c r="N258" s="31">
        <f t="shared" ca="1" si="364"/>
        <v>94893.915896467443</v>
      </c>
      <c r="O258" s="31">
        <f t="shared" ca="1" si="364"/>
        <v>87191.248426914055</v>
      </c>
      <c r="P258" s="31">
        <f t="shared" ref="P258:V267" ca="1" si="365">O257*EXP(-M-(P$52*$C258)-(P$51*$D258))</f>
        <v>32249.674238062355</v>
      </c>
      <c r="Q258" s="31">
        <f t="shared" ca="1" si="365"/>
        <v>9708.4072504199721</v>
      </c>
      <c r="R258" s="31">
        <f t="shared" ca="1" si="365"/>
        <v>2427.1702545318385</v>
      </c>
      <c r="S258" s="31">
        <f t="shared" ca="1" si="365"/>
        <v>923.93653912341711</v>
      </c>
      <c r="T258" s="31">
        <f t="shared" ca="1" si="365"/>
        <v>228.38071284151465</v>
      </c>
      <c r="U258" s="31">
        <f t="shared" ca="1" si="365"/>
        <v>143.42425744813355</v>
      </c>
      <c r="V258" s="31">
        <f t="shared" ca="1" si="365"/>
        <v>54.43610630680304</v>
      </c>
      <c r="W258" s="33">
        <f t="shared" ca="1" si="290"/>
        <v>7260805.563129981</v>
      </c>
      <c r="X258" s="33">
        <f t="shared" ca="1" si="291"/>
        <v>127725313.55474307</v>
      </c>
      <c r="Y258" s="40">
        <f t="array" aca="1" ref="Y258" ca="1">SUM($E$54:$V$54*E258:V258)/1000000</f>
        <v>601.90950925697075</v>
      </c>
      <c r="Z258" s="41">
        <f t="array" aca="1" ref="Z258" ca="1">SUM(($E$54:$V$54*E258:V258))/SUM(E258:V258)</f>
        <v>4.712531075517715</v>
      </c>
      <c r="AE258" s="10"/>
      <c r="AF258" s="48"/>
      <c r="AG258" s="55">
        <f t="shared" ca="1" si="296"/>
        <v>1579926.7903206076</v>
      </c>
      <c r="AH258" s="55">
        <f t="shared" ca="1" si="297"/>
        <v>694623.00740327768</v>
      </c>
      <c r="AI258" s="55">
        <f t="shared" ca="1" si="298"/>
        <v>883019.86986960226</v>
      </c>
      <c r="AJ258" s="55">
        <f t="shared" ca="1" si="299"/>
        <v>415056.22140758263</v>
      </c>
      <c r="AK258" s="55">
        <f t="shared" ca="1" si="300"/>
        <v>154485.43167046891</v>
      </c>
      <c r="AL258" s="55">
        <f t="shared" ca="1" si="301"/>
        <v>91075.773155131159</v>
      </c>
      <c r="AM258" s="55">
        <f t="shared" ca="1" si="302"/>
        <v>65955.28144432776</v>
      </c>
      <c r="AN258" s="55">
        <f t="shared" ca="1" si="303"/>
        <v>66839.125495008659</v>
      </c>
      <c r="AO258" s="55">
        <f t="shared" ca="1" si="304"/>
        <v>22619.580409417511</v>
      </c>
      <c r="AP258" s="55">
        <f t="shared" ca="1" si="305"/>
        <v>20783.518481225412</v>
      </c>
      <c r="AQ258" s="55">
        <f t="shared" ca="1" si="306"/>
        <v>7687.2589007840461</v>
      </c>
      <c r="AR258" s="55">
        <f t="shared" ca="1" si="307"/>
        <v>2314.1641523976937</v>
      </c>
      <c r="AS258" s="55">
        <f t="shared" ca="1" si="308"/>
        <v>578.55735239790101</v>
      </c>
      <c r="AT258" s="55">
        <f t="shared" ca="1" si="309"/>
        <v>220.23600398894555</v>
      </c>
      <c r="AU258" s="55">
        <f t="shared" ca="1" si="310"/>
        <v>54.438431055104544</v>
      </c>
      <c r="AV258" s="55">
        <f t="shared" ca="1" si="311"/>
        <v>34.187613540456979</v>
      </c>
      <c r="AW258" s="55">
        <f t="shared" ca="1" si="312"/>
        <v>12.97577270523588</v>
      </c>
      <c r="AX258" s="55">
        <f t="shared" ca="1" si="292"/>
        <v>1730736.6201596337</v>
      </c>
      <c r="AY258" s="55">
        <f t="shared" ca="1" si="293"/>
        <v>4005286.4178835191</v>
      </c>
      <c r="AZ258" s="43">
        <f t="array" aca="1" ref="AZ258" ca="1">SUM($E$54:$V$54*AF258:AW258)/1000000</f>
        <v>58.868716675140647</v>
      </c>
      <c r="BA258" s="45">
        <f t="array" aca="1" ref="BA258" ca="1">IF(AZ258=0,"",SUM(($E$54:$V$54*AF258:AW258))/SUM(AF258:AW258))</f>
        <v>14.697754550659118</v>
      </c>
      <c r="BB258" s="56">
        <f t="array" aca="1" ref="BB258" ca="1">SUM(AG258:AW258*AG$54:AW$54*AG$55:AW$55)/1000000</f>
        <v>105.75759611417884</v>
      </c>
      <c r="BG258" s="10"/>
      <c r="BH258" s="48"/>
      <c r="BI258" s="55">
        <f t="shared" si="313"/>
        <v>0</v>
      </c>
      <c r="BJ258" s="55">
        <f t="shared" si="314"/>
        <v>0</v>
      </c>
      <c r="BK258" s="55">
        <f t="shared" ca="1" si="315"/>
        <v>3623670.810829577</v>
      </c>
      <c r="BL258" s="55">
        <f t="shared" ca="1" si="316"/>
        <v>1703276.6370138181</v>
      </c>
      <c r="BM258" s="55">
        <f t="shared" ca="1" si="317"/>
        <v>633965.74476331205</v>
      </c>
      <c r="BN258" s="55">
        <f t="shared" ca="1" si="318"/>
        <v>373749.93702544982</v>
      </c>
      <c r="BO258" s="55">
        <f t="shared" ca="1" si="319"/>
        <v>270662.34446700942</v>
      </c>
      <c r="BP258" s="55">
        <f t="shared" ca="1" si="320"/>
        <v>274289.39748932788</v>
      </c>
      <c r="BQ258" s="55">
        <f t="shared" ca="1" si="321"/>
        <v>92824.540058110899</v>
      </c>
      <c r="BR258" s="55">
        <f t="shared" ca="1" si="322"/>
        <v>85289.846623581849</v>
      </c>
      <c r="BS258" s="55">
        <f t="shared" ca="1" si="323"/>
        <v>31546.39736269421</v>
      </c>
      <c r="BT258" s="55">
        <f t="shared" ca="1" si="324"/>
        <v>9496.6935361828691</v>
      </c>
      <c r="BU258" s="55">
        <f t="shared" ca="1" si="325"/>
        <v>2374.2403334419996</v>
      </c>
      <c r="BV258" s="55">
        <f t="shared" ca="1" si="326"/>
        <v>903.78801925073344</v>
      </c>
      <c r="BW258" s="55">
        <f t="shared" ca="1" si="327"/>
        <v>223.40035635989892</v>
      </c>
      <c r="BX258" s="55">
        <f t="shared" ca="1" si="328"/>
        <v>140.29656806790805</v>
      </c>
      <c r="BY258" s="55">
        <f t="shared" ca="1" si="329"/>
        <v>53.249004245924773</v>
      </c>
      <c r="BZ258" s="55">
        <f t="shared" ca="1" si="294"/>
        <v>7102467.3234504303</v>
      </c>
      <c r="CA258" s="55">
        <f t="shared" ca="1" si="295"/>
        <v>7102467.3234504303</v>
      </c>
      <c r="CB258" s="43">
        <f t="array" aca="1" ref="CB258" ca="1">SUM($E$54:$V$54*BH258:BY258)/1000000</f>
        <v>164.46715546445958</v>
      </c>
      <c r="CC258" s="45">
        <f t="array" aca="1" ref="CC258" ca="1">IF(CB258=0,"",SUM(($E$54:$V$54*BH258:BY258))/SUM(BH258:BY258))</f>
        <v>23.156341025524103</v>
      </c>
      <c r="CD258" s="56">
        <f t="array" aca="1" ref="CD258" ca="1">SUM(BI258:BY258*BI$54:BY$54*BI$55:BY$55)/1000000</f>
        <v>773.72530118522798</v>
      </c>
      <c r="CI258" s="10"/>
      <c r="CJ258" s="73"/>
      <c r="CK258" s="156" t="str">
        <f t="shared" ca="1" si="330"/>
        <v/>
      </c>
      <c r="CL258" s="156" t="str">
        <f t="shared" ca="1" si="331"/>
        <v/>
      </c>
      <c r="CM258" s="156" t="str">
        <f t="shared" ca="1" si="332"/>
        <v/>
      </c>
      <c r="CN258" s="156">
        <f t="shared" ca="1" si="333"/>
        <v>0.1827746166428541</v>
      </c>
      <c r="CO258" s="156">
        <f t="shared" ca="1" si="334"/>
        <v>0.20699891595279923</v>
      </c>
      <c r="CP258" s="156">
        <f t="shared" ca="1" si="335"/>
        <v>0.18788457470063707</v>
      </c>
      <c r="CQ258" s="156">
        <f t="shared" ca="1" si="336"/>
        <v>0.12340893619935531</v>
      </c>
      <c r="CR258" s="156">
        <f t="shared" ca="1" si="337"/>
        <v>0.13837891141266867</v>
      </c>
      <c r="CS258" s="156">
        <f t="shared" ca="1" si="338"/>
        <v>0.16117603190545898</v>
      </c>
      <c r="CT258" s="156">
        <f t="shared" ca="1" si="339"/>
        <v>0.15080345145051441</v>
      </c>
      <c r="CU258" s="156">
        <f t="shared" ca="1" si="340"/>
        <v>0.15889240346312111</v>
      </c>
      <c r="CV258" s="156">
        <f t="shared" ca="1" si="341"/>
        <v>0.17756129521382102</v>
      </c>
      <c r="CW258" s="156">
        <f t="shared" ca="1" si="342"/>
        <v>0.16500558331738924</v>
      </c>
      <c r="CX258" s="156" t="str">
        <f t="shared" ca="1" si="343"/>
        <v/>
      </c>
      <c r="CY258" s="156" t="str">
        <f t="shared" ca="1" si="344"/>
        <v/>
      </c>
      <c r="CZ258" s="156" t="str">
        <f t="shared" ca="1" si="345"/>
        <v/>
      </c>
      <c r="DA258" s="156" t="str">
        <f t="shared" ca="1" si="346"/>
        <v/>
      </c>
      <c r="DB258" s="55"/>
      <c r="DC258" s="55"/>
      <c r="DD258" s="43"/>
      <c r="DE258" s="45"/>
      <c r="DF258" s="56"/>
      <c r="DK258" s="10"/>
      <c r="DL258" s="48"/>
      <c r="DM258" s="74">
        <f t="shared" ca="1" si="347"/>
        <v>0.14550001411578953</v>
      </c>
      <c r="DN258" s="74">
        <f t="shared" ca="1" si="348"/>
        <v>0.14550001411578953</v>
      </c>
      <c r="DO258" s="74">
        <f t="shared" ca="1" si="349"/>
        <v>0.74259207525427495</v>
      </c>
      <c r="DP258" s="74">
        <f t="shared" ca="1" si="350"/>
        <v>0.74259207525427495</v>
      </c>
      <c r="DQ258" s="74">
        <f t="shared" ca="1" si="351"/>
        <v>0.74259207525427495</v>
      </c>
      <c r="DR258" s="74">
        <f t="shared" ca="1" si="352"/>
        <v>0.74259207525427495</v>
      </c>
      <c r="DS258" s="74">
        <f t="shared" ca="1" si="353"/>
        <v>0.74259207525427495</v>
      </c>
      <c r="DT258" s="74">
        <f t="shared" ca="1" si="354"/>
        <v>0.74259207525427495</v>
      </c>
      <c r="DU258" s="74">
        <f t="shared" ca="1" si="355"/>
        <v>0.74259207525427495</v>
      </c>
      <c r="DV258" s="74">
        <f t="shared" ca="1" si="356"/>
        <v>0.74259207525427495</v>
      </c>
      <c r="DW258" s="74">
        <f t="shared" ca="1" si="357"/>
        <v>0.74259207525427495</v>
      </c>
      <c r="DX258" s="74">
        <f t="shared" ca="1" si="358"/>
        <v>0.74259207525427495</v>
      </c>
      <c r="DY258" s="74">
        <f t="shared" ca="1" si="359"/>
        <v>0.74259207525427495</v>
      </c>
      <c r="DZ258" s="74">
        <f t="shared" ca="1" si="360"/>
        <v>0.74259207525427495</v>
      </c>
      <c r="EA258" s="74">
        <f t="shared" ca="1" si="361"/>
        <v>0.74259207525427495</v>
      </c>
      <c r="EB258" s="74">
        <f t="shared" ca="1" si="362"/>
        <v>0.74259207525427495</v>
      </c>
      <c r="EC258" s="74">
        <f t="shared" ca="1" si="363"/>
        <v>0.74259207525427495</v>
      </c>
      <c r="ED258" s="55"/>
      <c r="EE258" s="55"/>
      <c r="EF258" s="43"/>
      <c r="EG258" s="45"/>
      <c r="EH258" s="56"/>
    </row>
    <row r="259" spans="1:138" x14ac:dyDescent="0.2">
      <c r="A259" s="6">
        <v>17</v>
      </c>
      <c r="B259">
        <v>11</v>
      </c>
      <c r="C259" s="5">
        <f t="shared" ca="1" si="287"/>
        <v>0.6292440160932542</v>
      </c>
      <c r="D259" s="5">
        <f t="shared" ca="1" si="288"/>
        <v>9.1669546922251988E-2</v>
      </c>
      <c r="E259" s="32">
        <f t="shared" ca="1" si="289"/>
        <v>91418470.789639786</v>
      </c>
      <c r="F259" s="31">
        <f t="shared" ca="1" si="364"/>
        <v>63187342.554989137</v>
      </c>
      <c r="G259" s="31">
        <f t="shared" ca="1" si="364"/>
        <v>20198984.038792264</v>
      </c>
      <c r="H259" s="31">
        <f t="shared" ca="1" si="364"/>
        <v>4733305.3560828445</v>
      </c>
      <c r="I259" s="31">
        <f t="shared" ca="1" si="364"/>
        <v>1512286.1809173601</v>
      </c>
      <c r="J259" s="31">
        <f t="shared" ca="1" si="364"/>
        <v>710837.67121928406</v>
      </c>
      <c r="K259" s="31">
        <f t="shared" ca="1" si="364"/>
        <v>264576.36055551429</v>
      </c>
      <c r="L259" s="31">
        <f t="shared" ca="1" si="364"/>
        <v>155979.08706087037</v>
      </c>
      <c r="M259" s="31">
        <f t="shared" ca="1" si="364"/>
        <v>112956.98329132887</v>
      </c>
      <c r="N259" s="31">
        <f t="shared" ca="1" si="364"/>
        <v>114470.68098889952</v>
      </c>
      <c r="O259" s="31">
        <f t="shared" ca="1" si="364"/>
        <v>38738.968440611221</v>
      </c>
      <c r="P259" s="31">
        <f t="shared" ca="1" si="365"/>
        <v>35594.473989174432</v>
      </c>
      <c r="Q259" s="31">
        <f t="shared" ca="1" si="365"/>
        <v>13165.42900275441</v>
      </c>
      <c r="R259" s="31">
        <f t="shared" ca="1" si="365"/>
        <v>3963.3065885167152</v>
      </c>
      <c r="S259" s="31">
        <f t="shared" ca="1" si="365"/>
        <v>990.854587483616</v>
      </c>
      <c r="T259" s="31">
        <f t="shared" ca="1" si="365"/>
        <v>377.18275288881853</v>
      </c>
      <c r="U259" s="31">
        <f t="shared" ca="1" si="365"/>
        <v>93.232881619769685</v>
      </c>
      <c r="V259" s="31">
        <f t="shared" ca="1" si="365"/>
        <v>58.550727203240832</v>
      </c>
      <c r="W259" s="33">
        <f t="shared" ca="1" si="290"/>
        <v>7697394.3190863533</v>
      </c>
      <c r="X259" s="33">
        <f t="shared" ca="1" si="291"/>
        <v>182502191.70250756</v>
      </c>
      <c r="Y259" s="40">
        <f t="array" aca="1" ref="Y259" ca="1">SUM($E$54:$V$54*E259:V259)/1000000</f>
        <v>958.13000622863967</v>
      </c>
      <c r="Z259" s="41">
        <f t="array" aca="1" ref="Z259" ca="1">SUM(($E$54:$V$54*E259:V259))/SUM(E259:V259)</f>
        <v>5.2499643828413003</v>
      </c>
      <c r="AE259" s="10"/>
      <c r="AF259" s="48"/>
      <c r="AG259" s="55">
        <f t="shared" ca="1" si="296"/>
        <v>1975855.1727363206</v>
      </c>
      <c r="AH259" s="55">
        <f t="shared" ca="1" si="297"/>
        <v>631618.06594942533</v>
      </c>
      <c r="AI259" s="55">
        <f t="shared" ca="1" si="298"/>
        <v>702042.60570403526</v>
      </c>
      <c r="AJ259" s="55">
        <f t="shared" ca="1" si="299"/>
        <v>224301.88867004617</v>
      </c>
      <c r="AK259" s="55">
        <f t="shared" ca="1" si="300"/>
        <v>105431.25646733365</v>
      </c>
      <c r="AL259" s="55">
        <f t="shared" ca="1" si="301"/>
        <v>39241.896222347292</v>
      </c>
      <c r="AM259" s="55">
        <f t="shared" ca="1" si="302"/>
        <v>23134.777175282965</v>
      </c>
      <c r="AN259" s="55">
        <f t="shared" ca="1" si="303"/>
        <v>16753.750057642323</v>
      </c>
      <c r="AO259" s="55">
        <f t="shared" ca="1" si="304"/>
        <v>16978.261302091203</v>
      </c>
      <c r="AP259" s="55">
        <f t="shared" ca="1" si="305"/>
        <v>5745.7536119833385</v>
      </c>
      <c r="AQ259" s="55">
        <f t="shared" ca="1" si="306"/>
        <v>5279.363021849198</v>
      </c>
      <c r="AR259" s="55">
        <f t="shared" ca="1" si="307"/>
        <v>1952.6929675955207</v>
      </c>
      <c r="AS259" s="55">
        <f t="shared" ca="1" si="308"/>
        <v>587.83659098404166</v>
      </c>
      <c r="AT259" s="55">
        <f t="shared" ca="1" si="309"/>
        <v>146.96329185203314</v>
      </c>
      <c r="AU259" s="55">
        <f t="shared" ca="1" si="310"/>
        <v>55.943646721289781</v>
      </c>
      <c r="AV259" s="55">
        <f t="shared" ca="1" si="311"/>
        <v>13.828276484533944</v>
      </c>
      <c r="AW259" s="55">
        <f t="shared" ca="1" si="312"/>
        <v>8.6842284617882353</v>
      </c>
      <c r="AX259" s="55">
        <f t="shared" ca="1" si="292"/>
        <v>1141675.5012347107</v>
      </c>
      <c r="AY259" s="55">
        <f t="shared" ca="1" si="293"/>
        <v>3749148.739920456</v>
      </c>
      <c r="AZ259" s="43">
        <f t="array" aca="1" ref="AZ259" ca="1">SUM($E$54:$V$54*AF259:AW259)/1000000</f>
        <v>45.661700926323192</v>
      </c>
      <c r="BA259" s="45">
        <f t="array" aca="1" ref="BA259" ca="1">IF(AZ259=0,"",SUM(($E$54:$V$54*AF259:AW259))/SUM(AF259:AW259))</f>
        <v>12.179218295642219</v>
      </c>
      <c r="BB259" s="56">
        <f t="array" aca="1" ref="BB259" ca="1">SUM(AG259:AW259*AG$54:AW$54*AG$55:AW$55)/1000000</f>
        <v>73.46188641656147</v>
      </c>
      <c r="BG259" s="10"/>
      <c r="BH259" s="48"/>
      <c r="BI259" s="55">
        <f t="shared" si="313"/>
        <v>0</v>
      </c>
      <c r="BJ259" s="55">
        <f t="shared" si="314"/>
        <v>0</v>
      </c>
      <c r="BK259" s="55">
        <f t="shared" ca="1" si="315"/>
        <v>4819006.1314085936</v>
      </c>
      <c r="BL259" s="55">
        <f t="shared" ca="1" si="316"/>
        <v>1539667.490270765</v>
      </c>
      <c r="BM259" s="55">
        <f t="shared" ca="1" si="317"/>
        <v>723708.03029636189</v>
      </c>
      <c r="BN259" s="55">
        <f t="shared" ca="1" si="318"/>
        <v>269366.75490506395</v>
      </c>
      <c r="BO259" s="55">
        <f t="shared" ca="1" si="319"/>
        <v>158803.22953427752</v>
      </c>
      <c r="BP259" s="55">
        <f t="shared" ca="1" si="320"/>
        <v>115002.17165723133</v>
      </c>
      <c r="BQ259" s="55">
        <f t="shared" ca="1" si="321"/>
        <v>116543.27622094129</v>
      </c>
      <c r="BR259" s="55">
        <f t="shared" ca="1" si="322"/>
        <v>39440.372508365595</v>
      </c>
      <c r="BS259" s="55">
        <f t="shared" ca="1" si="323"/>
        <v>36238.944140305546</v>
      </c>
      <c r="BT259" s="55">
        <f t="shared" ca="1" si="324"/>
        <v>13403.801004590752</v>
      </c>
      <c r="BU259" s="55">
        <f t="shared" ca="1" si="325"/>
        <v>4035.0658395975752</v>
      </c>
      <c r="BV259" s="55">
        <f t="shared" ca="1" si="326"/>
        <v>1008.7949061392236</v>
      </c>
      <c r="BW259" s="55">
        <f t="shared" ca="1" si="327"/>
        <v>384.01198783782326</v>
      </c>
      <c r="BX259" s="55">
        <f t="shared" ca="1" si="328"/>
        <v>94.920947282045162</v>
      </c>
      <c r="BY259" s="55">
        <f t="shared" ca="1" si="329"/>
        <v>59.610841085552622</v>
      </c>
      <c r="BZ259" s="55">
        <f t="shared" ca="1" si="294"/>
        <v>7836762.6064684382</v>
      </c>
      <c r="CA259" s="55">
        <f t="shared" ca="1" si="295"/>
        <v>7836762.6064684382</v>
      </c>
      <c r="CB259" s="43">
        <f t="array" aca="1" ref="CB259" ca="1">SUM($E$54:$V$54*BH259:BY259)/1000000</f>
        <v>172.77179704906609</v>
      </c>
      <c r="CC259" s="45">
        <f t="array" aca="1" ref="CC259" ca="1">IF(CB259=0,"",SUM(($E$54:$V$54*BH259:BY259))/SUM(BH259:BY259))</f>
        <v>22.046322662174408</v>
      </c>
      <c r="CD259" s="56">
        <f t="array" aca="1" ref="CD259" ca="1">SUM(BI259:BY259*BI$54:BY$54*BI$55:BY$55)/1000000</f>
        <v>800.44248681197155</v>
      </c>
      <c r="CI259" s="10"/>
      <c r="CJ259" s="73"/>
      <c r="CK259" s="156" t="str">
        <f t="shared" ca="1" si="330"/>
        <v/>
      </c>
      <c r="CL259" s="156" t="str">
        <f t="shared" ca="1" si="331"/>
        <v/>
      </c>
      <c r="CM259" s="156" t="str">
        <f t="shared" ca="1" si="332"/>
        <v/>
      </c>
      <c r="CN259" s="156">
        <f t="shared" ca="1" si="333"/>
        <v>0.54642000002470248</v>
      </c>
      <c r="CO259" s="156">
        <f t="shared" ca="1" si="334"/>
        <v>0.65362656109973793</v>
      </c>
      <c r="CP259" s="156">
        <f t="shared" ca="1" si="335"/>
        <v>0.76859301691240678</v>
      </c>
      <c r="CQ259" s="156">
        <f t="shared" ca="1" si="336"/>
        <v>0.67442341692840035</v>
      </c>
      <c r="CR259" s="156">
        <f t="shared" ca="1" si="337"/>
        <v>0.5841380343276209</v>
      </c>
      <c r="CS259" s="156">
        <f t="shared" ca="1" si="338"/>
        <v>0.63941376174214781</v>
      </c>
      <c r="CT259" s="156">
        <f t="shared" ca="1" si="339"/>
        <v>0.65568795411691172</v>
      </c>
      <c r="CU259" s="156">
        <f t="shared" ca="1" si="340"/>
        <v>0.79834912539023728</v>
      </c>
      <c r="CV259" s="156">
        <f t="shared" ca="1" si="341"/>
        <v>0.82398743859310175</v>
      </c>
      <c r="CW259" s="156">
        <f t="shared" ca="1" si="342"/>
        <v>0.64606200686757609</v>
      </c>
      <c r="CX259" s="156">
        <f t="shared" ca="1" si="343"/>
        <v>0.876229801760115</v>
      </c>
      <c r="CY259" s="156" t="str">
        <f t="shared" ca="1" si="344"/>
        <v/>
      </c>
      <c r="CZ259" s="156" t="str">
        <f t="shared" ca="1" si="345"/>
        <v/>
      </c>
      <c r="DA259" s="156" t="str">
        <f t="shared" ca="1" si="346"/>
        <v/>
      </c>
      <c r="DB259" s="55"/>
      <c r="DC259" s="55"/>
      <c r="DD259" s="43"/>
      <c r="DE259" s="45"/>
      <c r="DF259" s="56"/>
      <c r="DK259" s="10"/>
      <c r="DL259" s="48"/>
      <c r="DM259" s="74">
        <f t="shared" ca="1" si="347"/>
        <v>9.166954692225196E-2</v>
      </c>
      <c r="DN259" s="74">
        <f t="shared" ca="1" si="348"/>
        <v>9.1669546922251793E-2</v>
      </c>
      <c r="DO259" s="74">
        <f t="shared" ca="1" si="349"/>
        <v>0.72091356301550613</v>
      </c>
      <c r="DP259" s="74">
        <f t="shared" ca="1" si="350"/>
        <v>0.72091356301550613</v>
      </c>
      <c r="DQ259" s="74">
        <f t="shared" ca="1" si="351"/>
        <v>0.72091356301550613</v>
      </c>
      <c r="DR259" s="74">
        <f t="shared" ca="1" si="352"/>
        <v>0.72091356301550613</v>
      </c>
      <c r="DS259" s="74">
        <f t="shared" ca="1" si="353"/>
        <v>0.72091356301550613</v>
      </c>
      <c r="DT259" s="74">
        <f t="shared" ca="1" si="354"/>
        <v>0.72091356301550613</v>
      </c>
      <c r="DU259" s="74">
        <f t="shared" ca="1" si="355"/>
        <v>0.72091356301550613</v>
      </c>
      <c r="DV259" s="74">
        <f t="shared" ca="1" si="356"/>
        <v>0.72091356301550613</v>
      </c>
      <c r="DW259" s="74">
        <f t="shared" ca="1" si="357"/>
        <v>0.72091356301550613</v>
      </c>
      <c r="DX259" s="74">
        <f t="shared" ca="1" si="358"/>
        <v>0.72091356301550613</v>
      </c>
      <c r="DY259" s="74">
        <f t="shared" ca="1" si="359"/>
        <v>0.72091356301550613</v>
      </c>
      <c r="DZ259" s="74">
        <f t="shared" ca="1" si="360"/>
        <v>0.72091356301550613</v>
      </c>
      <c r="EA259" s="74">
        <f t="shared" ca="1" si="361"/>
        <v>0.72091356301550613</v>
      </c>
      <c r="EB259" s="74">
        <f t="shared" ca="1" si="362"/>
        <v>0.72091356301550613</v>
      </c>
      <c r="EC259" s="74">
        <f t="shared" ca="1" si="363"/>
        <v>0.72091356301550613</v>
      </c>
      <c r="ED259" s="55"/>
      <c r="EE259" s="55"/>
      <c r="EF259" s="43"/>
      <c r="EG259" s="45"/>
      <c r="EH259" s="56"/>
    </row>
    <row r="260" spans="1:138" s="58" customFormat="1" x14ac:dyDescent="0.2">
      <c r="A260" s="61">
        <v>17</v>
      </c>
      <c r="B260" s="58">
        <v>12</v>
      </c>
      <c r="C260" s="62">
        <f t="shared" ca="1" si="287"/>
        <v>0.50299000288679152</v>
      </c>
      <c r="D260" s="62">
        <f t="shared" ca="1" si="288"/>
        <v>0.10327970413044274</v>
      </c>
      <c r="E260" s="63">
        <f t="shared" ca="1" si="289"/>
        <v>233865135.23759687</v>
      </c>
      <c r="F260" s="64">
        <f t="shared" ca="1" si="364"/>
        <v>69211555.891023517</v>
      </c>
      <c r="G260" s="64">
        <f t="shared" ca="1" si="364"/>
        <v>47838191.265670277</v>
      </c>
      <c r="H260" s="64">
        <f t="shared" ca="1" si="364"/>
        <v>9247586.5227087233</v>
      </c>
      <c r="I260" s="64">
        <f t="shared" ca="1" si="364"/>
        <v>2167022.3974984596</v>
      </c>
      <c r="J260" s="64">
        <f t="shared" ca="1" si="364"/>
        <v>692361.42165723583</v>
      </c>
      <c r="K260" s="64">
        <f t="shared" ca="1" si="364"/>
        <v>325438.78719724709</v>
      </c>
      <c r="L260" s="64">
        <f t="shared" ca="1" si="364"/>
        <v>121129.49747381404</v>
      </c>
      <c r="M260" s="64">
        <f t="shared" ca="1" si="364"/>
        <v>71411.022483027875</v>
      </c>
      <c r="N260" s="64">
        <f t="shared" ca="1" si="364"/>
        <v>51714.456248126466</v>
      </c>
      <c r="O260" s="64">
        <f t="shared" ca="1" si="364"/>
        <v>52407.463896462948</v>
      </c>
      <c r="P260" s="64">
        <f t="shared" ca="1" si="365"/>
        <v>17735.642632670493</v>
      </c>
      <c r="Q260" s="64">
        <f t="shared" ca="1" si="365"/>
        <v>16296.016537912814</v>
      </c>
      <c r="R260" s="64">
        <f t="shared" ca="1" si="365"/>
        <v>6027.4538351895153</v>
      </c>
      <c r="S260" s="64">
        <f t="shared" ca="1" si="365"/>
        <v>1814.4982204521461</v>
      </c>
      <c r="T260" s="64">
        <f t="shared" ca="1" si="365"/>
        <v>453.63734688734741</v>
      </c>
      <c r="U260" s="64">
        <f t="shared" ca="1" si="365"/>
        <v>172.68344464820763</v>
      </c>
      <c r="V260" s="64">
        <f t="shared" ca="1" si="365"/>
        <v>42.684282431455962</v>
      </c>
      <c r="W260" s="59">
        <f t="shared" ca="1" si="290"/>
        <v>12771614.185463293</v>
      </c>
      <c r="X260" s="59">
        <f t="shared" ca="1" si="291"/>
        <v>363686496.57975394</v>
      </c>
      <c r="Y260" s="44">
        <f t="array" aca="1" ref="Y260" ca="1">SUM($E$54:$V$54*E260:V260)/1000000</f>
        <v>1651.582508230111</v>
      </c>
      <c r="Z260" s="46">
        <f t="array" aca="1" ref="Z260" ca="1">SUM(($E$54:$V$54*E260:V260))/SUM(E260:V260)</f>
        <v>4.5412258188363346</v>
      </c>
      <c r="AE260" s="11"/>
      <c r="AG260" s="59">
        <f t="shared" ca="1" si="296"/>
        <v>2935636.1571157342</v>
      </c>
      <c r="AH260" s="59">
        <f t="shared" ca="1" si="297"/>
        <v>2029076.2454703571</v>
      </c>
      <c r="AI260" s="59">
        <f t="shared" ca="1" si="298"/>
        <v>1447716.5633289085</v>
      </c>
      <c r="AJ260" s="59">
        <f t="shared" ca="1" si="299"/>
        <v>339248.97163809504</v>
      </c>
      <c r="AK260" s="59">
        <f t="shared" ca="1" si="300"/>
        <v>108389.69665022749</v>
      </c>
      <c r="AL260" s="59">
        <f t="shared" ca="1" si="301"/>
        <v>50947.68471948542</v>
      </c>
      <c r="AM260" s="59">
        <f t="shared" ca="1" si="302"/>
        <v>18962.913120079949</v>
      </c>
      <c r="AN260" s="59">
        <f t="shared" ca="1" si="303"/>
        <v>11179.448799863781</v>
      </c>
      <c r="AO260" s="59">
        <f t="shared" ca="1" si="304"/>
        <v>8095.9366738675499</v>
      </c>
      <c r="AP260" s="59">
        <f t="shared" ca="1" si="305"/>
        <v>8204.427537786114</v>
      </c>
      <c r="AQ260" s="59">
        <f t="shared" ca="1" si="306"/>
        <v>2776.5280743843805</v>
      </c>
      <c r="AR260" s="59">
        <f t="shared" ca="1" si="307"/>
        <v>2551.1535361453234</v>
      </c>
      <c r="AS260" s="59">
        <f t="shared" ca="1" si="308"/>
        <v>943.60239079420433</v>
      </c>
      <c r="AT260" s="59">
        <f t="shared" ca="1" si="309"/>
        <v>284.06104894814848</v>
      </c>
      <c r="AU260" s="59">
        <f t="shared" ca="1" si="310"/>
        <v>71.017264798840529</v>
      </c>
      <c r="AV260" s="59">
        <f t="shared" ca="1" si="311"/>
        <v>27.03372197881032</v>
      </c>
      <c r="AW260" s="59">
        <f t="shared" ca="1" si="312"/>
        <v>6.6822562317294807</v>
      </c>
      <c r="AX260" s="59">
        <f t="shared" ca="1" si="292"/>
        <v>1999405.7207615955</v>
      </c>
      <c r="AY260" s="59">
        <f t="shared" ca="1" si="293"/>
        <v>6964118.1233476866</v>
      </c>
      <c r="AZ260" s="44">
        <f t="array" aca="1" ref="AZ260" ca="1">SUM($E$54:$V$54*AF260:AW260)/1000000</f>
        <v>86.083406559679204</v>
      </c>
      <c r="BA260" s="46">
        <f t="array" aca="1" ref="BA260" ca="1">IF(AZ260=0,"",SUM(($E$54:$V$54*AF260:AW260))/SUM(AF260:AW260))</f>
        <v>12.360991734341589</v>
      </c>
      <c r="BB260" s="57">
        <f t="array" aca="1" ref="BB260" ca="1">SUM(AG260:AW260*AG$54:AW$54*AG$55:AW$55)/1000000</f>
        <v>132.80797286154004</v>
      </c>
      <c r="BG260" s="11"/>
      <c r="BI260" s="59">
        <f t="shared" si="313"/>
        <v>0</v>
      </c>
      <c r="BJ260" s="59">
        <f t="shared" si="314"/>
        <v>0</v>
      </c>
      <c r="BK260" s="59">
        <f t="shared" ca="1" si="315"/>
        <v>7050629.7873235578</v>
      </c>
      <c r="BL260" s="59">
        <f t="shared" ca="1" si="316"/>
        <v>1652201.1043725379</v>
      </c>
      <c r="BM260" s="59">
        <f t="shared" ca="1" si="317"/>
        <v>527876.54931833176</v>
      </c>
      <c r="BN260" s="59">
        <f t="shared" ca="1" si="318"/>
        <v>248124.02688299079</v>
      </c>
      <c r="BO260" s="59">
        <f t="shared" ca="1" si="319"/>
        <v>92352.663142452991</v>
      </c>
      <c r="BP260" s="59">
        <f t="shared" ca="1" si="320"/>
        <v>54445.847143540952</v>
      </c>
      <c r="BQ260" s="59">
        <f t="shared" ca="1" si="321"/>
        <v>39428.610347457463</v>
      </c>
      <c r="BR260" s="59">
        <f t="shared" ca="1" si="322"/>
        <v>39956.979598851394</v>
      </c>
      <c r="BS260" s="59">
        <f t="shared" ca="1" si="323"/>
        <v>13522.171426691812</v>
      </c>
      <c r="BT260" s="59">
        <f t="shared" ca="1" si="324"/>
        <v>12424.558487209557</v>
      </c>
      <c r="BU260" s="59">
        <f t="shared" ca="1" si="325"/>
        <v>4595.5066706049975</v>
      </c>
      <c r="BV260" s="59">
        <f t="shared" ca="1" si="326"/>
        <v>1383.4263859818602</v>
      </c>
      <c r="BW260" s="59">
        <f t="shared" ca="1" si="327"/>
        <v>345.86634931743293</v>
      </c>
      <c r="BX260" s="59">
        <f t="shared" ca="1" si="328"/>
        <v>131.65889668882642</v>
      </c>
      <c r="BY260" s="59">
        <f t="shared" ca="1" si="329"/>
        <v>32.543742350799114</v>
      </c>
      <c r="BZ260" s="59">
        <f t="shared" ca="1" si="294"/>
        <v>9737451.3000885677</v>
      </c>
      <c r="CA260" s="59">
        <f t="shared" ca="1" si="295"/>
        <v>9737451.3000885677</v>
      </c>
      <c r="CB260" s="44">
        <f t="array" aca="1" ref="CB260" ca="1">SUM($E$54:$V$54*BH260:BY260)/1000000</f>
        <v>203.56380824584429</v>
      </c>
      <c r="CC260" s="46">
        <f t="array" aca="1" ref="CC260" ca="1">IF(CB260=0,"",SUM(($E$54:$V$54*BH260:BY260))/SUM(BH260:BY260))</f>
        <v>20.905245322663923</v>
      </c>
      <c r="CD260" s="57">
        <f t="array" aca="1" ref="CD260" ca="1">SUM(BI260:BY260*BI$54:BY$54*BI$55:BY$55)/1000000</f>
        <v>926.89324882168603</v>
      </c>
      <c r="CI260" s="11"/>
      <c r="CJ260" s="74"/>
      <c r="CK260" s="156" t="str">
        <f t="shared" ca="1" si="330"/>
        <v/>
      </c>
      <c r="CL260" s="156" t="str">
        <f t="shared" ca="1" si="331"/>
        <v/>
      </c>
      <c r="CM260" s="156" t="str">
        <f t="shared" ca="1" si="332"/>
        <v/>
      </c>
      <c r="CN260" s="156">
        <f t="shared" ca="1" si="333"/>
        <v>0.80210805272814645</v>
      </c>
      <c r="CO260" s="156">
        <f t="shared" ca="1" si="334"/>
        <v>0.76769297366794054</v>
      </c>
      <c r="CP260" s="156">
        <f t="shared" ca="1" si="335"/>
        <v>0.89224961629080002</v>
      </c>
      <c r="CQ260" s="156">
        <f t="shared" ca="1" si="336"/>
        <v>0.95661388295269512</v>
      </c>
      <c r="CR260" s="156">
        <f t="shared" ca="1" si="337"/>
        <v>1.0659203660266401</v>
      </c>
      <c r="CS260" s="156">
        <f t="shared" ca="1" si="338"/>
        <v>0.80949451927462301</v>
      </c>
      <c r="CT260" s="156">
        <f t="shared" ca="1" si="339"/>
        <v>1.0220364221807099</v>
      </c>
      <c r="CU260" s="156">
        <f t="shared" ca="1" si="340"/>
        <v>0.82813003784406503</v>
      </c>
      <c r="CV260" s="156">
        <f t="shared" ca="1" si="341"/>
        <v>1.1249907426887553</v>
      </c>
      <c r="CW260" s="156">
        <f t="shared" ca="1" si="342"/>
        <v>0.93797976049747223</v>
      </c>
      <c r="CX260" s="156">
        <f t="shared" ca="1" si="343"/>
        <v>0.98389587065810291</v>
      </c>
      <c r="CY260" s="156" t="str">
        <f t="shared" ca="1" si="344"/>
        <v/>
      </c>
      <c r="CZ260" s="156" t="str">
        <f t="shared" ca="1" si="345"/>
        <v/>
      </c>
      <c r="DA260" s="156" t="str">
        <f t="shared" ca="1" si="346"/>
        <v/>
      </c>
      <c r="DB260" s="59"/>
      <c r="DC260" s="74">
        <f ca="1">AVERAGE(CJ249:DA260)</f>
        <v>0.69597433450964241</v>
      </c>
      <c r="DD260" s="76">
        <f ca="1">STDEV(CJ249:DA260)</f>
        <v>0.35134296098889278</v>
      </c>
      <c r="DE260" s="46"/>
      <c r="DF260" s="57"/>
      <c r="DK260" s="11"/>
      <c r="DM260" s="74">
        <f t="shared" ca="1" si="347"/>
        <v>0.10327970413044271</v>
      </c>
      <c r="DN260" s="74">
        <f t="shared" ca="1" si="348"/>
        <v>0.10327970413044271</v>
      </c>
      <c r="DO260" s="74">
        <f t="shared" ca="1" si="349"/>
        <v>0.60626970701723426</v>
      </c>
      <c r="DP260" s="74">
        <f t="shared" ca="1" si="350"/>
        <v>0.60626970701723426</v>
      </c>
      <c r="DQ260" s="74">
        <f t="shared" ca="1" si="351"/>
        <v>0.60626970701723415</v>
      </c>
      <c r="DR260" s="74">
        <f t="shared" ca="1" si="352"/>
        <v>0.60626970701723426</v>
      </c>
      <c r="DS260" s="74">
        <f t="shared" ca="1" si="353"/>
        <v>0.60626970701723426</v>
      </c>
      <c r="DT260" s="74">
        <f t="shared" ca="1" si="354"/>
        <v>0.60626970701723426</v>
      </c>
      <c r="DU260" s="74">
        <f t="shared" ca="1" si="355"/>
        <v>0.60626970701723426</v>
      </c>
      <c r="DV260" s="74">
        <f t="shared" ca="1" si="356"/>
        <v>0.60626970701723426</v>
      </c>
      <c r="DW260" s="74">
        <f t="shared" ca="1" si="357"/>
        <v>0.60626970701723426</v>
      </c>
      <c r="DX260" s="74">
        <f t="shared" ca="1" si="358"/>
        <v>0.60626970701723426</v>
      </c>
      <c r="DY260" s="74">
        <f t="shared" ca="1" si="359"/>
        <v>0.60626970701723426</v>
      </c>
      <c r="DZ260" s="74">
        <f t="shared" ca="1" si="360"/>
        <v>0.60626970701723426</v>
      </c>
      <c r="EA260" s="74">
        <f t="shared" ca="1" si="361"/>
        <v>0.60626970701723426</v>
      </c>
      <c r="EB260" s="74">
        <f t="shared" ca="1" si="362"/>
        <v>0.60626970701723426</v>
      </c>
      <c r="EC260" s="74">
        <f t="shared" ca="1" si="363"/>
        <v>0.60626970701723426</v>
      </c>
      <c r="ED260" s="59"/>
      <c r="EE260" s="59"/>
      <c r="EF260" s="44"/>
      <c r="EG260" s="46"/>
      <c r="EH260" s="57"/>
    </row>
    <row r="261" spans="1:138" x14ac:dyDescent="0.2">
      <c r="A261" s="7">
        <v>18</v>
      </c>
      <c r="B261">
        <v>1</v>
      </c>
      <c r="C261" s="5">
        <f t="shared" ca="1" si="287"/>
        <v>0.70597389393537502</v>
      </c>
      <c r="D261" s="5">
        <f t="shared" ca="1" si="288"/>
        <v>0.12925228780847328</v>
      </c>
      <c r="E261" s="32">
        <f t="shared" ca="1" si="289"/>
        <v>117777671.59509479</v>
      </c>
      <c r="F261" s="31">
        <f t="shared" ca="1" si="364"/>
        <v>172516402.04327881</v>
      </c>
      <c r="G261" s="31">
        <f t="shared" ca="1" si="364"/>
        <v>51055616.263647079</v>
      </c>
      <c r="H261" s="31">
        <f t="shared" ca="1" si="364"/>
        <v>17419636.757898621</v>
      </c>
      <c r="I261" s="31">
        <f t="shared" ca="1" si="364"/>
        <v>3367384.7996930047</v>
      </c>
      <c r="J261" s="31">
        <f t="shared" ca="1" si="364"/>
        <v>789092.1878926279</v>
      </c>
      <c r="K261" s="31">
        <f t="shared" ca="1" si="364"/>
        <v>252114.14042542072</v>
      </c>
      <c r="L261" s="31">
        <f t="shared" ca="1" si="364"/>
        <v>118504.17647322983</v>
      </c>
      <c r="M261" s="31">
        <f t="shared" ca="1" si="364"/>
        <v>44107.684484610596</v>
      </c>
      <c r="N261" s="31">
        <f t="shared" ca="1" si="364"/>
        <v>26003.367586708187</v>
      </c>
      <c r="O261" s="31">
        <f t="shared" ca="1" si="364"/>
        <v>18831.126744983587</v>
      </c>
      <c r="P261" s="31">
        <f t="shared" ca="1" si="365"/>
        <v>19083.476200200763</v>
      </c>
      <c r="Q261" s="31">
        <f t="shared" ca="1" si="365"/>
        <v>6458.1967703015744</v>
      </c>
      <c r="R261" s="31">
        <f t="shared" ca="1" si="365"/>
        <v>5933.9762056359687</v>
      </c>
      <c r="S261" s="31">
        <f t="shared" ca="1" si="365"/>
        <v>2194.8166016751502</v>
      </c>
      <c r="T261" s="31">
        <f t="shared" ca="1" si="365"/>
        <v>660.72522940081046</v>
      </c>
      <c r="U261" s="31">
        <f t="shared" ca="1" si="365"/>
        <v>165.18596530352585</v>
      </c>
      <c r="V261" s="31">
        <f t="shared" ca="1" si="365"/>
        <v>62.880363999738734</v>
      </c>
      <c r="W261" s="33">
        <f t="shared" ca="1" si="290"/>
        <v>22070233.498535726</v>
      </c>
      <c r="X261" s="33">
        <f t="shared" ca="1" si="291"/>
        <v>363419923.40055645</v>
      </c>
      <c r="Y261" s="40">
        <f t="array" aca="1" ref="Y261" ca="1">SUM($E$54:$V$54*E261:V261)/1000000</f>
        <v>2355.325727511889</v>
      </c>
      <c r="Z261" s="41">
        <f t="array" aca="1" ref="Z261" ca="1">SUM(($E$54:$V$54*E261:V261))/SUM(E261:V261)</f>
        <v>6.4810033128422662</v>
      </c>
      <c r="AE261" s="10"/>
      <c r="AF261" s="48"/>
      <c r="AG261" s="55">
        <f t="shared" ca="1" si="296"/>
        <v>7849196.806431435</v>
      </c>
      <c r="AH261" s="55">
        <f t="shared" ca="1" si="297"/>
        <v>2322941.9080191194</v>
      </c>
      <c r="AI261" s="55">
        <f t="shared" ca="1" si="298"/>
        <v>3891868.804240854</v>
      </c>
      <c r="AJ261" s="55">
        <f t="shared" ca="1" si="299"/>
        <v>752336.0007985027</v>
      </c>
      <c r="AK261" s="55">
        <f t="shared" ca="1" si="300"/>
        <v>176297.77890385527</v>
      </c>
      <c r="AL261" s="55">
        <f t="shared" ca="1" si="301"/>
        <v>56326.95858510297</v>
      </c>
      <c r="AM261" s="55">
        <f t="shared" ca="1" si="302"/>
        <v>26476.023237355515</v>
      </c>
      <c r="AN261" s="55">
        <f t="shared" ca="1" si="303"/>
        <v>9854.4719191757904</v>
      </c>
      <c r="AO261" s="55">
        <f t="shared" ca="1" si="304"/>
        <v>5809.6329172896949</v>
      </c>
      <c r="AP261" s="55">
        <f t="shared" ca="1" si="305"/>
        <v>4207.2217547404362</v>
      </c>
      <c r="AQ261" s="55">
        <f t="shared" ca="1" si="306"/>
        <v>4263.6012869991446</v>
      </c>
      <c r="AR261" s="55">
        <f t="shared" ca="1" si="307"/>
        <v>1442.8805199160638</v>
      </c>
      <c r="AS261" s="55">
        <f t="shared" ca="1" si="308"/>
        <v>1325.7599570410368</v>
      </c>
      <c r="AT261" s="55">
        <f t="shared" ca="1" si="309"/>
        <v>490.36259376741907</v>
      </c>
      <c r="AU261" s="55">
        <f t="shared" ca="1" si="310"/>
        <v>147.61822787802484</v>
      </c>
      <c r="AV261" s="55">
        <f t="shared" ca="1" si="311"/>
        <v>36.905597642367667</v>
      </c>
      <c r="AW261" s="55">
        <f t="shared" ca="1" si="312"/>
        <v>14.048635482535422</v>
      </c>
      <c r="AX261" s="55">
        <f t="shared" ca="1" si="292"/>
        <v>4930898.069175601</v>
      </c>
      <c r="AY261" s="55">
        <f t="shared" ca="1" si="293"/>
        <v>15103036.78362616</v>
      </c>
      <c r="AZ261" s="43">
        <f t="array" aca="1" ref="AZ261" ca="1">SUM($E$54:$V$54*AF261:AW261)/1000000</f>
        <v>178.81559415314106</v>
      </c>
      <c r="BA261" s="45">
        <f t="array" aca="1" ref="BA261" ca="1">IF(AZ261=0,"",SUM(($E$54:$V$54*AF261:AW261))/SUM(AF261:AW261))</f>
        <v>11.83971122595706</v>
      </c>
      <c r="BB261" s="56">
        <f t="array" aca="1" ref="BB261" ca="1">SUM(AG261:AW261*AG$54:AW$54*AG$55:AW$55)/1000000</f>
        <v>272.81343760131091</v>
      </c>
      <c r="BG261" s="10"/>
      <c r="BH261" s="48"/>
      <c r="BI261" s="55">
        <f t="shared" si="313"/>
        <v>0</v>
      </c>
      <c r="BJ261" s="55">
        <f t="shared" si="314"/>
        <v>0</v>
      </c>
      <c r="BK261" s="55">
        <f t="shared" ca="1" si="315"/>
        <v>21257324.113959771</v>
      </c>
      <c r="BL261" s="55">
        <f t="shared" ca="1" si="316"/>
        <v>4109247.0008617328</v>
      </c>
      <c r="BM261" s="55">
        <f t="shared" ca="1" si="317"/>
        <v>962935.60118131456</v>
      </c>
      <c r="BN261" s="55">
        <f t="shared" ca="1" si="318"/>
        <v>307656.93172709073</v>
      </c>
      <c r="BO261" s="55">
        <f t="shared" ca="1" si="319"/>
        <v>144611.6083337444</v>
      </c>
      <c r="BP261" s="55">
        <f t="shared" ca="1" si="320"/>
        <v>53824.965355864799</v>
      </c>
      <c r="BQ261" s="55">
        <f t="shared" ca="1" si="321"/>
        <v>31732.120510173772</v>
      </c>
      <c r="BR261" s="55">
        <f t="shared" ca="1" si="322"/>
        <v>22979.776800894761</v>
      </c>
      <c r="BS261" s="55">
        <f t="shared" ca="1" si="323"/>
        <v>23287.720889172058</v>
      </c>
      <c r="BT261" s="55">
        <f t="shared" ca="1" si="324"/>
        <v>7880.9899337183269</v>
      </c>
      <c r="BU261" s="55">
        <f t="shared" ca="1" si="325"/>
        <v>7241.2793240670117</v>
      </c>
      <c r="BV261" s="55">
        <f t="shared" ca="1" si="326"/>
        <v>2678.3525122217675</v>
      </c>
      <c r="BW261" s="55">
        <f t="shared" ca="1" si="327"/>
        <v>806.28835990365212</v>
      </c>
      <c r="BX261" s="55">
        <f t="shared" ca="1" si="328"/>
        <v>201.57777411415748</v>
      </c>
      <c r="BY261" s="55">
        <f t="shared" ca="1" si="329"/>
        <v>76.733418527807473</v>
      </c>
      <c r="BZ261" s="55">
        <f t="shared" ca="1" si="294"/>
        <v>26932485.060942307</v>
      </c>
      <c r="CA261" s="55">
        <f t="shared" ca="1" si="295"/>
        <v>26932485.060942307</v>
      </c>
      <c r="CB261" s="43">
        <f t="array" aca="1" ref="CB261" ca="1">SUM($E$54:$V$54*BH261:BY261)/1000000</f>
        <v>544.9574659768532</v>
      </c>
      <c r="CC261" s="45">
        <f t="array" aca="1" ref="CC261" ca="1">IF(CB261=0,"",SUM(($E$54:$V$54*BH261:BY261))/SUM(BH261:BY261))</f>
        <v>20.234206562956743</v>
      </c>
      <c r="CD261" s="56">
        <f t="array" aca="1" ref="CD261" ca="1">SUM(BI261:BY261*BI$54:BY$54*BI$55:BY$55)/1000000</f>
        <v>2453.7994914231899</v>
      </c>
      <c r="CI261" s="10"/>
      <c r="CJ261" s="73"/>
      <c r="CK261" s="156" t="str">
        <f t="shared" ca="1" si="330"/>
        <v/>
      </c>
      <c r="CL261" s="156" t="str">
        <f t="shared" ca="1" si="331"/>
        <v/>
      </c>
      <c r="CM261" s="156" t="str">
        <f t="shared" ca="1" si="332"/>
        <v/>
      </c>
      <c r="CN261" s="156">
        <f t="shared" ca="1" si="333"/>
        <v>0.39796077405565222</v>
      </c>
      <c r="CO261" s="156">
        <f t="shared" ca="1" si="334"/>
        <v>0.37707029998542613</v>
      </c>
      <c r="CP261" s="156">
        <f t="shared" ca="1" si="335"/>
        <v>0.36577682962031755</v>
      </c>
      <c r="CQ261" s="156">
        <f t="shared" ca="1" si="336"/>
        <v>0.42793239126630461</v>
      </c>
      <c r="CR261" s="156">
        <f t="shared" ca="1" si="337"/>
        <v>0.35198708056421463</v>
      </c>
      <c r="CS261" s="156">
        <f t="shared" ca="1" si="338"/>
        <v>0.35792761040145382</v>
      </c>
      <c r="CT261" s="156">
        <f t="shared" ca="1" si="339"/>
        <v>0.30004882151132783</v>
      </c>
      <c r="CU261" s="156">
        <f t="shared" ca="1" si="340"/>
        <v>0.39326695378815335</v>
      </c>
      <c r="CV261" s="156">
        <f t="shared" ca="1" si="341"/>
        <v>0.294376900627492</v>
      </c>
      <c r="CW261" s="156">
        <f t="shared" ca="1" si="342"/>
        <v>0.35898578535338577</v>
      </c>
      <c r="CX261" s="156">
        <f t="shared" ca="1" si="343"/>
        <v>0.42662744087440257</v>
      </c>
      <c r="CY261" s="156" t="str">
        <f t="shared" ca="1" si="344"/>
        <v/>
      </c>
      <c r="CZ261" s="156" t="str">
        <f t="shared" ca="1" si="345"/>
        <v/>
      </c>
      <c r="DA261" s="156" t="str">
        <f t="shared" ca="1" si="346"/>
        <v/>
      </c>
      <c r="DB261" s="55"/>
      <c r="DC261" s="55"/>
      <c r="DD261" s="43"/>
      <c r="DE261" s="45"/>
      <c r="DF261" s="56"/>
      <c r="DK261" s="10"/>
      <c r="DL261" s="48"/>
      <c r="DM261" s="74">
        <f t="shared" ca="1" si="347"/>
        <v>0.12925228780847328</v>
      </c>
      <c r="DN261" s="74">
        <f t="shared" ca="1" si="348"/>
        <v>0.12925228780847328</v>
      </c>
      <c r="DO261" s="74">
        <f t="shared" ca="1" si="349"/>
        <v>0.83522618174384822</v>
      </c>
      <c r="DP261" s="74">
        <f t="shared" ca="1" si="350"/>
        <v>0.83522618174384822</v>
      </c>
      <c r="DQ261" s="74">
        <f t="shared" ca="1" si="351"/>
        <v>0.83522618174384822</v>
      </c>
      <c r="DR261" s="74">
        <f t="shared" ca="1" si="352"/>
        <v>0.83522618174384822</v>
      </c>
      <c r="DS261" s="74">
        <f t="shared" ca="1" si="353"/>
        <v>0.83522618174384822</v>
      </c>
      <c r="DT261" s="74">
        <f t="shared" ca="1" si="354"/>
        <v>0.83522618174384822</v>
      </c>
      <c r="DU261" s="74">
        <f t="shared" ca="1" si="355"/>
        <v>0.83522618174384822</v>
      </c>
      <c r="DV261" s="74">
        <f t="shared" ca="1" si="356"/>
        <v>0.83522618174384822</v>
      </c>
      <c r="DW261" s="74">
        <f t="shared" ca="1" si="357"/>
        <v>0.83522618174384844</v>
      </c>
      <c r="DX261" s="74">
        <f t="shared" ca="1" si="358"/>
        <v>0.83522618174384822</v>
      </c>
      <c r="DY261" s="74">
        <f t="shared" ca="1" si="359"/>
        <v>0.83522618174384822</v>
      </c>
      <c r="DZ261" s="74">
        <f t="shared" ca="1" si="360"/>
        <v>0.83522618174384822</v>
      </c>
      <c r="EA261" s="74">
        <f t="shared" ca="1" si="361"/>
        <v>0.835226181743848</v>
      </c>
      <c r="EB261" s="74">
        <f t="shared" ca="1" si="362"/>
        <v>0.83522618174384822</v>
      </c>
      <c r="EC261" s="74">
        <f t="shared" ca="1" si="363"/>
        <v>0.83522618174384822</v>
      </c>
      <c r="ED261" s="55"/>
      <c r="EE261" s="55"/>
      <c r="EF261" s="43"/>
      <c r="EG261" s="45"/>
      <c r="EH261" s="56"/>
    </row>
    <row r="262" spans="1:138" x14ac:dyDescent="0.2">
      <c r="A262" s="7">
        <v>18</v>
      </c>
      <c r="B262">
        <v>2</v>
      </c>
      <c r="C262" s="5">
        <f t="shared" ca="1" si="287"/>
        <v>0.46370426446662816</v>
      </c>
      <c r="D262" s="5">
        <f t="shared" ca="1" si="288"/>
        <v>0.11236002217497609</v>
      </c>
      <c r="E262" s="32">
        <f t="shared" ca="1" si="289"/>
        <v>52778303.499999769</v>
      </c>
      <c r="F262" s="31">
        <f t="shared" ca="1" si="364"/>
        <v>88361706.026419535</v>
      </c>
      <c r="G262" s="31">
        <f t="shared" ca="1" si="364"/>
        <v>129428977.45924434</v>
      </c>
      <c r="H262" s="31">
        <f t="shared" ca="1" si="364"/>
        <v>24091311.742231999</v>
      </c>
      <c r="I262" s="31">
        <f t="shared" ca="1" si="364"/>
        <v>8219700.990462617</v>
      </c>
      <c r="J262" s="31">
        <f t="shared" ca="1" si="364"/>
        <v>1588947.9532777774</v>
      </c>
      <c r="K262" s="31">
        <f t="shared" ca="1" si="364"/>
        <v>372344.2646096705</v>
      </c>
      <c r="L262" s="31">
        <f t="shared" ca="1" si="364"/>
        <v>118963.60863120831</v>
      </c>
      <c r="M262" s="31">
        <f t="shared" ca="1" si="364"/>
        <v>55917.865008826317</v>
      </c>
      <c r="N262" s="31">
        <f t="shared" ca="1" si="364"/>
        <v>20812.832258443828</v>
      </c>
      <c r="O262" s="31">
        <f t="shared" ca="1" si="364"/>
        <v>12270.055298995387</v>
      </c>
      <c r="P262" s="31">
        <f t="shared" ca="1" si="365"/>
        <v>8885.7324241898223</v>
      </c>
      <c r="Q262" s="31">
        <f t="shared" ca="1" si="365"/>
        <v>9004.8070694203434</v>
      </c>
      <c r="R262" s="31">
        <f t="shared" ca="1" si="365"/>
        <v>3047.391121136905</v>
      </c>
      <c r="S262" s="31">
        <f t="shared" ca="1" si="365"/>
        <v>2800.0302631299814</v>
      </c>
      <c r="T262" s="31">
        <f t="shared" ca="1" si="365"/>
        <v>1035.6551313558693</v>
      </c>
      <c r="U262" s="31">
        <f t="shared" ca="1" si="365"/>
        <v>311.77250697072708</v>
      </c>
      <c r="V262" s="31">
        <f t="shared" ca="1" si="365"/>
        <v>77.945324663572805</v>
      </c>
      <c r="W262" s="33">
        <f t="shared" ca="1" si="290"/>
        <v>34505432.645620406</v>
      </c>
      <c r="X262" s="33">
        <f t="shared" ca="1" si="291"/>
        <v>305074419.63128406</v>
      </c>
      <c r="Y262" s="40">
        <f t="array" aca="1" ref="Y262" ca="1">SUM($E$54:$V$54*E262:V262)/1000000</f>
        <v>2991.1661358720307</v>
      </c>
      <c r="Z262" s="41">
        <f t="array" aca="1" ref="Z262" ca="1">SUM(($E$54:$V$54*E262:V262))/SUM(E262:V262)</f>
        <v>9.8047097475008993</v>
      </c>
      <c r="AE262" s="10"/>
      <c r="AF262" s="48"/>
      <c r="AG262" s="55">
        <f t="shared" ca="1" si="296"/>
        <v>4400659.9732944854</v>
      </c>
      <c r="AH262" s="55">
        <f t="shared" ca="1" si="297"/>
        <v>6445924.893290679</v>
      </c>
      <c r="AI262" s="55">
        <f t="shared" ca="1" si="298"/>
        <v>4033888.8532516989</v>
      </c>
      <c r="AJ262" s="55">
        <f t="shared" ca="1" si="299"/>
        <v>1376320.2501076083</v>
      </c>
      <c r="AK262" s="55">
        <f t="shared" ca="1" si="300"/>
        <v>266056.05812190991</v>
      </c>
      <c r="AL262" s="55">
        <f t="shared" ca="1" si="301"/>
        <v>62345.935939559378</v>
      </c>
      <c r="AM262" s="55">
        <f t="shared" ca="1" si="302"/>
        <v>19919.462249902735</v>
      </c>
      <c r="AN262" s="55">
        <f t="shared" ca="1" si="303"/>
        <v>9362.9792669745075</v>
      </c>
      <c r="AO262" s="55">
        <f t="shared" ca="1" si="304"/>
        <v>3484.9348574390074</v>
      </c>
      <c r="AP262" s="55">
        <f t="shared" ca="1" si="305"/>
        <v>2054.518235826612</v>
      </c>
      <c r="AQ262" s="55">
        <f t="shared" ca="1" si="306"/>
        <v>1487.8416485758225</v>
      </c>
      <c r="AR262" s="55">
        <f t="shared" ca="1" si="307"/>
        <v>1507.7797029764999</v>
      </c>
      <c r="AS262" s="55">
        <f t="shared" ca="1" si="308"/>
        <v>510.26018037461421</v>
      </c>
      <c r="AT262" s="55">
        <f t="shared" ca="1" si="309"/>
        <v>468.8416715561126</v>
      </c>
      <c r="AU262" s="55">
        <f t="shared" ca="1" si="310"/>
        <v>173.41179819884357</v>
      </c>
      <c r="AV262" s="55">
        <f t="shared" ca="1" si="311"/>
        <v>52.203701237856919</v>
      </c>
      <c r="AW262" s="55">
        <f t="shared" ca="1" si="312"/>
        <v>13.051293332952431</v>
      </c>
      <c r="AX262" s="55">
        <f t="shared" ca="1" si="292"/>
        <v>5777646.3820271734</v>
      </c>
      <c r="AY262" s="55">
        <f t="shared" ca="1" si="293"/>
        <v>16624231.248612339</v>
      </c>
      <c r="AZ262" s="43">
        <f t="array" aca="1" ref="AZ262" ca="1">SUM($E$54:$V$54*AF262:AW262)/1000000</f>
        <v>229.13453251153499</v>
      </c>
      <c r="BA262" s="45">
        <f t="array" aca="1" ref="BA262" ca="1">IF(AZ262=0,"",SUM(($E$54:$V$54*AF262:AW262))/SUM(AF262:AW262))</f>
        <v>13.783165614389619</v>
      </c>
      <c r="BB262" s="56">
        <f t="array" aca="1" ref="BB262" ca="1">SUM(AG262:AW262*AG$54:AW$54*AG$55:AW$55)/1000000</f>
        <v>363.67966595865028</v>
      </c>
      <c r="BG262" s="10"/>
      <c r="BH262" s="48"/>
      <c r="BI262" s="55">
        <f t="shared" si="313"/>
        <v>0</v>
      </c>
      <c r="BJ262" s="55">
        <f t="shared" si="314"/>
        <v>0</v>
      </c>
      <c r="BK262" s="55">
        <f t="shared" ca="1" si="315"/>
        <v>16647660.150193516</v>
      </c>
      <c r="BL262" s="55">
        <f t="shared" ca="1" si="316"/>
        <v>5680005.725281978</v>
      </c>
      <c r="BM262" s="55">
        <f t="shared" ca="1" si="317"/>
        <v>1098000.2170717528</v>
      </c>
      <c r="BN262" s="55">
        <f t="shared" ca="1" si="318"/>
        <v>257298.59969514603</v>
      </c>
      <c r="BO262" s="55">
        <f t="shared" ca="1" si="319"/>
        <v>82206.637310712875</v>
      </c>
      <c r="BP262" s="55">
        <f t="shared" ca="1" si="320"/>
        <v>38640.553198249909</v>
      </c>
      <c r="BQ262" s="55">
        <f t="shared" ca="1" si="321"/>
        <v>14382.15411052817</v>
      </c>
      <c r="BR262" s="55">
        <f t="shared" ca="1" si="322"/>
        <v>8478.895330704454</v>
      </c>
      <c r="BS262" s="55">
        <f t="shared" ca="1" si="323"/>
        <v>6140.2490311124229</v>
      </c>
      <c r="BT262" s="55">
        <f t="shared" ca="1" si="324"/>
        <v>6222.5323973115155</v>
      </c>
      <c r="BU262" s="55">
        <f t="shared" ca="1" si="325"/>
        <v>2105.8185736093183</v>
      </c>
      <c r="BV262" s="55">
        <f t="shared" ca="1" si="326"/>
        <v>1934.8864324863946</v>
      </c>
      <c r="BW262" s="55">
        <f t="shared" ca="1" si="327"/>
        <v>715.66193008049061</v>
      </c>
      <c r="BX262" s="55">
        <f t="shared" ca="1" si="328"/>
        <v>215.44209778847173</v>
      </c>
      <c r="BY262" s="55">
        <f t="shared" ca="1" si="329"/>
        <v>53.862043261884956</v>
      </c>
      <c r="BZ262" s="55">
        <f t="shared" ca="1" si="294"/>
        <v>23844061.384698238</v>
      </c>
      <c r="CA262" s="55">
        <f t="shared" ca="1" si="295"/>
        <v>23844061.384698238</v>
      </c>
      <c r="CB262" s="43">
        <f t="array" aca="1" ref="CB262" ca="1">SUM($E$54:$V$54*BH262:BY262)/1000000</f>
        <v>493.38488254381048</v>
      </c>
      <c r="CC262" s="45">
        <f t="array" aca="1" ref="CC262" ca="1">IF(CB262=0,"",SUM(($E$54:$V$54*BH262:BY262))/SUM(BH262:BY262))</f>
        <v>20.692149486766411</v>
      </c>
      <c r="CD262" s="56">
        <f t="array" aca="1" ref="CD262" ca="1">SUM(BI262:BY262*BI$54:BY$54*BI$55:BY$55)/1000000</f>
        <v>2234.2643277189218</v>
      </c>
      <c r="CI262" s="10"/>
      <c r="CJ262" s="73"/>
      <c r="CK262" s="156" t="str">
        <f t="shared" ca="1" si="330"/>
        <v/>
      </c>
      <c r="CL262" s="156" t="str">
        <f t="shared" ca="1" si="331"/>
        <v/>
      </c>
      <c r="CM262" s="156" t="str">
        <f t="shared" ca="1" si="332"/>
        <v/>
      </c>
      <c r="CN262" s="156">
        <f t="shared" ca="1" si="333"/>
        <v>1.2980346422759521</v>
      </c>
      <c r="CO262" s="156">
        <f t="shared" ca="1" si="334"/>
        <v>1.2801448606679018</v>
      </c>
      <c r="CP262" s="156">
        <f t="shared" ca="1" si="335"/>
        <v>1.1169365728984497</v>
      </c>
      <c r="CQ262" s="156">
        <f t="shared" ca="1" si="336"/>
        <v>1.1079022274725532</v>
      </c>
      <c r="CR262" s="156">
        <f t="shared" ca="1" si="337"/>
        <v>1.1814622860404294</v>
      </c>
      <c r="CS262" s="156">
        <f t="shared" ca="1" si="338"/>
        <v>1.1516210802775482</v>
      </c>
      <c r="CT262" s="156">
        <f t="shared" ca="1" si="339"/>
        <v>1.3084799004762226</v>
      </c>
      <c r="CU262" s="156">
        <f t="shared" ca="1" si="340"/>
        <v>1.093786714595953</v>
      </c>
      <c r="CV262" s="156">
        <f t="shared" ca="1" si="341"/>
        <v>0.96579970044307262</v>
      </c>
      <c r="CW262" s="156">
        <f t="shared" ca="1" si="342"/>
        <v>1.1238848246549069</v>
      </c>
      <c r="CX262" s="156">
        <f t="shared" ca="1" si="343"/>
        <v>1.1305573180336783</v>
      </c>
      <c r="CY262" s="156" t="str">
        <f t="shared" ca="1" si="344"/>
        <v/>
      </c>
      <c r="CZ262" s="156" t="str">
        <f t="shared" ca="1" si="345"/>
        <v/>
      </c>
      <c r="DA262" s="156" t="str">
        <f t="shared" ca="1" si="346"/>
        <v/>
      </c>
      <c r="DB262" s="55"/>
      <c r="DC262" s="55"/>
      <c r="DD262" s="43"/>
      <c r="DE262" s="45"/>
      <c r="DF262" s="56"/>
      <c r="DK262" s="10"/>
      <c r="DL262" s="48"/>
      <c r="DM262" s="74">
        <f t="shared" ca="1" si="347"/>
        <v>0.11236002217497607</v>
      </c>
      <c r="DN262" s="74">
        <f t="shared" ca="1" si="348"/>
        <v>0.11236002217497607</v>
      </c>
      <c r="DO262" s="74">
        <f t="shared" ca="1" si="349"/>
        <v>0.57606428664160425</v>
      </c>
      <c r="DP262" s="74">
        <f t="shared" ca="1" si="350"/>
        <v>0.57606428664160425</v>
      </c>
      <c r="DQ262" s="74">
        <f t="shared" ca="1" si="351"/>
        <v>0.57606428664160414</v>
      </c>
      <c r="DR262" s="74">
        <f t="shared" ca="1" si="352"/>
        <v>0.57606428664160425</v>
      </c>
      <c r="DS262" s="74">
        <f t="shared" ca="1" si="353"/>
        <v>0.57606428664160425</v>
      </c>
      <c r="DT262" s="74">
        <f t="shared" ca="1" si="354"/>
        <v>0.57606428664160425</v>
      </c>
      <c r="DU262" s="74">
        <f t="shared" ca="1" si="355"/>
        <v>0.57606428664160425</v>
      </c>
      <c r="DV262" s="74">
        <f t="shared" ca="1" si="356"/>
        <v>0.57606428664160425</v>
      </c>
      <c r="DW262" s="74">
        <f t="shared" ca="1" si="357"/>
        <v>0.57606428664160425</v>
      </c>
      <c r="DX262" s="74">
        <f t="shared" ca="1" si="358"/>
        <v>0.57606428664160425</v>
      </c>
      <c r="DY262" s="74">
        <f t="shared" ca="1" si="359"/>
        <v>0.57606428664160425</v>
      </c>
      <c r="DZ262" s="74">
        <f t="shared" ca="1" si="360"/>
        <v>0.57606428664160425</v>
      </c>
      <c r="EA262" s="74">
        <f t="shared" ca="1" si="361"/>
        <v>0.57606428664160425</v>
      </c>
      <c r="EB262" s="74">
        <f t="shared" ca="1" si="362"/>
        <v>0.57606428664160425</v>
      </c>
      <c r="EC262" s="74">
        <f t="shared" ca="1" si="363"/>
        <v>0.57606428664160425</v>
      </c>
      <c r="ED262" s="55"/>
      <c r="EE262" s="55"/>
      <c r="EF262" s="43"/>
      <c r="EG262" s="45"/>
      <c r="EH262" s="56"/>
    </row>
    <row r="263" spans="1:138" x14ac:dyDescent="0.2">
      <c r="A263" s="7">
        <v>18</v>
      </c>
      <c r="B263">
        <v>3</v>
      </c>
      <c r="C263" s="5">
        <f t="shared" ca="1" si="287"/>
        <v>0.60618077495274036</v>
      </c>
      <c r="D263" s="5">
        <f t="shared" ca="1" si="288"/>
        <v>0.10898523126283312</v>
      </c>
      <c r="E263" s="32">
        <f t="shared" ca="1" si="289"/>
        <v>56612112.965953864</v>
      </c>
      <c r="F263" s="31">
        <f t="shared" ca="1" si="364"/>
        <v>39730333.201495841</v>
      </c>
      <c r="G263" s="31">
        <f t="shared" ca="1" si="364"/>
        <v>66516727.326832071</v>
      </c>
      <c r="H263" s="31">
        <f t="shared" ca="1" si="364"/>
        <v>53141931.543263689</v>
      </c>
      <c r="I263" s="31">
        <f t="shared" ca="1" si="364"/>
        <v>9891593.5559813567</v>
      </c>
      <c r="J263" s="31">
        <f t="shared" ca="1" si="364"/>
        <v>3374907.1955606518</v>
      </c>
      <c r="K263" s="31">
        <f t="shared" ca="1" si="364"/>
        <v>652402.30600976269</v>
      </c>
      <c r="L263" s="31">
        <f t="shared" ca="1" si="364"/>
        <v>152879.93314051093</v>
      </c>
      <c r="M263" s="31">
        <f t="shared" ca="1" si="364"/>
        <v>48844.981009063406</v>
      </c>
      <c r="N263" s="31">
        <f t="shared" ca="1" si="364"/>
        <v>22959.181264336457</v>
      </c>
      <c r="O263" s="31">
        <f t="shared" ca="1" si="364"/>
        <v>8545.4905756937569</v>
      </c>
      <c r="P263" s="31">
        <f t="shared" ca="1" si="365"/>
        <v>5037.9323976085416</v>
      </c>
      <c r="Q263" s="31">
        <f t="shared" ca="1" si="365"/>
        <v>3648.3714348028889</v>
      </c>
      <c r="R263" s="31">
        <f t="shared" ca="1" si="365"/>
        <v>3697.2620060613331</v>
      </c>
      <c r="S263" s="31">
        <f t="shared" ca="1" si="365"/>
        <v>1251.2209670821305</v>
      </c>
      <c r="T263" s="31">
        <f t="shared" ca="1" si="365"/>
        <v>1149.657669274063</v>
      </c>
      <c r="U263" s="31">
        <f t="shared" ca="1" si="365"/>
        <v>425.22714135073642</v>
      </c>
      <c r="V263" s="31">
        <f t="shared" ca="1" si="365"/>
        <v>128.0099213310034</v>
      </c>
      <c r="W263" s="33">
        <f t="shared" ca="1" si="290"/>
        <v>67309401.868342578</v>
      </c>
      <c r="X263" s="33">
        <f t="shared" ca="1" si="291"/>
        <v>230168575.36262441</v>
      </c>
      <c r="Y263" s="40">
        <f t="array" aca="1" ref="Y263" ca="1">SUM($E$54:$V$54*E263:V263)/1000000</f>
        <v>2537.1186629264994</v>
      </c>
      <c r="Z263" s="41">
        <f t="array" aca="1" ref="Z263" ca="1">SUM(($E$54:$V$54*E263:V263))/SUM(E263:V263)</f>
        <v>11.022871644964292</v>
      </c>
      <c r="AE263" s="10"/>
      <c r="AF263" s="48"/>
      <c r="AG263" s="55">
        <f t="shared" ca="1" si="296"/>
        <v>1597495.355432221</v>
      </c>
      <c r="AH263" s="55">
        <f t="shared" ca="1" si="297"/>
        <v>2674534.9057169505</v>
      </c>
      <c r="AI263" s="55">
        <f t="shared" ca="1" si="298"/>
        <v>9340012.1813886259</v>
      </c>
      <c r="AJ263" s="55">
        <f t="shared" ca="1" si="299"/>
        <v>1738506.7050300362</v>
      </c>
      <c r="AK263" s="55">
        <f t="shared" ca="1" si="300"/>
        <v>593160.1167324963</v>
      </c>
      <c r="AL263" s="55">
        <f t="shared" ca="1" si="301"/>
        <v>114663.60571287181</v>
      </c>
      <c r="AM263" s="55">
        <f t="shared" ca="1" si="302"/>
        <v>26869.562252545795</v>
      </c>
      <c r="AN263" s="55">
        <f t="shared" ca="1" si="303"/>
        <v>8584.7974353912668</v>
      </c>
      <c r="AO263" s="55">
        <f t="shared" ca="1" si="304"/>
        <v>4035.2133702372817</v>
      </c>
      <c r="AP263" s="55">
        <f t="shared" ca="1" si="305"/>
        <v>1501.9210584760688</v>
      </c>
      <c r="AQ263" s="55">
        <f t="shared" ca="1" si="306"/>
        <v>885.44673850193976</v>
      </c>
      <c r="AR263" s="55">
        <f t="shared" ca="1" si="307"/>
        <v>641.22309170391384</v>
      </c>
      <c r="AS263" s="55">
        <f t="shared" ca="1" si="308"/>
        <v>649.81590189819815</v>
      </c>
      <c r="AT263" s="55">
        <f t="shared" ca="1" si="309"/>
        <v>219.90956547452285</v>
      </c>
      <c r="AU263" s="55">
        <f t="shared" ca="1" si="310"/>
        <v>202.0592086816562</v>
      </c>
      <c r="AV263" s="55">
        <f t="shared" ca="1" si="311"/>
        <v>74.736212341841153</v>
      </c>
      <c r="AW263" s="55">
        <f t="shared" ca="1" si="312"/>
        <v>22.498508989964037</v>
      </c>
      <c r="AX263" s="55">
        <f t="shared" ca="1" si="292"/>
        <v>11830029.792208275</v>
      </c>
      <c r="AY263" s="55">
        <f t="shared" ca="1" si="293"/>
        <v>16102060.053357447</v>
      </c>
      <c r="AZ263" s="43">
        <f t="array" aca="1" ref="AZ263" ca="1">SUM($E$54:$V$54*AF263:AW263)/1000000</f>
        <v>283.01192539904912</v>
      </c>
      <c r="BA263" s="45">
        <f t="array" aca="1" ref="BA263" ca="1">IF(AZ263=0,"",SUM(($E$54:$V$54*AF263:AW263))/SUM(AF263:AW263))</f>
        <v>17.576131529831066</v>
      </c>
      <c r="BB263" s="56">
        <f t="array" aca="1" ref="BB263" ca="1">SUM(AG263:AW263*AG$54:AW$54*AG$55:AW$55)/1000000</f>
        <v>500.85429252418191</v>
      </c>
      <c r="BG263" s="10"/>
      <c r="BH263" s="48"/>
      <c r="BI263" s="55">
        <f t="shared" si="313"/>
        <v>0</v>
      </c>
      <c r="BJ263" s="55">
        <f t="shared" si="314"/>
        <v>0</v>
      </c>
      <c r="BK263" s="55">
        <f t="shared" ca="1" si="315"/>
        <v>51949569.28180594</v>
      </c>
      <c r="BL263" s="55">
        <f t="shared" ca="1" si="316"/>
        <v>9669652.7548226919</v>
      </c>
      <c r="BM263" s="55">
        <f t="shared" ca="1" si="317"/>
        <v>3299183.3394822814</v>
      </c>
      <c r="BN263" s="55">
        <f t="shared" ca="1" si="318"/>
        <v>637764.14991751092</v>
      </c>
      <c r="BO263" s="55">
        <f t="shared" ca="1" si="319"/>
        <v>149449.7179127764</v>
      </c>
      <c r="BP263" s="55">
        <f t="shared" ca="1" si="320"/>
        <v>47749.030780581161</v>
      </c>
      <c r="BQ263" s="55">
        <f t="shared" ca="1" si="321"/>
        <v>22444.038880562246</v>
      </c>
      <c r="BR263" s="55">
        <f t="shared" ca="1" si="322"/>
        <v>8353.752711220297</v>
      </c>
      <c r="BS263" s="55">
        <f t="shared" ca="1" si="323"/>
        <v>4924.8947211026862</v>
      </c>
      <c r="BT263" s="55">
        <f t="shared" ca="1" si="324"/>
        <v>3566.5117754282974</v>
      </c>
      <c r="BU263" s="55">
        <f t="shared" ca="1" si="325"/>
        <v>3614.3053735354697</v>
      </c>
      <c r="BV263" s="55">
        <f t="shared" ca="1" si="326"/>
        <v>1223.1469280216797</v>
      </c>
      <c r="BW263" s="55">
        <f t="shared" ca="1" si="327"/>
        <v>1123.8624379260668</v>
      </c>
      <c r="BX263" s="55">
        <f t="shared" ca="1" si="328"/>
        <v>415.68618600398918</v>
      </c>
      <c r="BY263" s="55">
        <f t="shared" ca="1" si="329"/>
        <v>125.13772239403021</v>
      </c>
      <c r="BZ263" s="55">
        <f t="shared" ca="1" si="294"/>
        <v>65799159.611457981</v>
      </c>
      <c r="CA263" s="55">
        <f t="shared" ca="1" si="295"/>
        <v>65799159.611457981</v>
      </c>
      <c r="CB263" s="43">
        <f t="array" aca="1" ref="CB263" ca="1">SUM($E$54:$V$54*BH263:BY263)/1000000</f>
        <v>1329.2536979010295</v>
      </c>
      <c r="CC263" s="45">
        <f t="array" aca="1" ref="CC263" ca="1">IF(CB263=0,"",SUM(($E$54:$V$54*BH263:BY263))/SUM(BH263:BY263))</f>
        <v>20.201681993360275</v>
      </c>
      <c r="CD263" s="56">
        <f t="array" aca="1" ref="CD263" ca="1">SUM(BI263:BY263*BI$54:BY$54*BI$55:BY$55)/1000000</f>
        <v>5979.6954711824119</v>
      </c>
      <c r="CI263" s="10"/>
      <c r="CJ263" s="73"/>
      <c r="CK263" s="156" t="str">
        <f t="shared" ca="1" si="330"/>
        <v/>
      </c>
      <c r="CL263" s="156" t="str">
        <f t="shared" ca="1" si="331"/>
        <v/>
      </c>
      <c r="CM263" s="156" t="str">
        <f t="shared" ca="1" si="332"/>
        <v/>
      </c>
      <c r="CN263" s="156">
        <f t="shared" ca="1" si="333"/>
        <v>0.36244868390376295</v>
      </c>
      <c r="CO263" s="156">
        <f t="shared" ca="1" si="334"/>
        <v>0.44807045469952506</v>
      </c>
      <c r="CP263" s="156">
        <f t="shared" ca="1" si="335"/>
        <v>0.35407176569916826</v>
      </c>
      <c r="CQ263" s="156">
        <f t="shared" ca="1" si="336"/>
        <v>0.39442636059654651</v>
      </c>
      <c r="CR263" s="156">
        <f t="shared" ca="1" si="337"/>
        <v>0.39922584218394203</v>
      </c>
      <c r="CS263" s="156">
        <f t="shared" ca="1" si="338"/>
        <v>0.34881920995325394</v>
      </c>
      <c r="CT263" s="156">
        <f t="shared" ca="1" si="339"/>
        <v>0.34169757516313387</v>
      </c>
      <c r="CU263" s="156">
        <f t="shared" ca="1" si="340"/>
        <v>0.30466651879814621</v>
      </c>
      <c r="CV263" s="156">
        <f t="shared" ca="1" si="341"/>
        <v>0.36357909009397171</v>
      </c>
      <c r="CW263" s="156">
        <f t="shared" ca="1" si="342"/>
        <v>0.3362091634045305</v>
      </c>
      <c r="CX263" s="156">
        <f t="shared" ca="1" si="343"/>
        <v>0.35259321962260565</v>
      </c>
      <c r="CY263" s="156">
        <f t="shared" ca="1" si="344"/>
        <v>0.42803679777420983</v>
      </c>
      <c r="CZ263" s="156" t="str">
        <f t="shared" ca="1" si="345"/>
        <v/>
      </c>
      <c r="DA263" s="156" t="str">
        <f t="shared" ca="1" si="346"/>
        <v/>
      </c>
      <c r="DB263" s="55"/>
      <c r="DC263" s="55"/>
      <c r="DD263" s="43"/>
      <c r="DE263" s="45"/>
      <c r="DF263" s="56"/>
      <c r="DK263" s="10"/>
      <c r="DL263" s="48"/>
      <c r="DM263" s="74">
        <f t="shared" ca="1" si="347"/>
        <v>0.10898523126283313</v>
      </c>
      <c r="DN263" s="74">
        <f t="shared" ca="1" si="348"/>
        <v>0.10898523126283313</v>
      </c>
      <c r="DO263" s="74">
        <f t="shared" ca="1" si="349"/>
        <v>0.71516600621557347</v>
      </c>
      <c r="DP263" s="74">
        <f t="shared" ca="1" si="350"/>
        <v>0.71516600621557347</v>
      </c>
      <c r="DQ263" s="74">
        <f t="shared" ca="1" si="351"/>
        <v>0.71516600621557347</v>
      </c>
      <c r="DR263" s="74">
        <f t="shared" ca="1" si="352"/>
        <v>0.71516600621557347</v>
      </c>
      <c r="DS263" s="74">
        <f t="shared" ca="1" si="353"/>
        <v>0.71516600621557347</v>
      </c>
      <c r="DT263" s="74">
        <f t="shared" ca="1" si="354"/>
        <v>0.71516600621557347</v>
      </c>
      <c r="DU263" s="74">
        <f t="shared" ca="1" si="355"/>
        <v>0.71516600621557347</v>
      </c>
      <c r="DV263" s="74">
        <f t="shared" ca="1" si="356"/>
        <v>0.71516600621557347</v>
      </c>
      <c r="DW263" s="74">
        <f t="shared" ca="1" si="357"/>
        <v>0.71516600621557347</v>
      </c>
      <c r="DX263" s="74">
        <f t="shared" ca="1" si="358"/>
        <v>0.71516600621557347</v>
      </c>
      <c r="DY263" s="74">
        <f t="shared" ca="1" si="359"/>
        <v>0.71516600621557347</v>
      </c>
      <c r="DZ263" s="74">
        <f t="shared" ca="1" si="360"/>
        <v>0.71516600621557369</v>
      </c>
      <c r="EA263" s="74">
        <f t="shared" ca="1" si="361"/>
        <v>0.71516600621557347</v>
      </c>
      <c r="EB263" s="74">
        <f t="shared" ca="1" si="362"/>
        <v>0.71516600621557347</v>
      </c>
      <c r="EC263" s="74">
        <f t="shared" ca="1" si="363"/>
        <v>0.71516600621557347</v>
      </c>
      <c r="ED263" s="55"/>
      <c r="EE263" s="55"/>
      <c r="EF263" s="43"/>
      <c r="EG263" s="45"/>
      <c r="EH263" s="56"/>
    </row>
    <row r="264" spans="1:138" x14ac:dyDescent="0.2">
      <c r="A264" s="7">
        <v>18</v>
      </c>
      <c r="B264">
        <v>4</v>
      </c>
      <c r="C264" s="5">
        <f t="shared" ca="1" si="287"/>
        <v>0.63879294901698258</v>
      </c>
      <c r="D264" s="5">
        <f t="shared" ca="1" si="288"/>
        <v>0.10199604300086315</v>
      </c>
      <c r="E264" s="32">
        <f t="shared" ca="1" si="289"/>
        <v>23165225.147414092</v>
      </c>
      <c r="F264" s="31">
        <f t="shared" ca="1" si="364"/>
        <v>42915236.639987804</v>
      </c>
      <c r="G264" s="31">
        <f t="shared" ca="1" si="364"/>
        <v>30117876.931270093</v>
      </c>
      <c r="H264" s="31">
        <f t="shared" ca="1" si="364"/>
        <v>26620043.91760001</v>
      </c>
      <c r="I264" s="31">
        <f t="shared" ca="1" si="364"/>
        <v>21267440.663412239</v>
      </c>
      <c r="J264" s="31">
        <f t="shared" ca="1" si="364"/>
        <v>3958623.1231952822</v>
      </c>
      <c r="K264" s="31">
        <f t="shared" ca="1" si="364"/>
        <v>1350640.3783549999</v>
      </c>
      <c r="L264" s="31">
        <f t="shared" ca="1" si="364"/>
        <v>261091.8897526362</v>
      </c>
      <c r="M264" s="31">
        <f t="shared" ca="1" si="364"/>
        <v>61182.663337053513</v>
      </c>
      <c r="N264" s="31">
        <f t="shared" ca="1" si="364"/>
        <v>19547.797852813157</v>
      </c>
      <c r="O264" s="31">
        <f t="shared" ca="1" si="364"/>
        <v>9188.2814764134546</v>
      </c>
      <c r="P264" s="31">
        <f t="shared" ca="1" si="365"/>
        <v>3419.9117058881739</v>
      </c>
      <c r="Q264" s="31">
        <f t="shared" ca="1" si="365"/>
        <v>2016.184305329479</v>
      </c>
      <c r="R264" s="31">
        <f t="shared" ca="1" si="365"/>
        <v>1460.0809709859743</v>
      </c>
      <c r="S264" s="31">
        <f t="shared" ca="1" si="365"/>
        <v>1479.6470140906135</v>
      </c>
      <c r="T264" s="31">
        <f t="shared" ca="1" si="365"/>
        <v>500.73956481187838</v>
      </c>
      <c r="U264" s="31">
        <f t="shared" ca="1" si="365"/>
        <v>460.09385723244912</v>
      </c>
      <c r="V264" s="31">
        <f t="shared" ca="1" si="365"/>
        <v>170.17621931537707</v>
      </c>
      <c r="W264" s="33">
        <f t="shared" ca="1" si="290"/>
        <v>53557265.548619099</v>
      </c>
      <c r="X264" s="33">
        <f t="shared" ca="1" si="291"/>
        <v>149755604.26729104</v>
      </c>
      <c r="Y264" s="40">
        <f t="array" aca="1" ref="Y264" ca="1">SUM($E$54:$V$54*E264:V264)/1000000</f>
        <v>1861.1618929674876</v>
      </c>
      <c r="Z264" s="41">
        <f t="array" aca="1" ref="Z264" ca="1">SUM(($E$54:$V$54*E264:V264))/SUM(E264:V264)</f>
        <v>12.42799494598944</v>
      </c>
      <c r="AE264" s="10"/>
      <c r="AF264" s="48"/>
      <c r="AG264" s="55">
        <f t="shared" ca="1" si="296"/>
        <v>1525490.2591071059</v>
      </c>
      <c r="AH264" s="55">
        <f t="shared" ca="1" si="297"/>
        <v>1070587.7790926283</v>
      </c>
      <c r="AI264" s="55">
        <f t="shared" ca="1" si="298"/>
        <v>4443495.032227423</v>
      </c>
      <c r="AJ264" s="55">
        <f t="shared" ca="1" si="299"/>
        <v>3550022.9537030687</v>
      </c>
      <c r="AK264" s="55">
        <f t="shared" ca="1" si="300"/>
        <v>660784.86710343196</v>
      </c>
      <c r="AL264" s="55">
        <f t="shared" ca="1" si="301"/>
        <v>225452.81405708869</v>
      </c>
      <c r="AM264" s="55">
        <f t="shared" ca="1" si="302"/>
        <v>43582.216417894851</v>
      </c>
      <c r="AN264" s="55">
        <f t="shared" ca="1" si="303"/>
        <v>10212.787831536785</v>
      </c>
      <c r="AO264" s="55">
        <f t="shared" ca="1" si="304"/>
        <v>3262.9751821157879</v>
      </c>
      <c r="AP264" s="55">
        <f t="shared" ca="1" si="305"/>
        <v>1533.7346257402942</v>
      </c>
      <c r="AQ264" s="55">
        <f t="shared" ca="1" si="306"/>
        <v>570.86159297142797</v>
      </c>
      <c r="AR264" s="55">
        <f t="shared" ca="1" si="307"/>
        <v>336.54733900958001</v>
      </c>
      <c r="AS264" s="55">
        <f t="shared" ca="1" si="308"/>
        <v>243.72095558176289</v>
      </c>
      <c r="AT264" s="55">
        <f t="shared" ca="1" si="309"/>
        <v>246.98697631429559</v>
      </c>
      <c r="AU264" s="55">
        <f t="shared" ca="1" si="310"/>
        <v>83.584902247670911</v>
      </c>
      <c r="AV264" s="55">
        <f t="shared" ca="1" si="311"/>
        <v>76.800202708120125</v>
      </c>
      <c r="AW264" s="55">
        <f t="shared" ca="1" si="312"/>
        <v>28.406308700008239</v>
      </c>
      <c r="AX264" s="55">
        <f t="shared" ca="1" si="292"/>
        <v>8939934.2894258332</v>
      </c>
      <c r="AY264" s="55">
        <f t="shared" ca="1" si="293"/>
        <v>11536012.327625567</v>
      </c>
      <c r="AZ264" s="43">
        <f t="array" aca="1" ref="AZ264" ca="1">SUM($E$54:$V$54*AF264:AW264)/1000000</f>
        <v>219.22906088510837</v>
      </c>
      <c r="BA264" s="45">
        <f t="array" aca="1" ref="BA264" ca="1">IF(AZ264=0,"",SUM(($E$54:$V$54*AF264:AW264))/SUM(AF264:AW264))</f>
        <v>19.003885802038827</v>
      </c>
      <c r="BB264" s="56">
        <f t="array" aca="1" ref="BB264" ca="1">SUM(AG264:AW264*AG$54:AW$54*AG$55:AW$55)/1000000</f>
        <v>416.38992365534966</v>
      </c>
      <c r="BG264" s="10"/>
      <c r="BH264" s="48"/>
      <c r="BI264" s="55">
        <f t="shared" si="313"/>
        <v>0</v>
      </c>
      <c r="BJ264" s="55">
        <f t="shared" si="314"/>
        <v>0</v>
      </c>
      <c r="BK264" s="55">
        <f t="shared" ca="1" si="315"/>
        <v>27829249.175429747</v>
      </c>
      <c r="BL264" s="55">
        <f t="shared" ca="1" si="316"/>
        <v>22233505.97684237</v>
      </c>
      <c r="BM264" s="55">
        <f t="shared" ca="1" si="317"/>
        <v>4138442.0562200053</v>
      </c>
      <c r="BN264" s="55">
        <f t="shared" ca="1" si="318"/>
        <v>1411992.6981332633</v>
      </c>
      <c r="BO264" s="55">
        <f t="shared" ca="1" si="319"/>
        <v>272951.88843794464</v>
      </c>
      <c r="BP264" s="55">
        <f t="shared" ca="1" si="320"/>
        <v>63961.862290451092</v>
      </c>
      <c r="BQ264" s="55">
        <f t="shared" ca="1" si="321"/>
        <v>20435.749052885618</v>
      </c>
      <c r="BR264" s="55">
        <f t="shared" ca="1" si="322"/>
        <v>9605.6556289915025</v>
      </c>
      <c r="BS264" s="55">
        <f t="shared" ca="1" si="323"/>
        <v>3575.259879951077</v>
      </c>
      <c r="BT264" s="55">
        <f t="shared" ca="1" si="324"/>
        <v>2107.7687020459061</v>
      </c>
      <c r="BU264" s="55">
        <f t="shared" ca="1" si="325"/>
        <v>1526.4045875975191</v>
      </c>
      <c r="BV264" s="55">
        <f t="shared" ca="1" si="326"/>
        <v>1546.8594106857786</v>
      </c>
      <c r="BW264" s="55">
        <f t="shared" ca="1" si="327"/>
        <v>523.4854669767343</v>
      </c>
      <c r="BX264" s="55">
        <f t="shared" ca="1" si="328"/>
        <v>480.99344376141079</v>
      </c>
      <c r="BY264" s="55">
        <f t="shared" ca="1" si="329"/>
        <v>177.90640863402388</v>
      </c>
      <c r="BZ264" s="55">
        <f t="shared" ca="1" si="294"/>
        <v>55990083.739935309</v>
      </c>
      <c r="CA264" s="55">
        <f t="shared" ca="1" si="295"/>
        <v>55990083.739935309</v>
      </c>
      <c r="CB264" s="43">
        <f t="array" aca="1" ref="CB264" ca="1">SUM($E$54:$V$54*BH264:BY264)/1000000</f>
        <v>1227.6008697082323</v>
      </c>
      <c r="CC264" s="45">
        <f t="array" aca="1" ref="CC264" ca="1">IF(CB264=0,"",SUM(($E$54:$V$54*BH264:BY264))/SUM(BH264:BY264))</f>
        <v>21.925326552648777</v>
      </c>
      <c r="CD264" s="56">
        <f t="array" aca="1" ref="CD264" ca="1">SUM(BI264:BY264*BI$54:BY$54*BI$55:BY$55)/1000000</f>
        <v>5647.0536749679113</v>
      </c>
      <c r="CI264" s="10"/>
      <c r="CJ264" s="73"/>
      <c r="CK264" s="156" t="str">
        <f t="shared" ca="1" si="330"/>
        <v/>
      </c>
      <c r="CL264" s="156" t="str">
        <f t="shared" ca="1" si="331"/>
        <v/>
      </c>
      <c r="CM264" s="156" t="str">
        <f t="shared" ca="1" si="332"/>
        <v/>
      </c>
      <c r="CN264" s="156">
        <f t="shared" ca="1" si="333"/>
        <v>0.6235209536313584</v>
      </c>
      <c r="CO264" s="156">
        <f t="shared" ca="1" si="334"/>
        <v>0.72166314851696889</v>
      </c>
      <c r="CP264" s="156">
        <f t="shared" ca="1" si="335"/>
        <v>0.72074329589413466</v>
      </c>
      <c r="CQ264" s="156">
        <f t="shared" ca="1" si="336"/>
        <v>0.73796381871909222</v>
      </c>
      <c r="CR264" s="156">
        <f t="shared" ca="1" si="337"/>
        <v>0.66397738713736765</v>
      </c>
      <c r="CS264" s="156">
        <f t="shared" ca="1" si="338"/>
        <v>0.80963957127188901</v>
      </c>
      <c r="CT264" s="156">
        <f t="shared" ca="1" si="339"/>
        <v>0.5722357165559866</v>
      </c>
      <c r="CU264" s="156">
        <f t="shared" ca="1" si="340"/>
        <v>0.68148355657787096</v>
      </c>
      <c r="CV264" s="156">
        <f t="shared" ca="1" si="341"/>
        <v>0.71104870887679494</v>
      </c>
      <c r="CW264" s="156">
        <f t="shared" ca="1" si="342"/>
        <v>0.65380066533785408</v>
      </c>
      <c r="CX264" s="156">
        <f t="shared" ca="1" si="343"/>
        <v>0.54353115699556476</v>
      </c>
      <c r="CY264" s="156" t="str">
        <f t="shared" ca="1" si="344"/>
        <v/>
      </c>
      <c r="CZ264" s="156" t="str">
        <f t="shared" ca="1" si="345"/>
        <v/>
      </c>
      <c r="DA264" s="156" t="str">
        <f t="shared" ca="1" si="346"/>
        <v/>
      </c>
      <c r="DB264" s="55"/>
      <c r="DC264" s="55"/>
      <c r="DD264" s="43"/>
      <c r="DE264" s="45"/>
      <c r="DF264" s="56"/>
      <c r="DK264" s="10"/>
      <c r="DL264" s="48"/>
      <c r="DM264" s="74">
        <f t="shared" ca="1" si="347"/>
        <v>0.10199604300086315</v>
      </c>
      <c r="DN264" s="74">
        <f t="shared" ca="1" si="348"/>
        <v>0.10199604300086315</v>
      </c>
      <c r="DO264" s="74">
        <f t="shared" ca="1" si="349"/>
        <v>0.74078899201784576</v>
      </c>
      <c r="DP264" s="74">
        <f t="shared" ca="1" si="350"/>
        <v>0.74078899201784576</v>
      </c>
      <c r="DQ264" s="74">
        <f t="shared" ca="1" si="351"/>
        <v>0.74078899201784576</v>
      </c>
      <c r="DR264" s="74">
        <f t="shared" ca="1" si="352"/>
        <v>0.74078899201784576</v>
      </c>
      <c r="DS264" s="74">
        <f t="shared" ca="1" si="353"/>
        <v>0.74078899201784576</v>
      </c>
      <c r="DT264" s="74">
        <f t="shared" ca="1" si="354"/>
        <v>0.74078899201784576</v>
      </c>
      <c r="DU264" s="74">
        <f t="shared" ca="1" si="355"/>
        <v>0.74078899201784576</v>
      </c>
      <c r="DV264" s="74">
        <f t="shared" ca="1" si="356"/>
        <v>0.74078899201784576</v>
      </c>
      <c r="DW264" s="74">
        <f t="shared" ca="1" si="357"/>
        <v>0.74078899201784576</v>
      </c>
      <c r="DX264" s="74">
        <f t="shared" ca="1" si="358"/>
        <v>0.74078899201784576</v>
      </c>
      <c r="DY264" s="74">
        <f t="shared" ca="1" si="359"/>
        <v>0.74078899201784576</v>
      </c>
      <c r="DZ264" s="74">
        <f t="shared" ca="1" si="360"/>
        <v>0.74078899201784576</v>
      </c>
      <c r="EA264" s="74">
        <f t="shared" ca="1" si="361"/>
        <v>0.74078899201784576</v>
      </c>
      <c r="EB264" s="74">
        <f t="shared" ca="1" si="362"/>
        <v>0.74078899201784576</v>
      </c>
      <c r="EC264" s="74">
        <f t="shared" ca="1" si="363"/>
        <v>0.74078899201784576</v>
      </c>
      <c r="ED264" s="55"/>
      <c r="EE264" s="55"/>
      <c r="EF264" s="43"/>
      <c r="EG264" s="45"/>
      <c r="EH264" s="56"/>
    </row>
    <row r="265" spans="1:138" x14ac:dyDescent="0.2">
      <c r="A265" s="7">
        <v>18</v>
      </c>
      <c r="B265">
        <v>5</v>
      </c>
      <c r="C265" s="5">
        <f t="shared" ca="1" si="287"/>
        <v>0.59415072376273481</v>
      </c>
      <c r="D265" s="5">
        <f t="shared" ca="1" si="288"/>
        <v>0.10702163810994463</v>
      </c>
      <c r="E265" s="32">
        <f t="shared" ca="1" si="289"/>
        <v>20444309.620752566</v>
      </c>
      <c r="F265" s="31">
        <f t="shared" ca="1" si="364"/>
        <v>17472541.648110982</v>
      </c>
      <c r="G265" s="31">
        <f t="shared" ca="1" si="364"/>
        <v>32369133.248611178</v>
      </c>
      <c r="H265" s="31">
        <f t="shared" ca="1" si="364"/>
        <v>12540288.628479583</v>
      </c>
      <c r="I265" s="31">
        <f t="shared" ca="1" si="364"/>
        <v>11083883.329203475</v>
      </c>
      <c r="J265" s="31">
        <f t="shared" ca="1" si="364"/>
        <v>8855200.6808736846</v>
      </c>
      <c r="K265" s="31">
        <f t="shared" ca="1" si="364"/>
        <v>1648266.132753225</v>
      </c>
      <c r="L265" s="31">
        <f t="shared" ca="1" si="364"/>
        <v>562370.98705537152</v>
      </c>
      <c r="M265" s="31">
        <f t="shared" ca="1" si="364"/>
        <v>108711.76821410681</v>
      </c>
      <c r="N265" s="31">
        <f t="shared" ca="1" si="364"/>
        <v>25474.845357016053</v>
      </c>
      <c r="O265" s="31">
        <f t="shared" ca="1" si="364"/>
        <v>8139.1868253149451</v>
      </c>
      <c r="P265" s="31">
        <f t="shared" ca="1" si="365"/>
        <v>3825.7577709372149</v>
      </c>
      <c r="Q265" s="31">
        <f t="shared" ca="1" si="365"/>
        <v>1423.9609243912637</v>
      </c>
      <c r="R265" s="31">
        <f t="shared" ca="1" si="365"/>
        <v>839.48590316442494</v>
      </c>
      <c r="S265" s="31">
        <f t="shared" ca="1" si="365"/>
        <v>607.93915981855037</v>
      </c>
      <c r="T265" s="31">
        <f t="shared" ca="1" si="365"/>
        <v>616.08594348492159</v>
      </c>
      <c r="U265" s="31">
        <f t="shared" ca="1" si="365"/>
        <v>208.49473170934448</v>
      </c>
      <c r="V265" s="31">
        <f t="shared" ca="1" si="365"/>
        <v>191.57093240841786</v>
      </c>
      <c r="W265" s="33">
        <f t="shared" ca="1" si="290"/>
        <v>34840048.85412769</v>
      </c>
      <c r="X265" s="33">
        <f t="shared" ca="1" si="291"/>
        <v>105126033.37160242</v>
      </c>
      <c r="Y265" s="40">
        <f t="array" aca="1" ref="Y265" ca="1">SUM($E$54:$V$54*E265:V265)/1000000</f>
        <v>1373.5805740688265</v>
      </c>
      <c r="Z265" s="41">
        <f t="array" aca="1" ref="Z265" ca="1">SUM(($E$54:$V$54*E265:V265))/SUM(E265:V265)</f>
        <v>13.066036356698209</v>
      </c>
      <c r="AE265" s="10"/>
      <c r="AF265" s="48"/>
      <c r="AG265" s="55">
        <f t="shared" ca="1" si="296"/>
        <v>695342.99396835128</v>
      </c>
      <c r="AH265" s="55">
        <f t="shared" ca="1" si="297"/>
        <v>1288172.635586946</v>
      </c>
      <c r="AI265" s="55">
        <f t="shared" ca="1" si="298"/>
        <v>2147045.9193281475</v>
      </c>
      <c r="AJ265" s="55">
        <f t="shared" ca="1" si="299"/>
        <v>1897692.0848719643</v>
      </c>
      <c r="AK265" s="55">
        <f t="shared" ca="1" si="300"/>
        <v>1516115.2227009635</v>
      </c>
      <c r="AL265" s="55">
        <f t="shared" ca="1" si="301"/>
        <v>282202.68122518208</v>
      </c>
      <c r="AM265" s="55">
        <f t="shared" ca="1" si="302"/>
        <v>96284.57276203626</v>
      </c>
      <c r="AN265" s="55">
        <f t="shared" ca="1" si="303"/>
        <v>18612.742117989401</v>
      </c>
      <c r="AO265" s="55">
        <f t="shared" ca="1" si="304"/>
        <v>4361.5952064357216</v>
      </c>
      <c r="AP265" s="55">
        <f t="shared" ca="1" si="305"/>
        <v>1393.5251713628711</v>
      </c>
      <c r="AQ265" s="55">
        <f t="shared" ca="1" si="306"/>
        <v>655.01503623881069</v>
      </c>
      <c r="AR265" s="55">
        <f t="shared" ca="1" si="307"/>
        <v>243.79897325917261</v>
      </c>
      <c r="AS265" s="55">
        <f t="shared" ca="1" si="308"/>
        <v>143.72992808389714</v>
      </c>
      <c r="AT265" s="55">
        <f t="shared" ca="1" si="309"/>
        <v>104.08638357205469</v>
      </c>
      <c r="AU265" s="55">
        <f t="shared" ca="1" si="310"/>
        <v>105.48120941257062</v>
      </c>
      <c r="AV265" s="55">
        <f t="shared" ca="1" si="311"/>
        <v>35.696767130330322</v>
      </c>
      <c r="AW265" s="55">
        <f t="shared" ca="1" si="312"/>
        <v>32.799212272935584</v>
      </c>
      <c r="AX265" s="55">
        <f t="shared" ca="1" si="292"/>
        <v>5965028.9508940522</v>
      </c>
      <c r="AY265" s="55">
        <f t="shared" ca="1" si="293"/>
        <v>7948544.5804493492</v>
      </c>
      <c r="AZ265" s="43">
        <f t="array" aca="1" ref="AZ265" ca="1">SUM($E$54:$V$54*AF265:AW265)/1000000</f>
        <v>161.59993181028517</v>
      </c>
      <c r="BA265" s="45">
        <f t="array" aca="1" ref="BA265" ca="1">IF(AZ265=0,"",SUM(($E$54:$V$54*AF265:AW265))/SUM(AF265:AW265))</f>
        <v>20.330757432972664</v>
      </c>
      <c r="BB265" s="56">
        <f t="array" aca="1" ref="BB265" ca="1">SUM(AG265:AW265*AG$54:AW$54*AG$55:AW$55)/1000000</f>
        <v>322.90195843189645</v>
      </c>
      <c r="BG265" s="10"/>
      <c r="BH265" s="48"/>
      <c r="BI265" s="55">
        <f t="shared" si="313"/>
        <v>0</v>
      </c>
      <c r="BJ265" s="55">
        <f t="shared" si="314"/>
        <v>0</v>
      </c>
      <c r="BK265" s="55">
        <f t="shared" ca="1" si="315"/>
        <v>11919728.659078598</v>
      </c>
      <c r="BL265" s="55">
        <f t="shared" ca="1" si="316"/>
        <v>10535394.0158081</v>
      </c>
      <c r="BM265" s="55">
        <f t="shared" ca="1" si="317"/>
        <v>8416998.4012959469</v>
      </c>
      <c r="BN265" s="55">
        <f t="shared" ca="1" si="318"/>
        <v>1566701.1854693897</v>
      </c>
      <c r="BO265" s="55">
        <f t="shared" ca="1" si="319"/>
        <v>534541.8889494061</v>
      </c>
      <c r="BP265" s="55">
        <f t="shared" ca="1" si="320"/>
        <v>103332.1335378153</v>
      </c>
      <c r="BQ265" s="55">
        <f t="shared" ca="1" si="321"/>
        <v>24214.214942230992</v>
      </c>
      <c r="BR265" s="55">
        <f t="shared" ca="1" si="322"/>
        <v>7736.4167075845126</v>
      </c>
      <c r="BS265" s="55">
        <f t="shared" ca="1" si="323"/>
        <v>3636.4389924302636</v>
      </c>
      <c r="BT265" s="55">
        <f t="shared" ca="1" si="324"/>
        <v>1353.4957880736179</v>
      </c>
      <c r="BU265" s="55">
        <f t="shared" ca="1" si="325"/>
        <v>797.94368975817474</v>
      </c>
      <c r="BV265" s="55">
        <f t="shared" ca="1" si="326"/>
        <v>577.8551069237966</v>
      </c>
      <c r="BW265" s="55">
        <f t="shared" ca="1" si="327"/>
        <v>585.59874454046383</v>
      </c>
      <c r="BX265" s="55">
        <f t="shared" ca="1" si="328"/>
        <v>198.17730695438462</v>
      </c>
      <c r="BY265" s="55">
        <f t="shared" ca="1" si="329"/>
        <v>182.09098697211422</v>
      </c>
      <c r="BZ265" s="55">
        <f t="shared" ca="1" si="294"/>
        <v>33115978.516404718</v>
      </c>
      <c r="CA265" s="55">
        <f t="shared" ca="1" si="295"/>
        <v>33115978.516404718</v>
      </c>
      <c r="CB265" s="43">
        <f t="array" aca="1" ref="CB265" ca="1">SUM($E$54:$V$54*BH265:BY265)/1000000</f>
        <v>782.02837857207885</v>
      </c>
      <c r="CC265" s="45">
        <f t="array" aca="1" ref="CC265" ca="1">IF(CB265=0,"",SUM(($E$54:$V$54*BH265:BY265))/SUM(BH265:BY265))</f>
        <v>23.614835303286725</v>
      </c>
      <c r="CD265" s="56">
        <f t="array" aca="1" ref="CD265" ca="1">SUM(BI265:BY265*BI$54:BY$54*BI$55:BY$55)/1000000</f>
        <v>3677.7352588193926</v>
      </c>
      <c r="CI265" s="10"/>
      <c r="CJ265" s="73"/>
      <c r="CK265" s="156" t="str">
        <f t="shared" ca="1" si="330"/>
        <v/>
      </c>
      <c r="CL265" s="156" t="str">
        <f t="shared" ca="1" si="331"/>
        <v/>
      </c>
      <c r="CM265" s="156" t="str">
        <f t="shared" ca="1" si="332"/>
        <v/>
      </c>
      <c r="CN265" s="156">
        <f t="shared" ca="1" si="333"/>
        <v>0.77110924565666161</v>
      </c>
      <c r="CO265" s="156">
        <f t="shared" ca="1" si="334"/>
        <v>0.93429638157924666</v>
      </c>
      <c r="CP265" s="156">
        <f t="shared" ca="1" si="335"/>
        <v>0.82618854304428813</v>
      </c>
      <c r="CQ265" s="156">
        <f t="shared" ca="1" si="336"/>
        <v>0.74010124087986606</v>
      </c>
      <c r="CR265" s="156">
        <f t="shared" ca="1" si="337"/>
        <v>0.79057006063134028</v>
      </c>
      <c r="CS265" s="156">
        <f t="shared" ca="1" si="338"/>
        <v>0.84516037801117061</v>
      </c>
      <c r="CT265" s="156">
        <f t="shared" ca="1" si="339"/>
        <v>0.74979287106694836</v>
      </c>
      <c r="CU265" s="156">
        <f t="shared" ca="1" si="340"/>
        <v>0.86184636801566172</v>
      </c>
      <c r="CV265" s="156">
        <f t="shared" ca="1" si="341"/>
        <v>0.83628142515377879</v>
      </c>
      <c r="CW265" s="156" t="str">
        <f t="shared" ca="1" si="342"/>
        <v/>
      </c>
      <c r="CX265" s="156" t="str">
        <f t="shared" ca="1" si="343"/>
        <v/>
      </c>
      <c r="CY265" s="156" t="str">
        <f t="shared" ca="1" si="344"/>
        <v/>
      </c>
      <c r="CZ265" s="156" t="str">
        <f t="shared" ca="1" si="345"/>
        <v/>
      </c>
      <c r="DA265" s="156" t="str">
        <f t="shared" ca="1" si="346"/>
        <v/>
      </c>
      <c r="DB265" s="55"/>
      <c r="DC265" s="55"/>
      <c r="DD265" s="43"/>
      <c r="DE265" s="45"/>
      <c r="DF265" s="56"/>
      <c r="DK265" s="10"/>
      <c r="DL265" s="48"/>
      <c r="DM265" s="74">
        <f t="shared" ca="1" si="347"/>
        <v>0.1070216381099445</v>
      </c>
      <c r="DN265" s="74">
        <f t="shared" ca="1" si="348"/>
        <v>0.10702163810994467</v>
      </c>
      <c r="DO265" s="74">
        <f t="shared" ca="1" si="349"/>
        <v>0.70117236187267939</v>
      </c>
      <c r="DP265" s="74">
        <f t="shared" ca="1" si="350"/>
        <v>0.70117236187267928</v>
      </c>
      <c r="DQ265" s="74">
        <f t="shared" ca="1" si="351"/>
        <v>0.70117236187267939</v>
      </c>
      <c r="DR265" s="74">
        <f t="shared" ca="1" si="352"/>
        <v>0.70117236187267939</v>
      </c>
      <c r="DS265" s="74">
        <f t="shared" ca="1" si="353"/>
        <v>0.70117236187267939</v>
      </c>
      <c r="DT265" s="74">
        <f t="shared" ca="1" si="354"/>
        <v>0.70117236187267939</v>
      </c>
      <c r="DU265" s="74">
        <f t="shared" ca="1" si="355"/>
        <v>0.70117236187267939</v>
      </c>
      <c r="DV265" s="74">
        <f t="shared" ca="1" si="356"/>
        <v>0.70117236187267939</v>
      </c>
      <c r="DW265" s="74">
        <f t="shared" ca="1" si="357"/>
        <v>0.70117236187267939</v>
      </c>
      <c r="DX265" s="74">
        <f t="shared" ca="1" si="358"/>
        <v>0.70117236187267939</v>
      </c>
      <c r="DY265" s="74">
        <f t="shared" ca="1" si="359"/>
        <v>0.70117236187267939</v>
      </c>
      <c r="DZ265" s="74">
        <f t="shared" ca="1" si="360"/>
        <v>0.70117236187267939</v>
      </c>
      <c r="EA265" s="74">
        <f t="shared" ca="1" si="361"/>
        <v>0.70117236187267939</v>
      </c>
      <c r="EB265" s="74">
        <f t="shared" ca="1" si="362"/>
        <v>0.70117236187267939</v>
      </c>
      <c r="EC265" s="74">
        <f t="shared" ca="1" si="363"/>
        <v>0.70117236187267939</v>
      </c>
      <c r="ED265" s="55"/>
      <c r="EE265" s="55"/>
      <c r="EF265" s="43"/>
      <c r="EG265" s="45"/>
      <c r="EH265" s="56"/>
    </row>
    <row r="266" spans="1:138" x14ac:dyDescent="0.2">
      <c r="A266" s="7">
        <v>18</v>
      </c>
      <c r="B266">
        <v>6</v>
      </c>
      <c r="C266" s="5">
        <f t="shared" ca="1" si="287"/>
        <v>0.54984887650058245</v>
      </c>
      <c r="D266" s="5">
        <f t="shared" ca="1" si="288"/>
        <v>0.16158894547384386</v>
      </c>
      <c r="E266" s="32">
        <f t="shared" ca="1" si="289"/>
        <v>19929210.418131068</v>
      </c>
      <c r="F266" s="31">
        <f t="shared" ca="1" si="364"/>
        <v>14601374.091474287</v>
      </c>
      <c r="G266" s="31">
        <f t="shared" ca="1" si="364"/>
        <v>12478930.40486744</v>
      </c>
      <c r="H266" s="31">
        <f t="shared" ca="1" si="364"/>
        <v>13340005.719375977</v>
      </c>
      <c r="I266" s="31">
        <f t="shared" ca="1" si="364"/>
        <v>5168118.6747167772</v>
      </c>
      <c r="J266" s="31">
        <f t="shared" ca="1" si="364"/>
        <v>4567903.1894007977</v>
      </c>
      <c r="K266" s="31">
        <f t="shared" ca="1" si="364"/>
        <v>3649415.8438470205</v>
      </c>
      <c r="L266" s="31">
        <f t="shared" ca="1" si="364"/>
        <v>679285.40035668563</v>
      </c>
      <c r="M266" s="31">
        <f t="shared" ca="1" si="364"/>
        <v>231765.00050558662</v>
      </c>
      <c r="N266" s="31">
        <f t="shared" ca="1" si="364"/>
        <v>44802.423302510979</v>
      </c>
      <c r="O266" s="31">
        <f t="shared" ca="1" si="364"/>
        <v>10498.723588077342</v>
      </c>
      <c r="P266" s="31">
        <f t="shared" ca="1" si="365"/>
        <v>3354.3313615118054</v>
      </c>
      <c r="Q266" s="31">
        <f t="shared" ca="1" si="365"/>
        <v>1576.6758458828756</v>
      </c>
      <c r="R266" s="31">
        <f t="shared" ca="1" si="365"/>
        <v>586.84447092392827</v>
      </c>
      <c r="S266" s="31">
        <f t="shared" ca="1" si="365"/>
        <v>345.96992954791051</v>
      </c>
      <c r="T266" s="31">
        <f t="shared" ca="1" si="365"/>
        <v>250.54461009888334</v>
      </c>
      <c r="U266" s="31">
        <f t="shared" ca="1" si="365"/>
        <v>253.90207227957282</v>
      </c>
      <c r="V266" s="31">
        <f t="shared" ca="1" si="365"/>
        <v>85.925096977434521</v>
      </c>
      <c r="W266" s="33">
        <f t="shared" ca="1" si="290"/>
        <v>27698249.168480657</v>
      </c>
      <c r="X266" s="33">
        <f t="shared" ca="1" si="291"/>
        <v>74707764.082953438</v>
      </c>
      <c r="Y266" s="40">
        <f t="array" aca="1" ref="Y266" ca="1">SUM($E$54:$V$54*E266:V266)/1000000</f>
        <v>926.59154804260697</v>
      </c>
      <c r="Z266" s="41">
        <f t="array" aca="1" ref="Z266" ca="1">SUM(($E$54:$V$54*E266:V266))/SUM(E266:V266)</f>
        <v>12.402881540046431</v>
      </c>
      <c r="AE266" s="10"/>
      <c r="AF266" s="48"/>
      <c r="AG266" s="55">
        <f t="shared" ca="1" si="296"/>
        <v>1065110.0023516049</v>
      </c>
      <c r="AH266" s="55">
        <f t="shared" ca="1" si="297"/>
        <v>910286.49150457128</v>
      </c>
      <c r="AI266" s="55">
        <f t="shared" ca="1" si="298"/>
        <v>3468823.8413467854</v>
      </c>
      <c r="AJ266" s="55">
        <f t="shared" ca="1" si="299"/>
        <v>1343874.4818323602</v>
      </c>
      <c r="AK266" s="55">
        <f t="shared" ca="1" si="300"/>
        <v>1187799.4523902442</v>
      </c>
      <c r="AL266" s="55">
        <f t="shared" ca="1" si="301"/>
        <v>948963.66256711143</v>
      </c>
      <c r="AM266" s="55">
        <f t="shared" ca="1" si="302"/>
        <v>176635.71076387004</v>
      </c>
      <c r="AN266" s="55">
        <f t="shared" ca="1" si="303"/>
        <v>60266.23798037893</v>
      </c>
      <c r="AO266" s="55">
        <f t="shared" ca="1" si="304"/>
        <v>11650.048536045964</v>
      </c>
      <c r="AP266" s="55">
        <f t="shared" ca="1" si="305"/>
        <v>2730.00053014491</v>
      </c>
      <c r="AQ266" s="55">
        <f t="shared" ca="1" si="306"/>
        <v>872.2323545700599</v>
      </c>
      <c r="AR266" s="55">
        <f t="shared" ca="1" si="307"/>
        <v>409.98563863659035</v>
      </c>
      <c r="AS266" s="55">
        <f t="shared" ca="1" si="308"/>
        <v>152.59814236411643</v>
      </c>
      <c r="AT266" s="55">
        <f t="shared" ca="1" si="309"/>
        <v>89.963135342718488</v>
      </c>
      <c r="AU266" s="55">
        <f t="shared" ca="1" si="310"/>
        <v>65.149531050770477</v>
      </c>
      <c r="AV266" s="55">
        <f t="shared" ca="1" si="311"/>
        <v>66.02257751745077</v>
      </c>
      <c r="AW266" s="55">
        <f t="shared" ca="1" si="312"/>
        <v>22.343245665362591</v>
      </c>
      <c r="AX266" s="55">
        <f t="shared" ca="1" si="292"/>
        <v>7202421.7305720886</v>
      </c>
      <c r="AY266" s="55">
        <f t="shared" ca="1" si="293"/>
        <v>9177818.2244282644</v>
      </c>
      <c r="AZ266" s="43">
        <f t="array" aca="1" ref="AZ266" ca="1">SUM($E$54:$V$54*AF266:AW266)/1000000</f>
        <v>186.52315636275955</v>
      </c>
      <c r="BA266" s="45">
        <f t="array" aca="1" ref="BA266" ca="1">IF(AZ266=0,"",SUM(($E$54:$V$54*AF266:AW266))/SUM(AF266:AW266))</f>
        <v>20.323256769925742</v>
      </c>
      <c r="BB266" s="56">
        <f t="array" aca="1" ref="BB266" ca="1">SUM(AG266:AW266*AG$54:AW$54*AG$55:AW$55)/1000000</f>
        <v>376.81244419495215</v>
      </c>
      <c r="BG266" s="10"/>
      <c r="BH266" s="48"/>
      <c r="BI266" s="55">
        <f t="shared" si="313"/>
        <v>0</v>
      </c>
      <c r="BJ266" s="55">
        <f t="shared" si="314"/>
        <v>0</v>
      </c>
      <c r="BK266" s="55">
        <f t="shared" ca="1" si="315"/>
        <v>11803585.241242267</v>
      </c>
      <c r="BL266" s="55">
        <f t="shared" ca="1" si="316"/>
        <v>4572886.2938395413</v>
      </c>
      <c r="BM266" s="55">
        <f t="shared" ca="1" si="317"/>
        <v>4041799.9665113273</v>
      </c>
      <c r="BN266" s="55">
        <f t="shared" ca="1" si="318"/>
        <v>3229098.3901919504</v>
      </c>
      <c r="BO266" s="55">
        <f t="shared" ca="1" si="319"/>
        <v>601049.45192006906</v>
      </c>
      <c r="BP266" s="55">
        <f t="shared" ca="1" si="320"/>
        <v>205071.72162833359</v>
      </c>
      <c r="BQ266" s="55">
        <f t="shared" ca="1" si="321"/>
        <v>39642.353503439503</v>
      </c>
      <c r="BR266" s="55">
        <f t="shared" ca="1" si="322"/>
        <v>9289.5446526021915</v>
      </c>
      <c r="BS266" s="55">
        <f t="shared" ca="1" si="323"/>
        <v>2967.9999383710101</v>
      </c>
      <c r="BT266" s="55">
        <f t="shared" ca="1" si="324"/>
        <v>1395.0839404555245</v>
      </c>
      <c r="BU266" s="55">
        <f t="shared" ca="1" si="325"/>
        <v>519.25530480404723</v>
      </c>
      <c r="BV266" s="55">
        <f t="shared" ca="1" si="326"/>
        <v>306.1232236500399</v>
      </c>
      <c r="BW266" s="55">
        <f t="shared" ca="1" si="327"/>
        <v>221.68841035356886</v>
      </c>
      <c r="BX266" s="55">
        <f t="shared" ca="1" si="328"/>
        <v>224.65918052246423</v>
      </c>
      <c r="BY266" s="55">
        <f t="shared" ca="1" si="329"/>
        <v>76.028768493106782</v>
      </c>
      <c r="BZ266" s="55">
        <f t="shared" ca="1" si="294"/>
        <v>24508133.802256182</v>
      </c>
      <c r="CA266" s="55">
        <f t="shared" ca="1" si="295"/>
        <v>24508133.802256182</v>
      </c>
      <c r="CB266" s="43">
        <f t="array" aca="1" ref="CB266" ca="1">SUM($E$54:$V$54*BH266:BY266)/1000000</f>
        <v>572.50261452783468</v>
      </c>
      <c r="CC266" s="45">
        <f t="array" aca="1" ref="CC266" ca="1">IF(CB266=0,"",SUM(($E$54:$V$54*BH266:BY266))/SUM(BH266:BY266))</f>
        <v>23.359698422861186</v>
      </c>
      <c r="CD266" s="56">
        <f t="array" aca="1" ref="CD266" ca="1">SUM(BI266:BY266*BI$54:BY$54*BI$55:BY$55)/1000000</f>
        <v>2693.8701832158417</v>
      </c>
      <c r="CI266" s="10"/>
      <c r="CJ266" s="73"/>
      <c r="CK266" s="156" t="str">
        <f t="shared" ca="1" si="330"/>
        <v/>
      </c>
      <c r="CL266" s="156" t="str">
        <f t="shared" ca="1" si="331"/>
        <v/>
      </c>
      <c r="CM266" s="156" t="str">
        <f t="shared" ca="1" si="332"/>
        <v/>
      </c>
      <c r="CN266" s="156">
        <f t="shared" ca="1" si="333"/>
        <v>0.72455478694316922</v>
      </c>
      <c r="CO266" s="156">
        <f t="shared" ca="1" si="334"/>
        <v>0.84008368154338053</v>
      </c>
      <c r="CP266" s="156">
        <f t="shared" ca="1" si="335"/>
        <v>0.77036977352330416</v>
      </c>
      <c r="CQ266" s="156">
        <f t="shared" ca="1" si="336"/>
        <v>0.75593294334219796</v>
      </c>
      <c r="CR266" s="156">
        <f t="shared" ca="1" si="337"/>
        <v>0.77782189836996685</v>
      </c>
      <c r="CS266" s="156">
        <f t="shared" ca="1" si="338"/>
        <v>0.86224047633665479</v>
      </c>
      <c r="CT266" s="156">
        <f t="shared" ca="1" si="339"/>
        <v>0.67161838095154114</v>
      </c>
      <c r="CU266" s="156">
        <f t="shared" ca="1" si="340"/>
        <v>0.76577601214672586</v>
      </c>
      <c r="CV266" s="156">
        <f t="shared" ca="1" si="341"/>
        <v>0.82035104913143242</v>
      </c>
      <c r="CW266" s="156" t="str">
        <f t="shared" ca="1" si="342"/>
        <v/>
      </c>
      <c r="CX266" s="156" t="str">
        <f t="shared" ca="1" si="343"/>
        <v/>
      </c>
      <c r="CY266" s="156" t="str">
        <f t="shared" ca="1" si="344"/>
        <v/>
      </c>
      <c r="CZ266" s="156" t="str">
        <f t="shared" ca="1" si="345"/>
        <v/>
      </c>
      <c r="DA266" s="156" t="str">
        <f t="shared" ca="1" si="346"/>
        <v/>
      </c>
      <c r="DB266" s="55"/>
      <c r="DC266" s="55"/>
      <c r="DD266" s="43"/>
      <c r="DE266" s="45"/>
      <c r="DF266" s="56"/>
      <c r="DK266" s="10"/>
      <c r="DL266" s="48"/>
      <c r="DM266" s="74">
        <f t="shared" ca="1" si="347"/>
        <v>0.16158894547384392</v>
      </c>
      <c r="DN266" s="74">
        <f t="shared" ca="1" si="348"/>
        <v>0.16158894547384392</v>
      </c>
      <c r="DO266" s="74">
        <f t="shared" ca="1" si="349"/>
        <v>0.71143782197442629</v>
      </c>
      <c r="DP266" s="74">
        <f t="shared" ca="1" si="350"/>
        <v>0.71143782197442629</v>
      </c>
      <c r="DQ266" s="74">
        <f t="shared" ca="1" si="351"/>
        <v>0.71143782197442651</v>
      </c>
      <c r="DR266" s="74">
        <f t="shared" ca="1" si="352"/>
        <v>0.71143782197442629</v>
      </c>
      <c r="DS266" s="74">
        <f t="shared" ca="1" si="353"/>
        <v>0.71143782197442629</v>
      </c>
      <c r="DT266" s="74">
        <f t="shared" ca="1" si="354"/>
        <v>0.71143782197442629</v>
      </c>
      <c r="DU266" s="74">
        <f t="shared" ca="1" si="355"/>
        <v>0.71143782197442651</v>
      </c>
      <c r="DV266" s="74">
        <f t="shared" ca="1" si="356"/>
        <v>0.71143782197442618</v>
      </c>
      <c r="DW266" s="74">
        <f t="shared" ca="1" si="357"/>
        <v>0.71143782197442629</v>
      </c>
      <c r="DX266" s="74">
        <f t="shared" ca="1" si="358"/>
        <v>0.71143782197442629</v>
      </c>
      <c r="DY266" s="74">
        <f t="shared" ca="1" si="359"/>
        <v>0.71143782197442629</v>
      </c>
      <c r="DZ266" s="74">
        <f t="shared" ca="1" si="360"/>
        <v>0.71143782197442629</v>
      </c>
      <c r="EA266" s="74">
        <f t="shared" ca="1" si="361"/>
        <v>0.71143782197442629</v>
      </c>
      <c r="EB266" s="74">
        <f t="shared" ca="1" si="362"/>
        <v>0.71143782197442629</v>
      </c>
      <c r="EC266" s="74">
        <f t="shared" ca="1" si="363"/>
        <v>0.71143782197442629</v>
      </c>
      <c r="ED266" s="55"/>
      <c r="EE266" s="55"/>
      <c r="EF266" s="43"/>
      <c r="EG266" s="45"/>
      <c r="EH266" s="56"/>
    </row>
    <row r="267" spans="1:138" x14ac:dyDescent="0.2">
      <c r="A267" s="7">
        <v>18</v>
      </c>
      <c r="B267">
        <v>7</v>
      </c>
      <c r="C267" s="5">
        <f t="shared" ca="1" si="287"/>
        <v>0.51353946327366173</v>
      </c>
      <c r="D267" s="5">
        <f t="shared" ca="1" si="288"/>
        <v>9.4304547951823026E-2</v>
      </c>
      <c r="E267" s="32">
        <f t="shared" ca="1" si="289"/>
        <v>11763988.914250772</v>
      </c>
      <c r="F267" s="31">
        <f t="shared" ca="1" si="364"/>
        <v>15224134.546327548</v>
      </c>
      <c r="G267" s="31">
        <f t="shared" ca="1" si="364"/>
        <v>11154144.046149926</v>
      </c>
      <c r="H267" s="31">
        <f t="shared" ca="1" si="364"/>
        <v>5704170.895499493</v>
      </c>
      <c r="I267" s="31">
        <f t="shared" ca="1" si="364"/>
        <v>6097771.9965952123</v>
      </c>
      <c r="J267" s="31">
        <f t="shared" ca="1" si="364"/>
        <v>2362368.5021360619</v>
      </c>
      <c r="K267" s="31">
        <f t="shared" ca="1" si="364"/>
        <v>2088007.5119479862</v>
      </c>
      <c r="L267" s="31">
        <f t="shared" ca="1" si="364"/>
        <v>1668163.1331101272</v>
      </c>
      <c r="M267" s="31">
        <f t="shared" ca="1" si="364"/>
        <v>310504.17661925312</v>
      </c>
      <c r="N267" s="31">
        <f t="shared" ca="1" si="364"/>
        <v>105940.74392495469</v>
      </c>
      <c r="O267" s="31">
        <f t="shared" ca="1" si="364"/>
        <v>20479.373692984878</v>
      </c>
      <c r="P267" s="31">
        <f t="shared" ca="1" si="365"/>
        <v>4799.010138532858</v>
      </c>
      <c r="Q267" s="31">
        <f t="shared" ca="1" si="365"/>
        <v>1533.2787911641599</v>
      </c>
      <c r="R267" s="31">
        <f t="shared" ca="1" si="365"/>
        <v>720.70507486876875</v>
      </c>
      <c r="S267" s="31">
        <f t="shared" ca="1" si="365"/>
        <v>268.24904399846514</v>
      </c>
      <c r="T267" s="31">
        <f t="shared" ca="1" si="365"/>
        <v>158.1442911225343</v>
      </c>
      <c r="U267" s="31">
        <f t="shared" ca="1" si="365"/>
        <v>114.52498143533802</v>
      </c>
      <c r="V267" s="31">
        <f t="shared" ca="1" si="365"/>
        <v>116.05969133694619</v>
      </c>
      <c r="W267" s="33">
        <f t="shared" ca="1" si="290"/>
        <v>18365116.305538531</v>
      </c>
      <c r="X267" s="33">
        <f t="shared" ca="1" si="291"/>
        <v>56507383.812266782</v>
      </c>
      <c r="Y267" s="40">
        <f t="array" aca="1" ref="Y267" ca="1">SUM($E$54:$V$54*E267:V267)/1000000</f>
        <v>708.53526669279336</v>
      </c>
      <c r="Z267" s="41">
        <f t="array" aca="1" ref="Z267" ca="1">SUM(($E$54:$V$54*E267:V267))/SUM(E267:V267)</f>
        <v>12.538808539548464</v>
      </c>
      <c r="AE267" s="10"/>
      <c r="AF267" s="48"/>
      <c r="AG267" s="55">
        <f t="shared" ca="1" si="296"/>
        <v>566792.42199843249</v>
      </c>
      <c r="AH267" s="55">
        <f t="shared" ca="1" si="297"/>
        <v>415267.23900123162</v>
      </c>
      <c r="AI267" s="55">
        <f t="shared" ca="1" si="298"/>
        <v>816114.86305314163</v>
      </c>
      <c r="AJ267" s="55">
        <f t="shared" ca="1" si="299"/>
        <v>872428.69281089643</v>
      </c>
      <c r="AK267" s="55">
        <f t="shared" ca="1" si="300"/>
        <v>337991.98550011223</v>
      </c>
      <c r="AL267" s="55">
        <f t="shared" ca="1" si="301"/>
        <v>298738.23836726823</v>
      </c>
      <c r="AM267" s="55">
        <f t="shared" ca="1" si="302"/>
        <v>238669.69483726475</v>
      </c>
      <c r="AN267" s="55">
        <f t="shared" ca="1" si="303"/>
        <v>44424.874047687568</v>
      </c>
      <c r="AO267" s="55">
        <f t="shared" ca="1" si="304"/>
        <v>15157.297581718291</v>
      </c>
      <c r="AP267" s="55">
        <f t="shared" ca="1" si="305"/>
        <v>2930.0526865440143</v>
      </c>
      <c r="AQ267" s="55">
        <f t="shared" ca="1" si="306"/>
        <v>686.61047744720906</v>
      </c>
      <c r="AR267" s="55">
        <f t="shared" ca="1" si="307"/>
        <v>219.37133960353592</v>
      </c>
      <c r="AS267" s="55">
        <f t="shared" ca="1" si="308"/>
        <v>103.1136924635784</v>
      </c>
      <c r="AT267" s="55">
        <f t="shared" ca="1" si="309"/>
        <v>38.379290490695112</v>
      </c>
      <c r="AU267" s="55">
        <f t="shared" ca="1" si="310"/>
        <v>22.626234181365913</v>
      </c>
      <c r="AV267" s="55">
        <f t="shared" ca="1" si="311"/>
        <v>16.385473235734821</v>
      </c>
      <c r="AW267" s="55">
        <f t="shared" ca="1" si="312"/>
        <v>16.605049329109836</v>
      </c>
      <c r="AX267" s="55">
        <f t="shared" ca="1" si="292"/>
        <v>2627558.7904413836</v>
      </c>
      <c r="AY267" s="55">
        <f t="shared" ca="1" si="293"/>
        <v>3609618.4514410477</v>
      </c>
      <c r="AZ267" s="43">
        <f t="array" aca="1" ref="AZ267" ca="1">SUM($E$54:$V$54*AF267:AW267)/1000000</f>
        <v>73.765628822457131</v>
      </c>
      <c r="BA267" s="45">
        <f t="array" aca="1" ref="BA267" ca="1">IF(AZ267=0,"",SUM(($E$54:$V$54*AF267:AW267))/SUM(AF267:AW267))</f>
        <v>20.435852103151817</v>
      </c>
      <c r="BB267" s="56">
        <f t="array" aca="1" ref="BB267" ca="1">SUM(AG267:AW267*AG$54:AW$54*AG$55:AW$55)/1000000</f>
        <v>152.96390640253568</v>
      </c>
      <c r="BG267" s="10"/>
      <c r="BH267" s="48"/>
      <c r="BI267" s="55">
        <f t="shared" si="313"/>
        <v>0</v>
      </c>
      <c r="BJ267" s="55">
        <f t="shared" si="314"/>
        <v>0</v>
      </c>
      <c r="BK267" s="55">
        <f t="shared" ca="1" si="315"/>
        <v>4444188.5131147215</v>
      </c>
      <c r="BL267" s="55">
        <f t="shared" ca="1" si="316"/>
        <v>4750847.8899610601</v>
      </c>
      <c r="BM267" s="55">
        <f t="shared" ca="1" si="317"/>
        <v>1840549.8631221799</v>
      </c>
      <c r="BN267" s="55">
        <f t="shared" ca="1" si="318"/>
        <v>1626791.8984015498</v>
      </c>
      <c r="BO267" s="55">
        <f t="shared" ca="1" si="319"/>
        <v>1299686.0665620549</v>
      </c>
      <c r="BP267" s="55">
        <f t="shared" ca="1" si="320"/>
        <v>241917.5582719972</v>
      </c>
      <c r="BQ267" s="55">
        <f t="shared" ca="1" si="321"/>
        <v>82539.714508480509</v>
      </c>
      <c r="BR267" s="55">
        <f t="shared" ca="1" si="322"/>
        <v>15955.72765780143</v>
      </c>
      <c r="BS267" s="55">
        <f t="shared" ca="1" si="323"/>
        <v>3738.9668231742598</v>
      </c>
      <c r="BT267" s="55">
        <f t="shared" ca="1" si="324"/>
        <v>1194.5960448819078</v>
      </c>
      <c r="BU267" s="55">
        <f t="shared" ca="1" si="325"/>
        <v>561.51003778697213</v>
      </c>
      <c r="BV267" s="55">
        <f t="shared" ca="1" si="326"/>
        <v>208.99607354551253</v>
      </c>
      <c r="BW267" s="55">
        <f t="shared" ca="1" si="327"/>
        <v>123.21212931680471</v>
      </c>
      <c r="BX267" s="55">
        <f t="shared" ca="1" si="328"/>
        <v>89.227797743783626</v>
      </c>
      <c r="BY267" s="55">
        <f t="shared" ca="1" si="329"/>
        <v>90.423508784115825</v>
      </c>
      <c r="BZ267" s="55">
        <f t="shared" ca="1" si="294"/>
        <v>14308484.164015075</v>
      </c>
      <c r="CA267" s="55">
        <f t="shared" ca="1" si="295"/>
        <v>14308484.164015075</v>
      </c>
      <c r="CB267" s="43">
        <f t="array" aca="1" ref="CB267" ca="1">SUM($E$54:$V$54*BH267:BY267)/1000000</f>
        <v>353.50850369683479</v>
      </c>
      <c r="CC267" s="45">
        <f t="array" aca="1" ref="CC267" ca="1">IF(CB267=0,"",SUM(($E$54:$V$54*BH267:BY267))/SUM(BH267:BY267))</f>
        <v>24.706216231198418</v>
      </c>
      <c r="CD267" s="56">
        <f t="array" aca="1" ref="CD267" ca="1">SUM(BI267:BY267*BI$54:BY$54*BI$55:BY$55)/1000000</f>
        <v>1688.9304683612693</v>
      </c>
      <c r="CI267" s="10"/>
      <c r="CJ267" s="73"/>
      <c r="CK267" s="156" t="str">
        <f t="shared" ca="1" si="330"/>
        <v/>
      </c>
      <c r="CL267" s="156" t="str">
        <f t="shared" ca="1" si="331"/>
        <v/>
      </c>
      <c r="CM267" s="156" t="str">
        <f t="shared" ca="1" si="332"/>
        <v/>
      </c>
      <c r="CN267" s="156">
        <f t="shared" ca="1" si="333"/>
        <v>0.89041567080097539</v>
      </c>
      <c r="CO267" s="156">
        <f t="shared" ca="1" si="334"/>
        <v>0.70905969666463853</v>
      </c>
      <c r="CP267" s="156">
        <f t="shared" ca="1" si="335"/>
        <v>0.74672208550522268</v>
      </c>
      <c r="CQ267" s="156">
        <f t="shared" ca="1" si="336"/>
        <v>0.84397698047169512</v>
      </c>
      <c r="CR267" s="156">
        <f t="shared" ca="1" si="337"/>
        <v>0.72590685995020876</v>
      </c>
      <c r="CS267" s="156">
        <f t="shared" ca="1" si="338"/>
        <v>0.89846811809996507</v>
      </c>
      <c r="CT267" s="156">
        <f t="shared" ca="1" si="339"/>
        <v>0.74739857607306037</v>
      </c>
      <c r="CU267" s="156">
        <f t="shared" ca="1" si="340"/>
        <v>0.68683857823931238</v>
      </c>
      <c r="CV267" s="156">
        <f t="shared" ca="1" si="341"/>
        <v>0.73702777066778213</v>
      </c>
      <c r="CW267" s="156" t="str">
        <f t="shared" ca="1" si="342"/>
        <v/>
      </c>
      <c r="CX267" s="156" t="str">
        <f t="shared" ca="1" si="343"/>
        <v/>
      </c>
      <c r="CY267" s="156" t="str">
        <f t="shared" ca="1" si="344"/>
        <v/>
      </c>
      <c r="CZ267" s="156" t="str">
        <f t="shared" ca="1" si="345"/>
        <v/>
      </c>
      <c r="DA267" s="156" t="str">
        <f t="shared" ca="1" si="346"/>
        <v/>
      </c>
      <c r="DB267" s="55"/>
      <c r="DC267" s="55"/>
      <c r="DD267" s="43"/>
      <c r="DE267" s="45"/>
      <c r="DF267" s="56"/>
      <c r="DK267" s="10"/>
      <c r="DL267" s="48"/>
      <c r="DM267" s="74">
        <f t="shared" ca="1" si="347"/>
        <v>9.4304547951822998E-2</v>
      </c>
      <c r="DN267" s="74">
        <f t="shared" ca="1" si="348"/>
        <v>9.4304547951822998E-2</v>
      </c>
      <c r="DO267" s="74">
        <f t="shared" ca="1" si="349"/>
        <v>0.60784401122548504</v>
      </c>
      <c r="DP267" s="74">
        <f t="shared" ca="1" si="350"/>
        <v>0.60784401122548481</v>
      </c>
      <c r="DQ267" s="74">
        <f t="shared" ca="1" si="351"/>
        <v>0.6078440112254847</v>
      </c>
      <c r="DR267" s="74">
        <f t="shared" ca="1" si="352"/>
        <v>0.60784401122548481</v>
      </c>
      <c r="DS267" s="74">
        <f t="shared" ca="1" si="353"/>
        <v>0.60784401122548481</v>
      </c>
      <c r="DT267" s="74">
        <f t="shared" ca="1" si="354"/>
        <v>0.6078440112254847</v>
      </c>
      <c r="DU267" s="74">
        <f t="shared" ca="1" si="355"/>
        <v>0.60784401122548481</v>
      </c>
      <c r="DV267" s="74">
        <f t="shared" ca="1" si="356"/>
        <v>0.60784401122548504</v>
      </c>
      <c r="DW267" s="74">
        <f t="shared" ca="1" si="357"/>
        <v>0.60784401122548481</v>
      </c>
      <c r="DX267" s="74">
        <f t="shared" ca="1" si="358"/>
        <v>0.60784401122548481</v>
      </c>
      <c r="DY267" s="74">
        <f t="shared" ca="1" si="359"/>
        <v>0.60784401122548481</v>
      </c>
      <c r="DZ267" s="74">
        <f t="shared" ca="1" si="360"/>
        <v>0.60784401122548481</v>
      </c>
      <c r="EA267" s="74">
        <f t="shared" ca="1" si="361"/>
        <v>0.60784401122548481</v>
      </c>
      <c r="EB267" s="74">
        <f t="shared" ca="1" si="362"/>
        <v>0.60784401122548481</v>
      </c>
      <c r="EC267" s="74">
        <f t="shared" ca="1" si="363"/>
        <v>0.60784401122548481</v>
      </c>
      <c r="ED267" s="55"/>
      <c r="EE267" s="55"/>
      <c r="EF267" s="43"/>
      <c r="EG267" s="45"/>
      <c r="EH267" s="56"/>
    </row>
    <row r="268" spans="1:138" x14ac:dyDescent="0.2">
      <c r="A268" s="7">
        <v>18</v>
      </c>
      <c r="B268">
        <v>8</v>
      </c>
      <c r="C268" s="5">
        <f t="shared" ca="1" si="287"/>
        <v>0.58175218647100724</v>
      </c>
      <c r="D268" s="5">
        <f t="shared" ca="1" si="288"/>
        <v>4.7810790894723725E-2</v>
      </c>
      <c r="E268" s="32">
        <f t="shared" ca="1" si="289"/>
        <v>28218192.784951285</v>
      </c>
      <c r="F268" s="31">
        <f t="shared" ref="F268:O277" ca="1" si="366">E267*EXP(-M-(F$52*$C268)-(F$51*$D268))</f>
        <v>9414323.324415395</v>
      </c>
      <c r="G268" s="31">
        <f t="shared" ca="1" si="366"/>
        <v>12183361.102959499</v>
      </c>
      <c r="H268" s="31">
        <f t="shared" ca="1" si="366"/>
        <v>4989062.9912303844</v>
      </c>
      <c r="I268" s="31">
        <f t="shared" ca="1" si="366"/>
        <v>2551380.7059191605</v>
      </c>
      <c r="J268" s="31">
        <f t="shared" ca="1" si="366"/>
        <v>2727431.9276587605</v>
      </c>
      <c r="K268" s="31">
        <f t="shared" ca="1" si="366"/>
        <v>1056648.1136419927</v>
      </c>
      <c r="L268" s="31">
        <f t="shared" ca="1" si="366"/>
        <v>933931.00897477067</v>
      </c>
      <c r="M268" s="31">
        <f t="shared" ca="1" si="366"/>
        <v>746141.60587314272</v>
      </c>
      <c r="N268" s="31">
        <f t="shared" ca="1" si="366"/>
        <v>138883.3504197294</v>
      </c>
      <c r="O268" s="31">
        <f t="shared" ca="1" si="366"/>
        <v>47385.531565001111</v>
      </c>
      <c r="P268" s="31">
        <f t="shared" ref="P268:V277" ca="1" si="367">O267*EXP(-M-(P$52*$C268)-(P$51*$D268))</f>
        <v>9160.0830106291269</v>
      </c>
      <c r="Q268" s="31">
        <f t="shared" ca="1" si="367"/>
        <v>2146.5173640964344</v>
      </c>
      <c r="R268" s="31">
        <f t="shared" ca="1" si="367"/>
        <v>685.81008462733541</v>
      </c>
      <c r="S268" s="31">
        <f t="shared" ca="1" si="367"/>
        <v>322.3593851525348</v>
      </c>
      <c r="T268" s="31">
        <f t="shared" ca="1" si="367"/>
        <v>119.98333285893131</v>
      </c>
      <c r="U268" s="31">
        <f t="shared" ca="1" si="367"/>
        <v>70.735309392578245</v>
      </c>
      <c r="V268" s="31">
        <f t="shared" ca="1" si="367"/>
        <v>51.225118134242869</v>
      </c>
      <c r="W268" s="33">
        <f t="shared" ca="1" si="290"/>
        <v>13203421.948887834</v>
      </c>
      <c r="X268" s="33">
        <f t="shared" ca="1" si="291"/>
        <v>63019299.161214016</v>
      </c>
      <c r="Y268" s="40">
        <f t="array" aca="1" ref="Y268" ca="1">SUM($E$54:$V$54*E268:V268)/1000000</f>
        <v>582.0652754334867</v>
      </c>
      <c r="Z268" s="41">
        <f t="array" aca="1" ref="Z268" ca="1">SUM(($E$54:$V$54*E268:V268))/SUM(E268:V268)</f>
        <v>9.2363019452892576</v>
      </c>
      <c r="AE268" s="10"/>
      <c r="AF268" s="48"/>
      <c r="AG268" s="55">
        <f t="shared" ca="1" si="296"/>
        <v>139627.8145384767</v>
      </c>
      <c r="AH268" s="55">
        <f t="shared" ca="1" si="297"/>
        <v>180696.58603370274</v>
      </c>
      <c r="AI268" s="55">
        <f t="shared" ca="1" si="298"/>
        <v>366357.15221555962</v>
      </c>
      <c r="AJ268" s="55">
        <f t="shared" ca="1" si="299"/>
        <v>187353.13049389893</v>
      </c>
      <c r="AK268" s="55">
        <f t="shared" ca="1" si="300"/>
        <v>200280.93364129594</v>
      </c>
      <c r="AL268" s="55">
        <f t="shared" ca="1" si="301"/>
        <v>77591.843295679791</v>
      </c>
      <c r="AM268" s="55">
        <f t="shared" ca="1" si="302"/>
        <v>68580.474011898783</v>
      </c>
      <c r="AN268" s="55">
        <f t="shared" ca="1" si="303"/>
        <v>54790.712075137679</v>
      </c>
      <c r="AO268" s="55">
        <f t="shared" ca="1" si="304"/>
        <v>10198.489944778117</v>
      </c>
      <c r="AP268" s="55">
        <f t="shared" ca="1" si="305"/>
        <v>3479.6170004045302</v>
      </c>
      <c r="AQ268" s="55">
        <f t="shared" ca="1" si="306"/>
        <v>672.64372723516317</v>
      </c>
      <c r="AR268" s="55">
        <f t="shared" ca="1" si="307"/>
        <v>157.62318296520093</v>
      </c>
      <c r="AS268" s="55">
        <f t="shared" ca="1" si="308"/>
        <v>50.360444437447342</v>
      </c>
      <c r="AT268" s="55">
        <f t="shared" ca="1" si="309"/>
        <v>23.671512374574444</v>
      </c>
      <c r="AU268" s="55">
        <f t="shared" ca="1" si="310"/>
        <v>8.8106227996710871</v>
      </c>
      <c r="AV268" s="55">
        <f t="shared" ca="1" si="311"/>
        <v>5.1942391899446809</v>
      </c>
      <c r="AW268" s="55">
        <f t="shared" ca="1" si="312"/>
        <v>3.7615657358013572</v>
      </c>
      <c r="AX268" s="55">
        <f t="shared" ca="1" si="292"/>
        <v>969554.41797339113</v>
      </c>
      <c r="AY268" s="55">
        <f t="shared" ca="1" si="293"/>
        <v>1289878.8185455708</v>
      </c>
      <c r="AZ268" s="43">
        <f t="array" aca="1" ref="AZ268" ca="1">SUM($E$54:$V$54*AF268:AW268)/1000000</f>
        <v>27.182046488851427</v>
      </c>
      <c r="BA268" s="45">
        <f t="array" aca="1" ref="BA268" ca="1">IF(AZ268=0,"",SUM(($E$54:$V$54*AF268:AW268))/SUM(AF268:AW268))</f>
        <v>21.073333477559618</v>
      </c>
      <c r="BB268" s="56">
        <f t="array" aca="1" ref="BB268" ca="1">SUM(AG268:AW268*AG$54:AW$54*AG$55:AW$55)/1000000</f>
        <v>57.01750527827182</v>
      </c>
      <c r="BG268" s="10"/>
      <c r="BH268" s="48"/>
      <c r="BI268" s="55">
        <f t="shared" si="313"/>
        <v>0</v>
      </c>
      <c r="BJ268" s="55">
        <f t="shared" si="314"/>
        <v>0</v>
      </c>
      <c r="BK268" s="55">
        <f t="shared" ca="1" si="315"/>
        <v>4457760.9017175613</v>
      </c>
      <c r="BL268" s="55">
        <f t="shared" ca="1" si="316"/>
        <v>2279675.5976492711</v>
      </c>
      <c r="BM268" s="55">
        <f t="shared" ca="1" si="317"/>
        <v>2436978.5329599469</v>
      </c>
      <c r="BN268" s="55">
        <f t="shared" ca="1" si="318"/>
        <v>944122.10391940898</v>
      </c>
      <c r="BO268" s="55">
        <f t="shared" ca="1" si="319"/>
        <v>834473.55626244436</v>
      </c>
      <c r="BP268" s="55">
        <f t="shared" ca="1" si="320"/>
        <v>666682.47798285971</v>
      </c>
      <c r="BQ268" s="55">
        <f t="shared" ca="1" si="321"/>
        <v>124093.19555372596</v>
      </c>
      <c r="BR268" s="55">
        <f t="shared" ca="1" si="322"/>
        <v>42339.287014187765</v>
      </c>
      <c r="BS268" s="55">
        <f t="shared" ca="1" si="323"/>
        <v>8184.594977663256</v>
      </c>
      <c r="BT268" s="55">
        <f t="shared" ca="1" si="324"/>
        <v>1917.9275141136554</v>
      </c>
      <c r="BU268" s="55">
        <f t="shared" ca="1" si="325"/>
        <v>612.7758632491026</v>
      </c>
      <c r="BV268" s="55">
        <f t="shared" ca="1" si="326"/>
        <v>288.03025056219923</v>
      </c>
      <c r="BW268" s="55">
        <f t="shared" ca="1" si="327"/>
        <v>107.20590439857396</v>
      </c>
      <c r="BX268" s="55">
        <f t="shared" ca="1" si="328"/>
        <v>63.202468506689883</v>
      </c>
      <c r="BY268" s="55">
        <f t="shared" ca="1" si="329"/>
        <v>45.769983102253128</v>
      </c>
      <c r="BZ268" s="55">
        <f t="shared" ca="1" si="294"/>
        <v>11797345.160021003</v>
      </c>
      <c r="CA268" s="55">
        <f t="shared" ca="1" si="295"/>
        <v>11797345.160021003</v>
      </c>
      <c r="CB268" s="43">
        <f t="array" aca="1" ref="CB268" ca="1">SUM($E$54:$V$54*BH268:BY268)/1000000</f>
        <v>292.11771386883044</v>
      </c>
      <c r="CC268" s="45">
        <f t="array" aca="1" ref="CC268" ca="1">IF(CB268=0,"",SUM(($E$54:$V$54*BH268:BY268))/SUM(BH268:BY268))</f>
        <v>24.761309422289578</v>
      </c>
      <c r="CD268" s="56">
        <f t="array" aca="1" ref="CD268" ca="1">SUM(BI268:BY268*BI$54:BY$54*BI$55:BY$55)/1000000</f>
        <v>1399.7198802260732</v>
      </c>
      <c r="CI268" s="10"/>
      <c r="CJ268" s="73"/>
      <c r="CK268" s="156" t="str">
        <f t="shared" ca="1" si="330"/>
        <v/>
      </c>
      <c r="CL268" s="156" t="str">
        <f t="shared" ca="1" si="331"/>
        <v/>
      </c>
      <c r="CM268" s="156" t="str">
        <f t="shared" ca="1" si="332"/>
        <v/>
      </c>
      <c r="CN268" s="156">
        <f t="shared" ca="1" si="333"/>
        <v>0.45629703425914064</v>
      </c>
      <c r="CO268" s="156">
        <f t="shared" ca="1" si="334"/>
        <v>0.51530690886253783</v>
      </c>
      <c r="CP268" s="156">
        <f t="shared" ca="1" si="335"/>
        <v>0.44974581231679067</v>
      </c>
      <c r="CQ268" s="156">
        <f t="shared" ca="1" si="336"/>
        <v>0.41593284818835163</v>
      </c>
      <c r="CR268" s="156">
        <f t="shared" ca="1" si="337"/>
        <v>0.42721641310801017</v>
      </c>
      <c r="CS268" s="156">
        <f t="shared" ca="1" si="338"/>
        <v>0.49620870173322895</v>
      </c>
      <c r="CT268" s="156">
        <f t="shared" ca="1" si="339"/>
        <v>0.47615724417053557</v>
      </c>
      <c r="CU268" s="156">
        <f t="shared" ca="1" si="340"/>
        <v>0.47316798365056473</v>
      </c>
      <c r="CV268" s="156">
        <f t="shared" ca="1" si="341"/>
        <v>0.47891951048139836</v>
      </c>
      <c r="CW268" s="156" t="str">
        <f t="shared" ca="1" si="342"/>
        <v/>
      </c>
      <c r="CX268" s="156" t="str">
        <f t="shared" ca="1" si="343"/>
        <v/>
      </c>
      <c r="CY268" s="156" t="str">
        <f t="shared" ca="1" si="344"/>
        <v/>
      </c>
      <c r="CZ268" s="156" t="str">
        <f t="shared" ca="1" si="345"/>
        <v/>
      </c>
      <c r="DA268" s="156" t="str">
        <f t="shared" ca="1" si="346"/>
        <v/>
      </c>
      <c r="DB268" s="55"/>
      <c r="DC268" s="55"/>
      <c r="DD268" s="43"/>
      <c r="DE268" s="45"/>
      <c r="DF268" s="56"/>
      <c r="DK268" s="10"/>
      <c r="DL268" s="48"/>
      <c r="DM268" s="74">
        <f t="shared" ca="1" si="347"/>
        <v>4.7810790894723731E-2</v>
      </c>
      <c r="DN268" s="74">
        <f t="shared" ca="1" si="348"/>
        <v>4.7810790894723731E-2</v>
      </c>
      <c r="DO268" s="74">
        <f t="shared" ca="1" si="349"/>
        <v>0.62956297736573086</v>
      </c>
      <c r="DP268" s="74">
        <f t="shared" ca="1" si="350"/>
        <v>0.62956297736573097</v>
      </c>
      <c r="DQ268" s="74">
        <f t="shared" ca="1" si="351"/>
        <v>0.62956297736573097</v>
      </c>
      <c r="DR268" s="74">
        <f t="shared" ca="1" si="352"/>
        <v>0.62956297736573097</v>
      </c>
      <c r="DS268" s="74">
        <f t="shared" ca="1" si="353"/>
        <v>0.62956297736573097</v>
      </c>
      <c r="DT268" s="74">
        <f t="shared" ca="1" si="354"/>
        <v>0.62956297736573108</v>
      </c>
      <c r="DU268" s="74">
        <f t="shared" ca="1" si="355"/>
        <v>0.62956297736573097</v>
      </c>
      <c r="DV268" s="74">
        <f t="shared" ca="1" si="356"/>
        <v>0.62956297736573097</v>
      </c>
      <c r="DW268" s="74">
        <f t="shared" ca="1" si="357"/>
        <v>0.62956297736573097</v>
      </c>
      <c r="DX268" s="74">
        <f t="shared" ca="1" si="358"/>
        <v>0.62956297736573108</v>
      </c>
      <c r="DY268" s="74">
        <f t="shared" ca="1" si="359"/>
        <v>0.62956297736573097</v>
      </c>
      <c r="DZ268" s="74">
        <f t="shared" ca="1" si="360"/>
        <v>0.62956297736573108</v>
      </c>
      <c r="EA268" s="74">
        <f t="shared" ca="1" si="361"/>
        <v>0.62956297736573097</v>
      </c>
      <c r="EB268" s="74">
        <f t="shared" ca="1" si="362"/>
        <v>0.62956297736573097</v>
      </c>
      <c r="EC268" s="74">
        <f t="shared" ca="1" si="363"/>
        <v>0.62956297736573097</v>
      </c>
      <c r="ED268" s="55"/>
      <c r="EE268" s="55"/>
      <c r="EF268" s="43"/>
      <c r="EG268" s="45"/>
      <c r="EH268" s="56"/>
    </row>
    <row r="269" spans="1:138" x14ac:dyDescent="0.2">
      <c r="A269" s="7">
        <v>18</v>
      </c>
      <c r="B269">
        <v>9</v>
      </c>
      <c r="C269" s="5">
        <f t="shared" ca="1" si="287"/>
        <v>0.45298651175347548</v>
      </c>
      <c r="D269" s="5">
        <f t="shared" ca="1" si="288"/>
        <v>7.5109177485566933E-2</v>
      </c>
      <c r="E269" s="32">
        <f t="shared" ca="1" si="289"/>
        <v>51265987.014771447</v>
      </c>
      <c r="F269" s="31">
        <f t="shared" ca="1" si="366"/>
        <v>21973951.446046598</v>
      </c>
      <c r="G269" s="31">
        <f t="shared" ca="1" si="366"/>
        <v>7331081.944355106</v>
      </c>
      <c r="H269" s="31">
        <f t="shared" ca="1" si="366"/>
        <v>6031377.8728635758</v>
      </c>
      <c r="I269" s="31">
        <f t="shared" ca="1" si="366"/>
        <v>2469837.6644454892</v>
      </c>
      <c r="J269" s="31">
        <f t="shared" ca="1" si="366"/>
        <v>1263062.0569223582</v>
      </c>
      <c r="K269" s="31">
        <f t="shared" ca="1" si="366"/>
        <v>1350216.2859005085</v>
      </c>
      <c r="L269" s="31">
        <f t="shared" ca="1" si="366"/>
        <v>523094.07873294142</v>
      </c>
      <c r="M269" s="31">
        <f t="shared" ca="1" si="366"/>
        <v>462342.92611940083</v>
      </c>
      <c r="N269" s="31">
        <f t="shared" ca="1" si="366"/>
        <v>369377.70568033116</v>
      </c>
      <c r="O269" s="31">
        <f t="shared" ca="1" si="366"/>
        <v>68754.25915326731</v>
      </c>
      <c r="P269" s="31">
        <f t="shared" ca="1" si="367"/>
        <v>23458.226688003335</v>
      </c>
      <c r="Q269" s="31">
        <f t="shared" ca="1" si="367"/>
        <v>4534.7028227277642</v>
      </c>
      <c r="R269" s="31">
        <f t="shared" ca="1" si="367"/>
        <v>1062.6342947664762</v>
      </c>
      <c r="S269" s="31">
        <f t="shared" ca="1" si="367"/>
        <v>339.51056153159789</v>
      </c>
      <c r="T269" s="31">
        <f t="shared" ca="1" si="367"/>
        <v>159.5841448257342</v>
      </c>
      <c r="U269" s="31">
        <f t="shared" ca="1" si="367"/>
        <v>59.39779776715276</v>
      </c>
      <c r="V269" s="31">
        <f t="shared" ca="1" si="367"/>
        <v>35.017543705317998</v>
      </c>
      <c r="W269" s="33">
        <f t="shared" ca="1" si="290"/>
        <v>12567711.923671199</v>
      </c>
      <c r="X269" s="33">
        <f t="shared" ca="1" si="291"/>
        <v>93138732.328844324</v>
      </c>
      <c r="Y269" s="40">
        <f t="array" aca="1" ref="Y269" ca="1">SUM($E$54:$V$54*E269:V269)/1000000</f>
        <v>605.53954742956989</v>
      </c>
      <c r="Z269" s="41">
        <f t="array" aca="1" ref="Z269" ca="1">SUM(($E$54:$V$54*E269:V269))/SUM(E269:V269)</f>
        <v>6.5014793769319859</v>
      </c>
      <c r="AE269" s="10"/>
      <c r="AF269" s="48"/>
      <c r="AG269" s="55">
        <f t="shared" ca="1" si="296"/>
        <v>667049.78876218502</v>
      </c>
      <c r="AH269" s="55">
        <f t="shared" ca="1" si="297"/>
        <v>222545.16555146722</v>
      </c>
      <c r="AI269" s="55">
        <f t="shared" ca="1" si="298"/>
        <v>657194.18763270031</v>
      </c>
      <c r="AJ269" s="55">
        <f t="shared" ca="1" si="299"/>
        <v>269119.7586496523</v>
      </c>
      <c r="AK269" s="55">
        <f t="shared" ca="1" si="300"/>
        <v>137626.43626814795</v>
      </c>
      <c r="AL269" s="55">
        <f t="shared" ca="1" si="301"/>
        <v>147122.98148872718</v>
      </c>
      <c r="AM269" s="55">
        <f t="shared" ca="1" si="302"/>
        <v>56997.653832150645</v>
      </c>
      <c r="AN269" s="55">
        <f t="shared" ca="1" si="303"/>
        <v>50378.054591115157</v>
      </c>
      <c r="AO269" s="55">
        <f t="shared" ca="1" si="304"/>
        <v>40248.329043751612</v>
      </c>
      <c r="AP269" s="55">
        <f t="shared" ca="1" si="305"/>
        <v>7491.637971120319</v>
      </c>
      <c r="AQ269" s="55">
        <f t="shared" ca="1" si="306"/>
        <v>2556.0677106451276</v>
      </c>
      <c r="AR269" s="55">
        <f t="shared" ca="1" si="307"/>
        <v>494.1126887683057</v>
      </c>
      <c r="AS269" s="55">
        <f t="shared" ca="1" si="308"/>
        <v>115.78732038026591</v>
      </c>
      <c r="AT269" s="55">
        <f t="shared" ca="1" si="309"/>
        <v>36.993929477103954</v>
      </c>
      <c r="AU269" s="55">
        <f t="shared" ca="1" si="310"/>
        <v>17.388692041610344</v>
      </c>
      <c r="AV269" s="55">
        <f t="shared" ca="1" si="311"/>
        <v>6.472134274057999</v>
      </c>
      <c r="AW269" s="55">
        <f t="shared" ca="1" si="312"/>
        <v>3.8156001287617509</v>
      </c>
      <c r="AX269" s="55">
        <f t="shared" ca="1" si="292"/>
        <v>1369409.6775530807</v>
      </c>
      <c r="AY269" s="55">
        <f t="shared" ca="1" si="293"/>
        <v>2259004.6318667321</v>
      </c>
      <c r="AZ269" s="43">
        <f t="array" aca="1" ref="AZ269" ca="1">SUM($E$54:$V$54*AF269:AW269)/1000000</f>
        <v>39.627983819727689</v>
      </c>
      <c r="BA269" s="45">
        <f t="array" aca="1" ref="BA269" ca="1">IF(AZ269=0,"",SUM(($E$54:$V$54*AF269:AW269))/SUM(AF269:AW269))</f>
        <v>17.54223221179544</v>
      </c>
      <c r="BB269" s="56">
        <f t="array" aca="1" ref="BB269" ca="1">SUM(AG269:AW269*AG$54:AW$54*AG$55:AW$55)/1000000</f>
        <v>78.045737161391529</v>
      </c>
      <c r="BG269" s="10"/>
      <c r="BH269" s="48"/>
      <c r="BI269" s="55">
        <f t="shared" si="313"/>
        <v>0</v>
      </c>
      <c r="BJ269" s="55">
        <f t="shared" si="314"/>
        <v>0</v>
      </c>
      <c r="BK269" s="55">
        <f t="shared" ca="1" si="315"/>
        <v>3963564.9406173085</v>
      </c>
      <c r="BL269" s="55">
        <f t="shared" ca="1" si="316"/>
        <v>1623072.2369189721</v>
      </c>
      <c r="BM269" s="55">
        <f t="shared" ca="1" si="317"/>
        <v>830030.64841377386</v>
      </c>
      <c r="BN269" s="55">
        <f t="shared" ca="1" si="318"/>
        <v>887304.69983053929</v>
      </c>
      <c r="BO269" s="55">
        <f t="shared" ca="1" si="319"/>
        <v>343755.1741599018</v>
      </c>
      <c r="BP269" s="55">
        <f t="shared" ca="1" si="320"/>
        <v>303832.10124409426</v>
      </c>
      <c r="BQ269" s="55">
        <f t="shared" ca="1" si="321"/>
        <v>242739.31346057693</v>
      </c>
      <c r="BR269" s="55">
        <f t="shared" ca="1" si="322"/>
        <v>45182.374051557126</v>
      </c>
      <c r="BS269" s="55">
        <f t="shared" ca="1" si="323"/>
        <v>15415.748578438697</v>
      </c>
      <c r="BT269" s="55">
        <f t="shared" ca="1" si="324"/>
        <v>2980.0137718362876</v>
      </c>
      <c r="BU269" s="55">
        <f t="shared" ca="1" si="325"/>
        <v>698.31805007340984</v>
      </c>
      <c r="BV269" s="55">
        <f t="shared" ca="1" si="326"/>
        <v>223.11189698632478</v>
      </c>
      <c r="BW269" s="55">
        <f t="shared" ca="1" si="327"/>
        <v>104.87191067161019</v>
      </c>
      <c r="BX269" s="55">
        <f t="shared" ca="1" si="328"/>
        <v>39.033705687550921</v>
      </c>
      <c r="BY269" s="55">
        <f t="shared" ca="1" si="329"/>
        <v>23.012039945531715</v>
      </c>
      <c r="BZ269" s="55">
        <f t="shared" ca="1" si="294"/>
        <v>8258965.5986503633</v>
      </c>
      <c r="CA269" s="55">
        <f t="shared" ca="1" si="295"/>
        <v>8258965.5986503633</v>
      </c>
      <c r="CB269" s="43">
        <f t="array" aca="1" ref="CB269" ca="1">SUM($E$54:$V$54*BH269:BY269)/1000000</f>
        <v>196.56214998816205</v>
      </c>
      <c r="CC269" s="45">
        <f t="array" aca="1" ref="CC269" ca="1">IF(CB269=0,"",SUM(($E$54:$V$54*BH269:BY269))/SUM(BH269:BY269))</f>
        <v>23.799850918410797</v>
      </c>
      <c r="CD269" s="56">
        <f t="array" aca="1" ref="CD269" ca="1">SUM(BI269:BY269*BI$54:BY$54*BI$55:BY$55)/1000000</f>
        <v>932.70280064122312</v>
      </c>
      <c r="CI269" s="10"/>
      <c r="CJ269" s="73"/>
      <c r="CK269" s="156" t="str">
        <f t="shared" ca="1" si="330"/>
        <v/>
      </c>
      <c r="CL269" s="156" t="str">
        <f t="shared" ca="1" si="331"/>
        <v/>
      </c>
      <c r="CM269" s="156" t="str">
        <f t="shared" ca="1" si="332"/>
        <v/>
      </c>
      <c r="CN269" s="156">
        <f t="shared" ca="1" si="333"/>
        <v>0.84901160718149771</v>
      </c>
      <c r="CO269" s="156">
        <f t="shared" ca="1" si="334"/>
        <v>0.91347218745893333</v>
      </c>
      <c r="CP269" s="156">
        <f t="shared" ca="1" si="335"/>
        <v>0.95565198684513708</v>
      </c>
      <c r="CQ269" s="156">
        <f t="shared" ca="1" si="336"/>
        <v>0.85572869741365287</v>
      </c>
      <c r="CR269" s="156">
        <f t="shared" ca="1" si="337"/>
        <v>0.85340121503094013</v>
      </c>
      <c r="CS269" s="156">
        <f t="shared" ca="1" si="338"/>
        <v>0.93947233447624034</v>
      </c>
      <c r="CT269" s="156">
        <f t="shared" ca="1" si="339"/>
        <v>0.81999551211795862</v>
      </c>
      <c r="CU269" s="156">
        <f t="shared" ca="1" si="340"/>
        <v>0.835392204614266</v>
      </c>
      <c r="CV269" s="156">
        <f t="shared" ca="1" si="341"/>
        <v>0.86840681702204725</v>
      </c>
      <c r="CW269" s="156" t="str">
        <f t="shared" ca="1" si="342"/>
        <v/>
      </c>
      <c r="CX269" s="156" t="str">
        <f t="shared" ca="1" si="343"/>
        <v/>
      </c>
      <c r="CY269" s="156" t="str">
        <f t="shared" ca="1" si="344"/>
        <v/>
      </c>
      <c r="CZ269" s="156" t="str">
        <f t="shared" ca="1" si="345"/>
        <v/>
      </c>
      <c r="DA269" s="156" t="str">
        <f t="shared" ca="1" si="346"/>
        <v/>
      </c>
      <c r="DB269" s="55"/>
      <c r="DC269" s="55"/>
      <c r="DD269" s="43"/>
      <c r="DE269" s="45"/>
      <c r="DF269" s="56"/>
      <c r="DK269" s="10"/>
      <c r="DL269" s="48"/>
      <c r="DM269" s="74">
        <f t="shared" ca="1" si="347"/>
        <v>7.5109177485566975E-2</v>
      </c>
      <c r="DN269" s="74">
        <f t="shared" ca="1" si="348"/>
        <v>7.5109177485566975E-2</v>
      </c>
      <c r="DO269" s="74">
        <f t="shared" ca="1" si="349"/>
        <v>0.52809568923904238</v>
      </c>
      <c r="DP269" s="74">
        <f t="shared" ca="1" si="350"/>
        <v>0.52809568923904238</v>
      </c>
      <c r="DQ269" s="74">
        <f t="shared" ca="1" si="351"/>
        <v>0.52809568923904238</v>
      </c>
      <c r="DR269" s="74">
        <f t="shared" ca="1" si="352"/>
        <v>0.52809568923904238</v>
      </c>
      <c r="DS269" s="74">
        <f t="shared" ca="1" si="353"/>
        <v>0.52809568923904238</v>
      </c>
      <c r="DT269" s="74">
        <f t="shared" ca="1" si="354"/>
        <v>0.52809568923904238</v>
      </c>
      <c r="DU269" s="74">
        <f t="shared" ca="1" si="355"/>
        <v>0.52809568923904227</v>
      </c>
      <c r="DV269" s="74">
        <f t="shared" ca="1" si="356"/>
        <v>0.52809568923904249</v>
      </c>
      <c r="DW269" s="74">
        <f t="shared" ca="1" si="357"/>
        <v>0.52809568923904227</v>
      </c>
      <c r="DX269" s="74">
        <f t="shared" ca="1" si="358"/>
        <v>0.52809568923904238</v>
      </c>
      <c r="DY269" s="74">
        <f t="shared" ca="1" si="359"/>
        <v>0.52809568923904227</v>
      </c>
      <c r="DZ269" s="74">
        <f t="shared" ca="1" si="360"/>
        <v>0.52809568923904238</v>
      </c>
      <c r="EA269" s="74">
        <f t="shared" ca="1" si="361"/>
        <v>0.52809568923904249</v>
      </c>
      <c r="EB269" s="74">
        <f t="shared" ca="1" si="362"/>
        <v>0.52809568923904238</v>
      </c>
      <c r="EC269" s="74">
        <f t="shared" ca="1" si="363"/>
        <v>0.52809568923904227</v>
      </c>
      <c r="ED269" s="55"/>
      <c r="EE269" s="55"/>
      <c r="EF269" s="43"/>
      <c r="EG269" s="45"/>
      <c r="EH269" s="56"/>
    </row>
    <row r="270" spans="1:138" x14ac:dyDescent="0.2">
      <c r="A270" s="7">
        <v>18</v>
      </c>
      <c r="B270">
        <v>10</v>
      </c>
      <c r="C270" s="5">
        <f t="shared" ca="1" si="287"/>
        <v>0.7910826523404475</v>
      </c>
      <c r="D270" s="5">
        <f t="shared" ca="1" si="288"/>
        <v>0.14254693262585535</v>
      </c>
      <c r="E270" s="32">
        <f t="shared" ca="1" si="289"/>
        <v>54730194.713395685</v>
      </c>
      <c r="F270" s="31">
        <f t="shared" ca="1" si="366"/>
        <v>37318178.92253267</v>
      </c>
      <c r="G270" s="31">
        <f t="shared" ca="1" si="366"/>
        <v>15995553.766717395</v>
      </c>
      <c r="H270" s="31">
        <f t="shared" ca="1" si="366"/>
        <v>2419336.9741344769</v>
      </c>
      <c r="I270" s="31">
        <f t="shared" ca="1" si="366"/>
        <v>1990420.4595654688</v>
      </c>
      <c r="J270" s="31">
        <f t="shared" ca="1" si="366"/>
        <v>815073.35848345223</v>
      </c>
      <c r="K270" s="31">
        <f t="shared" ca="1" si="366"/>
        <v>416824.25024474529</v>
      </c>
      <c r="L270" s="31">
        <f t="shared" ca="1" si="366"/>
        <v>445586.09607043263</v>
      </c>
      <c r="M270" s="31">
        <f t="shared" ca="1" si="366"/>
        <v>172626.74939868541</v>
      </c>
      <c r="N270" s="31">
        <f t="shared" ca="1" si="366"/>
        <v>152578.20665222261</v>
      </c>
      <c r="O270" s="31">
        <f t="shared" ca="1" si="366"/>
        <v>121898.67028583589</v>
      </c>
      <c r="P270" s="31">
        <f t="shared" ca="1" si="367"/>
        <v>22689.655164310923</v>
      </c>
      <c r="Q270" s="31">
        <f t="shared" ca="1" si="367"/>
        <v>7741.4705775611201</v>
      </c>
      <c r="R270" s="31">
        <f t="shared" ca="1" si="367"/>
        <v>1496.5013744233008</v>
      </c>
      <c r="S270" s="31">
        <f t="shared" ca="1" si="367"/>
        <v>350.68090342263963</v>
      </c>
      <c r="T270" s="31">
        <f t="shared" ca="1" si="367"/>
        <v>112.04218706831116</v>
      </c>
      <c r="U270" s="31">
        <f t="shared" ca="1" si="367"/>
        <v>52.664507775665427</v>
      </c>
      <c r="V270" s="31">
        <f t="shared" ca="1" si="367"/>
        <v>19.601920891211115</v>
      </c>
      <c r="W270" s="33">
        <f t="shared" ca="1" si="290"/>
        <v>6566807.3814707734</v>
      </c>
      <c r="X270" s="33">
        <f t="shared" ca="1" si="291"/>
        <v>114610734.78411654</v>
      </c>
      <c r="Y270" s="40">
        <f t="array" aca="1" ref="Y270" ca="1">SUM($E$54:$V$54*E270:V270)/1000000</f>
        <v>678.59924533547496</v>
      </c>
      <c r="Z270" s="41">
        <f t="array" aca="1" ref="Z270" ca="1">SUM(($E$54:$V$54*E270:V270))/SUM(E270:V270)</f>
        <v>5.9209047617895516</v>
      </c>
      <c r="AE270" s="10"/>
      <c r="AF270" s="48"/>
      <c r="AG270" s="55">
        <f t="shared" ca="1" si="296"/>
        <v>1793400.8683911799</v>
      </c>
      <c r="AH270" s="55">
        <f t="shared" ca="1" si="297"/>
        <v>768698.81767751393</v>
      </c>
      <c r="AI270" s="55">
        <f t="shared" ca="1" si="298"/>
        <v>631549.24678174208</v>
      </c>
      <c r="AJ270" s="55">
        <f t="shared" ca="1" si="299"/>
        <v>519583.90065412561</v>
      </c>
      <c r="AK270" s="55">
        <f t="shared" ca="1" si="300"/>
        <v>212768.61021240964</v>
      </c>
      <c r="AL270" s="55">
        <f t="shared" ca="1" si="301"/>
        <v>108808.75384323417</v>
      </c>
      <c r="AM270" s="55">
        <f t="shared" ca="1" si="302"/>
        <v>116316.81173738668</v>
      </c>
      <c r="AN270" s="55">
        <f t="shared" ca="1" si="303"/>
        <v>45062.880749021453</v>
      </c>
      <c r="AO270" s="55">
        <f t="shared" ca="1" si="304"/>
        <v>39829.363382086703</v>
      </c>
      <c r="AP270" s="55">
        <f t="shared" ca="1" si="305"/>
        <v>31820.70717133447</v>
      </c>
      <c r="AQ270" s="55">
        <f t="shared" ca="1" si="306"/>
        <v>5922.95938183001</v>
      </c>
      <c r="AR270" s="55">
        <f t="shared" ca="1" si="307"/>
        <v>2020.851152407505</v>
      </c>
      <c r="AS270" s="55">
        <f t="shared" ca="1" si="308"/>
        <v>390.65013511108515</v>
      </c>
      <c r="AT270" s="55">
        <f t="shared" ca="1" si="309"/>
        <v>91.542543591531356</v>
      </c>
      <c r="AU270" s="55">
        <f t="shared" ca="1" si="310"/>
        <v>29.247748291072835</v>
      </c>
      <c r="AV270" s="55">
        <f t="shared" ca="1" si="311"/>
        <v>13.74766333646086</v>
      </c>
      <c r="AW270" s="55">
        <f t="shared" ca="1" si="312"/>
        <v>5.1169301782561707</v>
      </c>
      <c r="AX270" s="55">
        <f t="shared" ca="1" si="292"/>
        <v>1714214.3900860867</v>
      </c>
      <c r="AY270" s="55">
        <f t="shared" ca="1" si="293"/>
        <v>4276314.0761547824</v>
      </c>
      <c r="AZ270" s="43">
        <f t="array" aca="1" ref="AZ270" ca="1">SUM($E$54:$V$54*AF270:AW270)/1000000</f>
        <v>62.920175904346806</v>
      </c>
      <c r="BA270" s="45">
        <f t="array" aca="1" ref="BA270" ca="1">IF(AZ270=0,"",SUM(($E$54:$V$54*AF270:AW270))/SUM(AF270:AW270))</f>
        <v>14.713647029622292</v>
      </c>
      <c r="BB270" s="56">
        <f t="array" aca="1" ref="BB270" ca="1">SUM(AG270:AW270*AG$54:AW$54*AG$55:AW$55)/1000000</f>
        <v>115.32635541566806</v>
      </c>
      <c r="BG270" s="10"/>
      <c r="BH270" s="48"/>
      <c r="BI270" s="55">
        <f t="shared" si="313"/>
        <v>0</v>
      </c>
      <c r="BJ270" s="55">
        <f t="shared" si="314"/>
        <v>0</v>
      </c>
      <c r="BK270" s="55">
        <f t="shared" ca="1" si="315"/>
        <v>3504864.285919351</v>
      </c>
      <c r="BL270" s="55">
        <f t="shared" ca="1" si="316"/>
        <v>2883498.1060006856</v>
      </c>
      <c r="BM270" s="55">
        <f t="shared" ca="1" si="317"/>
        <v>1180786.9408415048</v>
      </c>
      <c r="BN270" s="55">
        <f t="shared" ca="1" si="318"/>
        <v>603848.26248131995</v>
      </c>
      <c r="BO270" s="55">
        <f t="shared" ca="1" si="319"/>
        <v>645515.2015267309</v>
      </c>
      <c r="BP270" s="55">
        <f t="shared" ca="1" si="320"/>
        <v>250082.28916860759</v>
      </c>
      <c r="BQ270" s="55">
        <f t="shared" ca="1" si="321"/>
        <v>221038.20717091757</v>
      </c>
      <c r="BR270" s="55">
        <f t="shared" ca="1" si="322"/>
        <v>176593.13297550462</v>
      </c>
      <c r="BS270" s="55">
        <f t="shared" ca="1" si="323"/>
        <v>32870.22969326911</v>
      </c>
      <c r="BT270" s="55">
        <f t="shared" ca="1" si="324"/>
        <v>11214.97502740239</v>
      </c>
      <c r="BU270" s="55">
        <f t="shared" ca="1" si="325"/>
        <v>2167.9634863274355</v>
      </c>
      <c r="BV270" s="55">
        <f t="shared" ca="1" si="326"/>
        <v>508.02719393798054</v>
      </c>
      <c r="BW270" s="55">
        <f t="shared" ca="1" si="327"/>
        <v>162.31416465352265</v>
      </c>
      <c r="BX270" s="55">
        <f t="shared" ca="1" si="328"/>
        <v>76.294437034545936</v>
      </c>
      <c r="BY270" s="55">
        <f t="shared" ca="1" si="329"/>
        <v>28.397066304333471</v>
      </c>
      <c r="BZ270" s="55">
        <f t="shared" ca="1" si="294"/>
        <v>9513254.6271535475</v>
      </c>
      <c r="CA270" s="55">
        <f t="shared" ca="1" si="295"/>
        <v>9513254.6271535475</v>
      </c>
      <c r="CB270" s="43">
        <f t="array" aca="1" ref="CB270" ca="1">SUM($E$54:$V$54*BH270:BY270)/1000000</f>
        <v>232.2018671223662</v>
      </c>
      <c r="CC270" s="45">
        <f t="array" aca="1" ref="CC270" ca="1">IF(CB270=0,"",SUM(($E$54:$V$54*BH270:BY270))/SUM(BH270:BY270))</f>
        <v>24.408246832750141</v>
      </c>
      <c r="CD270" s="56">
        <f t="array" aca="1" ref="CD270" ca="1">SUM(BI270:BY270*BI$54:BY$54*BI$55:BY$55)/1000000</f>
        <v>1107.9171292101314</v>
      </c>
      <c r="CI270" s="10"/>
      <c r="CJ270" s="73"/>
      <c r="CK270" s="156" t="str">
        <f t="shared" ca="1" si="330"/>
        <v/>
      </c>
      <c r="CL270" s="156" t="str">
        <f t="shared" ca="1" si="331"/>
        <v/>
      </c>
      <c r="CM270" s="156" t="str">
        <f t="shared" ca="1" si="332"/>
        <v/>
      </c>
      <c r="CN270" s="156">
        <f t="shared" ca="1" si="333"/>
        <v>0.15068733825766054</v>
      </c>
      <c r="CO270" s="156">
        <f t="shared" ca="1" si="334"/>
        <v>0.12999079604815705</v>
      </c>
      <c r="CP270" s="156">
        <f t="shared" ca="1" si="335"/>
        <v>0.11974155395735291</v>
      </c>
      <c r="CQ270" s="156">
        <f t="shared" ca="1" si="336"/>
        <v>0.13801259535608207</v>
      </c>
      <c r="CR270" s="156">
        <f t="shared" ca="1" si="337"/>
        <v>0.12246342295067349</v>
      </c>
      <c r="CS270" s="156">
        <f t="shared" ca="1" si="338"/>
        <v>0.16795725451727683</v>
      </c>
      <c r="CT270" s="156">
        <f t="shared" ca="1" si="339"/>
        <v>0.15988369677237763</v>
      </c>
      <c r="CU270" s="156">
        <f t="shared" ca="1" si="340"/>
        <v>0.14781747847962523</v>
      </c>
      <c r="CV270" s="156">
        <f t="shared" ca="1" si="341"/>
        <v>0.12840677449435065</v>
      </c>
      <c r="CW270" s="156">
        <f t="shared" ca="1" si="342"/>
        <v>0.14721428311075793</v>
      </c>
      <c r="CX270" s="156" t="str">
        <f t="shared" ca="1" si="343"/>
        <v/>
      </c>
      <c r="CY270" s="156" t="str">
        <f t="shared" ca="1" si="344"/>
        <v/>
      </c>
      <c r="CZ270" s="156" t="str">
        <f t="shared" ca="1" si="345"/>
        <v/>
      </c>
      <c r="DA270" s="156" t="str">
        <f t="shared" ca="1" si="346"/>
        <v/>
      </c>
      <c r="DB270" s="55"/>
      <c r="DC270" s="55"/>
      <c r="DD270" s="43"/>
      <c r="DE270" s="45"/>
      <c r="DF270" s="56"/>
      <c r="DK270" s="10"/>
      <c r="DL270" s="48"/>
      <c r="DM270" s="74">
        <f t="shared" ca="1" si="347"/>
        <v>0.14254693262585535</v>
      </c>
      <c r="DN270" s="74">
        <f t="shared" ca="1" si="348"/>
        <v>0.14254693262585535</v>
      </c>
      <c r="DO270" s="74">
        <f t="shared" ca="1" si="349"/>
        <v>0.93362958496630277</v>
      </c>
      <c r="DP270" s="74">
        <f t="shared" ca="1" si="350"/>
        <v>0.93362958496630277</v>
      </c>
      <c r="DQ270" s="74">
        <f t="shared" ca="1" si="351"/>
        <v>0.93362958496630277</v>
      </c>
      <c r="DR270" s="74">
        <f t="shared" ca="1" si="352"/>
        <v>0.93362958496630277</v>
      </c>
      <c r="DS270" s="74">
        <f t="shared" ca="1" si="353"/>
        <v>0.93362958496630277</v>
      </c>
      <c r="DT270" s="74">
        <f t="shared" ca="1" si="354"/>
        <v>0.93362958496630277</v>
      </c>
      <c r="DU270" s="74">
        <f t="shared" ca="1" si="355"/>
        <v>0.93362958496630277</v>
      </c>
      <c r="DV270" s="74">
        <f t="shared" ca="1" si="356"/>
        <v>0.93362958496630277</v>
      </c>
      <c r="DW270" s="74">
        <f t="shared" ca="1" si="357"/>
        <v>0.93362958496630277</v>
      </c>
      <c r="DX270" s="74">
        <f t="shared" ca="1" si="358"/>
        <v>0.93362958496630277</v>
      </c>
      <c r="DY270" s="74">
        <f t="shared" ca="1" si="359"/>
        <v>0.93362958496630277</v>
      </c>
      <c r="DZ270" s="74">
        <f t="shared" ca="1" si="360"/>
        <v>0.93362958496630277</v>
      </c>
      <c r="EA270" s="74">
        <f t="shared" ca="1" si="361"/>
        <v>0.93362958496630277</v>
      </c>
      <c r="EB270" s="74">
        <f t="shared" ca="1" si="362"/>
        <v>0.93362958496630277</v>
      </c>
      <c r="EC270" s="74">
        <f t="shared" ca="1" si="363"/>
        <v>0.93362958496630277</v>
      </c>
      <c r="ED270" s="55"/>
      <c r="EE270" s="55"/>
      <c r="EF270" s="43"/>
      <c r="EG270" s="45"/>
      <c r="EH270" s="56"/>
    </row>
    <row r="271" spans="1:138" x14ac:dyDescent="0.2">
      <c r="A271" s="7">
        <v>18</v>
      </c>
      <c r="B271">
        <v>11</v>
      </c>
      <c r="C271" s="5">
        <f t="shared" ca="1" si="287"/>
        <v>0.53466680080381157</v>
      </c>
      <c r="D271" s="5">
        <f t="shared" ca="1" si="288"/>
        <v>9.3650866926540857E-2</v>
      </c>
      <c r="E271" s="32">
        <f t="shared" ca="1" si="289"/>
        <v>95545797.544007346</v>
      </c>
      <c r="F271" s="31">
        <f t="shared" ca="1" si="366"/>
        <v>41836313.061616391</v>
      </c>
      <c r="G271" s="31">
        <f t="shared" ca="1" si="366"/>
        <v>28526392.505421884</v>
      </c>
      <c r="H271" s="31">
        <f t="shared" ca="1" si="366"/>
        <v>7163460.1564337695</v>
      </c>
      <c r="I271" s="31">
        <f t="shared" ca="1" si="366"/>
        <v>1083477.5883320975</v>
      </c>
      <c r="J271" s="31">
        <f t="shared" ca="1" si="366"/>
        <v>891391.31189791346</v>
      </c>
      <c r="K271" s="31">
        <f t="shared" ca="1" si="366"/>
        <v>365023.03160118073</v>
      </c>
      <c r="L271" s="31">
        <f t="shared" ca="1" si="366"/>
        <v>186670.86819316656</v>
      </c>
      <c r="M271" s="31">
        <f t="shared" ca="1" si="366"/>
        <v>199551.59364991856</v>
      </c>
      <c r="N271" s="31">
        <f t="shared" ca="1" si="366"/>
        <v>77309.286023295703</v>
      </c>
      <c r="O271" s="31">
        <f t="shared" ca="1" si="366"/>
        <v>68330.732404372233</v>
      </c>
      <c r="P271" s="31">
        <f t="shared" ca="1" si="367"/>
        <v>54591.187054228743</v>
      </c>
      <c r="Q271" s="31">
        <f t="shared" ca="1" si="367"/>
        <v>10161.351279438619</v>
      </c>
      <c r="R271" s="31">
        <f t="shared" ca="1" si="367"/>
        <v>3466.9456802397422</v>
      </c>
      <c r="S271" s="31">
        <f t="shared" ca="1" si="367"/>
        <v>670.19423810355977</v>
      </c>
      <c r="T271" s="31">
        <f t="shared" ca="1" si="367"/>
        <v>157.04918478766791</v>
      </c>
      <c r="U271" s="31">
        <f t="shared" ca="1" si="367"/>
        <v>50.177052611555659</v>
      </c>
      <c r="V271" s="31">
        <f t="shared" ca="1" si="367"/>
        <v>23.585310556372004</v>
      </c>
      <c r="W271" s="33">
        <f t="shared" ca="1" si="290"/>
        <v>10104335.058335681</v>
      </c>
      <c r="X271" s="33">
        <f t="shared" ca="1" si="291"/>
        <v>176012838.16938126</v>
      </c>
      <c r="Y271" s="40">
        <f t="array" aca="1" ref="Y271" ca="1">SUM($E$54:$V$54*E271:V271)/1000000</f>
        <v>982.85990974731237</v>
      </c>
      <c r="Z271" s="41">
        <f t="array" aca="1" ref="Z271" ca="1">SUM(($E$54:$V$54*E271:V271))/SUM(E271:V271)</f>
        <v>5.5840239835317202</v>
      </c>
      <c r="AE271" s="10"/>
      <c r="AF271" s="48"/>
      <c r="AG271" s="55">
        <f t="shared" ca="1" si="296"/>
        <v>1503170.2192596062</v>
      </c>
      <c r="AH271" s="55">
        <f t="shared" ca="1" si="297"/>
        <v>1024947.4807664582</v>
      </c>
      <c r="AI271" s="55">
        <f t="shared" ca="1" si="298"/>
        <v>1029646.4980240732</v>
      </c>
      <c r="AJ271" s="55">
        <f t="shared" ca="1" si="299"/>
        <v>155734.64221920073</v>
      </c>
      <c r="AK271" s="55">
        <f t="shared" ca="1" si="300"/>
        <v>128124.94557402466</v>
      </c>
      <c r="AL271" s="55">
        <f t="shared" ca="1" si="301"/>
        <v>52466.919334886821</v>
      </c>
      <c r="AM271" s="55">
        <f t="shared" ca="1" si="302"/>
        <v>26831.307988162796</v>
      </c>
      <c r="AN271" s="55">
        <f t="shared" ca="1" si="303"/>
        <v>28682.730843728288</v>
      </c>
      <c r="AO271" s="55">
        <f t="shared" ca="1" si="304"/>
        <v>11112.120941600413</v>
      </c>
      <c r="AP271" s="55">
        <f t="shared" ca="1" si="305"/>
        <v>9821.5803244738017</v>
      </c>
      <c r="AQ271" s="55">
        <f t="shared" ca="1" si="306"/>
        <v>7846.7142059664848</v>
      </c>
      <c r="AR271" s="55">
        <f t="shared" ca="1" si="307"/>
        <v>1460.5511207694176</v>
      </c>
      <c r="AS271" s="55">
        <f t="shared" ca="1" si="308"/>
        <v>498.32460857514974</v>
      </c>
      <c r="AT271" s="55">
        <f t="shared" ca="1" si="309"/>
        <v>96.330981842548653</v>
      </c>
      <c r="AU271" s="55">
        <f t="shared" ca="1" si="310"/>
        <v>22.573608228828416</v>
      </c>
      <c r="AV271" s="55">
        <f t="shared" ca="1" si="311"/>
        <v>7.2122445542264986</v>
      </c>
      <c r="AW271" s="55">
        <f t="shared" ca="1" si="312"/>
        <v>3.3900561863763281</v>
      </c>
      <c r="AX271" s="55">
        <f t="shared" ca="1" si="292"/>
        <v>1452355.8420762736</v>
      </c>
      <c r="AY271" s="55">
        <f t="shared" ca="1" si="293"/>
        <v>3980473.5421023378</v>
      </c>
      <c r="AZ271" s="43">
        <f t="array" aca="1" ref="AZ271" ca="1">SUM($E$54:$V$54*AF271:AW271)/1000000</f>
        <v>53.772316408249075</v>
      </c>
      <c r="BA271" s="45">
        <f t="array" aca="1" ref="BA271" ca="1">IF(AZ271=0,"",SUM(($E$54:$V$54*AF271:AW271))/SUM(AF271:AW271))</f>
        <v>13.509024953812037</v>
      </c>
      <c r="BB271" s="56">
        <f t="array" aca="1" ref="BB271" ca="1">SUM(AG271:AW271*AG$54:AW$54*AG$55:AW$55)/1000000</f>
        <v>88.763136035994307</v>
      </c>
      <c r="BG271" s="10"/>
      <c r="BH271" s="48"/>
      <c r="BI271" s="55">
        <f t="shared" si="313"/>
        <v>0</v>
      </c>
      <c r="BJ271" s="55">
        <f t="shared" si="314"/>
        <v>0</v>
      </c>
      <c r="BK271" s="55">
        <f t="shared" ca="1" si="315"/>
        <v>5878405.7972383955</v>
      </c>
      <c r="BL271" s="55">
        <f t="shared" ca="1" si="316"/>
        <v>889112.35594839382</v>
      </c>
      <c r="BM271" s="55">
        <f t="shared" ca="1" si="317"/>
        <v>731484.46994047007</v>
      </c>
      <c r="BN271" s="55">
        <f t="shared" ca="1" si="318"/>
        <v>299541.48668820807</v>
      </c>
      <c r="BO271" s="55">
        <f t="shared" ca="1" si="319"/>
        <v>153183.94878998309</v>
      </c>
      <c r="BP271" s="55">
        <f t="shared" ca="1" si="320"/>
        <v>163753.99867427009</v>
      </c>
      <c r="BQ271" s="55">
        <f t="shared" ca="1" si="321"/>
        <v>63440.759802585009</v>
      </c>
      <c r="BR271" s="55">
        <f t="shared" ca="1" si="322"/>
        <v>56072.870473725925</v>
      </c>
      <c r="BS271" s="55">
        <f t="shared" ca="1" si="323"/>
        <v>44798.064545593028</v>
      </c>
      <c r="BT271" s="55">
        <f t="shared" ca="1" si="324"/>
        <v>8338.5047120252002</v>
      </c>
      <c r="BU271" s="55">
        <f t="shared" ca="1" si="325"/>
        <v>2845.0096936921996</v>
      </c>
      <c r="BV271" s="55">
        <f t="shared" ca="1" si="326"/>
        <v>549.96797755695877</v>
      </c>
      <c r="BW271" s="55">
        <f t="shared" ca="1" si="327"/>
        <v>128.87610430529611</v>
      </c>
      <c r="BX271" s="55">
        <f t="shared" ca="1" si="328"/>
        <v>41.175782445748546</v>
      </c>
      <c r="BY271" s="55">
        <f t="shared" ca="1" si="329"/>
        <v>19.354337607325668</v>
      </c>
      <c r="BZ271" s="55">
        <f t="shared" ca="1" si="294"/>
        <v>8291716.6407092586</v>
      </c>
      <c r="CA271" s="55">
        <f t="shared" ca="1" si="295"/>
        <v>8291716.6407092586</v>
      </c>
      <c r="CB271" s="43">
        <f t="array" aca="1" ref="CB271" ca="1">SUM($E$54:$V$54*BH271:BY271)/1000000</f>
        <v>178.54974999522452</v>
      </c>
      <c r="CC271" s="45">
        <f t="array" aca="1" ref="CC271" ca="1">IF(CB271=0,"",SUM(($E$54:$V$54*BH271:BY271))/SUM(BH271:BY271))</f>
        <v>21.533508407488426</v>
      </c>
      <c r="CD271" s="56">
        <f t="array" aca="1" ref="CD271" ca="1">SUM(BI271:BY271*BI$54:BY$54*BI$55:BY$55)/1000000</f>
        <v>822.41822703173841</v>
      </c>
      <c r="CI271" s="10"/>
      <c r="CJ271" s="73"/>
      <c r="CK271" s="156" t="str">
        <f t="shared" ca="1" si="330"/>
        <v/>
      </c>
      <c r="CL271" s="156" t="str">
        <f t="shared" ca="1" si="331"/>
        <v/>
      </c>
      <c r="CM271" s="156" t="str">
        <f t="shared" ca="1" si="332"/>
        <v/>
      </c>
      <c r="CN271" s="156">
        <f t="shared" ca="1" si="333"/>
        <v>1.0609349624442848</v>
      </c>
      <c r="CO271" s="156">
        <f t="shared" ca="1" si="334"/>
        <v>0.99852759073582675</v>
      </c>
      <c r="CP271" s="156">
        <f t="shared" ca="1" si="335"/>
        <v>1.1157678282764094</v>
      </c>
      <c r="CQ271" s="156">
        <f t="shared" ca="1" si="336"/>
        <v>1.0777890223527993</v>
      </c>
      <c r="CR271" s="156">
        <f t="shared" ca="1" si="337"/>
        <v>1.1565461975502589</v>
      </c>
      <c r="CS271" s="156">
        <f t="shared" ca="1" si="338"/>
        <v>1.3462078931198309</v>
      </c>
      <c r="CT271" s="156">
        <f t="shared" ca="1" si="339"/>
        <v>0.97384953296700127</v>
      </c>
      <c r="CU271" s="156">
        <f t="shared" ca="1" si="340"/>
        <v>1.2091378427373871</v>
      </c>
      <c r="CV271" s="156">
        <f t="shared" ca="1" si="341"/>
        <v>1.3677526848183836</v>
      </c>
      <c r="CW271" s="156">
        <f t="shared" ca="1" si="342"/>
        <v>1.1391490639879451</v>
      </c>
      <c r="CX271" s="156" t="str">
        <f t="shared" ca="1" si="343"/>
        <v/>
      </c>
      <c r="CY271" s="156" t="str">
        <f t="shared" ca="1" si="344"/>
        <v/>
      </c>
      <c r="CZ271" s="156" t="str">
        <f t="shared" ca="1" si="345"/>
        <v/>
      </c>
      <c r="DA271" s="156" t="str">
        <f t="shared" ca="1" si="346"/>
        <v/>
      </c>
      <c r="DB271" s="55"/>
      <c r="DC271" s="55"/>
      <c r="DD271" s="43"/>
      <c r="DE271" s="45"/>
      <c r="DF271" s="56"/>
      <c r="DK271" s="10"/>
      <c r="DL271" s="48"/>
      <c r="DM271" s="74">
        <f t="shared" ca="1" si="347"/>
        <v>9.3650866926540927E-2</v>
      </c>
      <c r="DN271" s="74">
        <f t="shared" ca="1" si="348"/>
        <v>9.3650866926540927E-2</v>
      </c>
      <c r="DO271" s="74">
        <f t="shared" ca="1" si="349"/>
        <v>0.62831766773035247</v>
      </c>
      <c r="DP271" s="74">
        <f t="shared" ca="1" si="350"/>
        <v>0.62831766773035269</v>
      </c>
      <c r="DQ271" s="74">
        <f t="shared" ca="1" si="351"/>
        <v>0.62831766773035247</v>
      </c>
      <c r="DR271" s="74">
        <f t="shared" ca="1" si="352"/>
        <v>0.62831766773035247</v>
      </c>
      <c r="DS271" s="74">
        <f t="shared" ca="1" si="353"/>
        <v>0.62831766773035247</v>
      </c>
      <c r="DT271" s="74">
        <f t="shared" ca="1" si="354"/>
        <v>0.62831766773035269</v>
      </c>
      <c r="DU271" s="74">
        <f t="shared" ca="1" si="355"/>
        <v>0.62831766773035269</v>
      </c>
      <c r="DV271" s="74">
        <f t="shared" ca="1" si="356"/>
        <v>0.62831766773035247</v>
      </c>
      <c r="DW271" s="74">
        <f t="shared" ca="1" si="357"/>
        <v>0.62831766773035247</v>
      </c>
      <c r="DX271" s="74">
        <f t="shared" ca="1" si="358"/>
        <v>0.62831766773035247</v>
      </c>
      <c r="DY271" s="74">
        <f t="shared" ca="1" si="359"/>
        <v>0.62831766773035247</v>
      </c>
      <c r="DZ271" s="74">
        <f t="shared" ca="1" si="360"/>
        <v>0.62831766773035247</v>
      </c>
      <c r="EA271" s="74">
        <f t="shared" ca="1" si="361"/>
        <v>0.62831766773035247</v>
      </c>
      <c r="EB271" s="74">
        <f t="shared" ca="1" si="362"/>
        <v>0.62831766773035247</v>
      </c>
      <c r="EC271" s="74">
        <f t="shared" ca="1" si="363"/>
        <v>0.62831766773035247</v>
      </c>
      <c r="ED271" s="55"/>
      <c r="EE271" s="55"/>
      <c r="EF271" s="43"/>
      <c r="EG271" s="45"/>
      <c r="EH271" s="56"/>
    </row>
    <row r="272" spans="1:138" s="58" customFormat="1" x14ac:dyDescent="0.2">
      <c r="A272" s="65">
        <v>18</v>
      </c>
      <c r="B272" s="58">
        <v>12</v>
      </c>
      <c r="C272" s="62">
        <f t="shared" ca="1" si="287"/>
        <v>0.72307959763835239</v>
      </c>
      <c r="D272" s="62">
        <f t="shared" ca="1" si="288"/>
        <v>0.11800788878402255</v>
      </c>
      <c r="E272" s="63">
        <f t="shared" ca="1" si="289"/>
        <v>132380049.6624237</v>
      </c>
      <c r="F272" s="64">
        <f t="shared" ca="1" si="366"/>
        <v>71278718.113773137</v>
      </c>
      <c r="G272" s="64">
        <f t="shared" ca="1" si="366"/>
        <v>31210569.614692111</v>
      </c>
      <c r="H272" s="64">
        <f t="shared" ca="1" si="366"/>
        <v>10326797.597558759</v>
      </c>
      <c r="I272" s="64">
        <f t="shared" ca="1" si="366"/>
        <v>2593233.7262627208</v>
      </c>
      <c r="J272" s="64">
        <f t="shared" ca="1" si="366"/>
        <v>392228.13589450705</v>
      </c>
      <c r="K272" s="64">
        <f t="shared" ca="1" si="366"/>
        <v>322691.26411418925</v>
      </c>
      <c r="L272" s="64">
        <f t="shared" ca="1" si="366"/>
        <v>132141.45339535072</v>
      </c>
      <c r="M272" s="64">
        <f t="shared" ca="1" si="366"/>
        <v>67576.447769377381</v>
      </c>
      <c r="N272" s="64">
        <f t="shared" ca="1" si="366"/>
        <v>72239.380338797739</v>
      </c>
      <c r="O272" s="64">
        <f t="shared" ca="1" si="366"/>
        <v>27986.621477728484</v>
      </c>
      <c r="P272" s="64">
        <f t="shared" ca="1" si="367"/>
        <v>24736.308423814338</v>
      </c>
      <c r="Q272" s="64">
        <f t="shared" ca="1" si="367"/>
        <v>19762.475721819377</v>
      </c>
      <c r="R272" s="64">
        <f t="shared" ca="1" si="367"/>
        <v>3678.4959037674662</v>
      </c>
      <c r="S272" s="64">
        <f t="shared" ca="1" si="367"/>
        <v>1255.0639312265537</v>
      </c>
      <c r="T272" s="64">
        <f t="shared" ca="1" si="367"/>
        <v>242.6160351902235</v>
      </c>
      <c r="U272" s="64">
        <f t="shared" ca="1" si="367"/>
        <v>56.853145516230256</v>
      </c>
      <c r="V272" s="64">
        <f t="shared" ca="1" si="367"/>
        <v>18.164521373079559</v>
      </c>
      <c r="W272" s="59">
        <f t="shared" ca="1" si="290"/>
        <v>13984644.604494136</v>
      </c>
      <c r="X272" s="59">
        <f t="shared" ca="1" si="291"/>
        <v>248853981.99538305</v>
      </c>
      <c r="Y272" s="44">
        <f t="array" aca="1" ref="Y272" ca="1">SUM($E$54:$V$54*E272:V272)/1000000</f>
        <v>1328.291226770634</v>
      </c>
      <c r="Z272" s="46">
        <f t="array" aca="1" ref="Z272" ca="1">SUM(($E$54:$V$54*E272:V272))/SUM(E272:V272)</f>
        <v>5.3376330011680402</v>
      </c>
      <c r="AE272" s="11"/>
      <c r="AG272" s="59">
        <f t="shared" ca="1" si="296"/>
        <v>2818366.3796502189</v>
      </c>
      <c r="AH272" s="59">
        <f t="shared" ca="1" si="297"/>
        <v>1234068.4908415035</v>
      </c>
      <c r="AI272" s="59">
        <f t="shared" ca="1" si="298"/>
        <v>2113691.7839263738</v>
      </c>
      <c r="AJ272" s="59">
        <f t="shared" ca="1" si="299"/>
        <v>530783.79519107239</v>
      </c>
      <c r="AK272" s="59">
        <f t="shared" ca="1" si="300"/>
        <v>80281.363165378876</v>
      </c>
      <c r="AL272" s="59">
        <f t="shared" ca="1" si="301"/>
        <v>66048.537047362857</v>
      </c>
      <c r="AM272" s="59">
        <f t="shared" ca="1" si="302"/>
        <v>27046.749170708088</v>
      </c>
      <c r="AN272" s="59">
        <f t="shared" ca="1" si="303"/>
        <v>13831.565990102185</v>
      </c>
      <c r="AO272" s="59">
        <f t="shared" ca="1" si="304"/>
        <v>14785.97631604064</v>
      </c>
      <c r="AP272" s="59">
        <f t="shared" ca="1" si="305"/>
        <v>5728.309412330912</v>
      </c>
      <c r="AQ272" s="59">
        <f t="shared" ca="1" si="306"/>
        <v>5063.0344389092324</v>
      </c>
      <c r="AR272" s="59">
        <f t="shared" ca="1" si="307"/>
        <v>4044.988987982958</v>
      </c>
      <c r="AS272" s="59">
        <f t="shared" ca="1" si="308"/>
        <v>752.91555736873954</v>
      </c>
      <c r="AT272" s="59">
        <f t="shared" ca="1" si="309"/>
        <v>256.88683201876876</v>
      </c>
      <c r="AU272" s="59">
        <f t="shared" ca="1" si="310"/>
        <v>49.658717079106523</v>
      </c>
      <c r="AV272" s="59">
        <f t="shared" ca="1" si="311"/>
        <v>11.63671752377857</v>
      </c>
      <c r="AW272" s="59">
        <f t="shared" ca="1" si="312"/>
        <v>3.717919250621279</v>
      </c>
      <c r="AX272" s="59">
        <f t="shared" ca="1" si="292"/>
        <v>2862380.9193895026</v>
      </c>
      <c r="AY272" s="59">
        <f t="shared" ca="1" si="293"/>
        <v>6914815.7898812247</v>
      </c>
      <c r="AZ272" s="44">
        <f t="array" aca="1" ref="AZ272" ca="1">SUM($E$54:$V$54*AF272:AW272)/1000000</f>
        <v>92.690955448955918</v>
      </c>
      <c r="BA272" s="46">
        <f t="array" aca="1" ref="BA272" ca="1">IF(AZ272=0,"",SUM(($E$54:$V$54*AF272:AW272))/SUM(AF272:AW272))</f>
        <v>13.404689042417436</v>
      </c>
      <c r="BB272" s="57">
        <f t="array" aca="1" ref="BB272" ca="1">SUM(AG272:AW272*AG$54:AW$54*AG$55:AW$55)/1000000</f>
        <v>151.0274646963986</v>
      </c>
      <c r="BG272" s="11"/>
      <c r="BI272" s="59">
        <f t="shared" si="313"/>
        <v>0</v>
      </c>
      <c r="BJ272" s="59">
        <f t="shared" si="314"/>
        <v>0</v>
      </c>
      <c r="BK272" s="59">
        <f t="shared" ca="1" si="315"/>
        <v>12951400.286892548</v>
      </c>
      <c r="BL272" s="59">
        <f t="shared" ca="1" si="316"/>
        <v>3252315.9003559938</v>
      </c>
      <c r="BM272" s="59">
        <f t="shared" ca="1" si="317"/>
        <v>491914.70480183815</v>
      </c>
      <c r="BN272" s="59">
        <f t="shared" ca="1" si="318"/>
        <v>404704.72003965807</v>
      </c>
      <c r="BO272" s="59">
        <f t="shared" ca="1" si="319"/>
        <v>165725.80620922794</v>
      </c>
      <c r="BP272" s="59">
        <f t="shared" ca="1" si="320"/>
        <v>84751.310051277833</v>
      </c>
      <c r="BQ272" s="59">
        <f t="shared" ca="1" si="321"/>
        <v>90599.348191545825</v>
      </c>
      <c r="BR272" s="59">
        <f t="shared" ca="1" si="322"/>
        <v>35099.548917419699</v>
      </c>
      <c r="BS272" s="59">
        <f t="shared" ca="1" si="323"/>
        <v>31023.153982662217</v>
      </c>
      <c r="BT272" s="59">
        <f t="shared" ca="1" si="324"/>
        <v>24785.199023730758</v>
      </c>
      <c r="BU272" s="59">
        <f t="shared" ca="1" si="325"/>
        <v>4613.4024079884603</v>
      </c>
      <c r="BV272" s="59">
        <f t="shared" ca="1" si="326"/>
        <v>1574.0441511895904</v>
      </c>
      <c r="BW272" s="59">
        <f t="shared" ca="1" si="327"/>
        <v>304.27800662135661</v>
      </c>
      <c r="BX272" s="59">
        <f t="shared" ca="1" si="328"/>
        <v>71.302631642912729</v>
      </c>
      <c r="BY272" s="59">
        <f t="shared" ca="1" si="329"/>
        <v>22.781117292178038</v>
      </c>
      <c r="BZ272" s="59">
        <f t="shared" ca="1" si="294"/>
        <v>17538905.78678064</v>
      </c>
      <c r="CA272" s="59">
        <f t="shared" ca="1" si="295"/>
        <v>17538905.78678064</v>
      </c>
      <c r="CB272" s="44">
        <f t="array" aca="1" ref="CB272" ca="1">SUM($E$54:$V$54*BH272:BY272)/1000000</f>
        <v>362.94999402120237</v>
      </c>
      <c r="CC272" s="46">
        <f t="array" aca="1" ref="CC272" ca="1">IF(CB272=0,"",SUM(($E$54:$V$54*BH272:BY272))/SUM(BH272:BY272))</f>
        <v>20.69399302519566</v>
      </c>
      <c r="CD272" s="57">
        <f t="array" aca="1" ref="CD272" ca="1">SUM(BI272:BY272*BI$54:BY$54*BI$55:BY$55)/1000000</f>
        <v>1646.9645047357892</v>
      </c>
      <c r="CI272" s="11"/>
      <c r="CJ272" s="74"/>
      <c r="CK272" s="156" t="str">
        <f t="shared" ca="1" si="330"/>
        <v/>
      </c>
      <c r="CL272" s="156" t="str">
        <f t="shared" ca="1" si="331"/>
        <v/>
      </c>
      <c r="CM272" s="156" t="str">
        <f t="shared" ca="1" si="332"/>
        <v/>
      </c>
      <c r="CN272" s="156">
        <f t="shared" ca="1" si="333"/>
        <v>0.44459847284609483</v>
      </c>
      <c r="CO272" s="156">
        <f t="shared" ca="1" si="334"/>
        <v>0.40656144460534477</v>
      </c>
      <c r="CP272" s="156">
        <f t="shared" ca="1" si="335"/>
        <v>0.44839534514149137</v>
      </c>
      <c r="CQ272" s="156">
        <f t="shared" ca="1" si="336"/>
        <v>0.40472696895827159</v>
      </c>
      <c r="CR272" s="156">
        <f t="shared" ca="1" si="337"/>
        <v>0.37369613562704712</v>
      </c>
      <c r="CS272" s="156">
        <f t="shared" ca="1" si="338"/>
        <v>0.36926167458983772</v>
      </c>
      <c r="CT272" s="156">
        <f t="shared" ca="1" si="339"/>
        <v>0.42251674560598923</v>
      </c>
      <c r="CU272" s="156">
        <f t="shared" ca="1" si="340"/>
        <v>0.41419757496693699</v>
      </c>
      <c r="CV272" s="156">
        <f t="shared" ca="1" si="341"/>
        <v>0.4703519774699394</v>
      </c>
      <c r="CW272" s="156">
        <f t="shared" ca="1" si="342"/>
        <v>0.37864058465333483</v>
      </c>
      <c r="CX272" s="156">
        <f t="shared" ca="1" si="343"/>
        <v>0.3896630960199356</v>
      </c>
      <c r="CY272" s="156" t="str">
        <f t="shared" ca="1" si="344"/>
        <v/>
      </c>
      <c r="CZ272" s="156" t="str">
        <f t="shared" ca="1" si="345"/>
        <v/>
      </c>
      <c r="DA272" s="156" t="str">
        <f t="shared" ca="1" si="346"/>
        <v/>
      </c>
      <c r="DB272" s="59"/>
      <c r="DC272" s="74">
        <f ca="1">AVERAGE(CJ261:DA272)</f>
        <v>0.65680881307803773</v>
      </c>
      <c r="DD272" s="76">
        <f ca="1">STDEV(CJ261:DA272)</f>
        <v>0.31827407775334643</v>
      </c>
      <c r="DE272" s="46"/>
      <c r="DF272" s="57"/>
      <c r="DK272" s="11"/>
      <c r="DM272" s="74">
        <f t="shared" ca="1" si="347"/>
        <v>0.11800788878402249</v>
      </c>
      <c r="DN272" s="74">
        <f t="shared" ca="1" si="348"/>
        <v>0.11800788878402249</v>
      </c>
      <c r="DO272" s="74">
        <f t="shared" ca="1" si="349"/>
        <v>0.84108748642237496</v>
      </c>
      <c r="DP272" s="74">
        <f t="shared" ca="1" si="350"/>
        <v>0.84108748642237496</v>
      </c>
      <c r="DQ272" s="74">
        <f t="shared" ca="1" si="351"/>
        <v>0.84108748642237496</v>
      </c>
      <c r="DR272" s="74">
        <f t="shared" ca="1" si="352"/>
        <v>0.84108748642237496</v>
      </c>
      <c r="DS272" s="74">
        <f t="shared" ca="1" si="353"/>
        <v>0.84108748642237496</v>
      </c>
      <c r="DT272" s="74">
        <f t="shared" ca="1" si="354"/>
        <v>0.84108748642237474</v>
      </c>
      <c r="DU272" s="74">
        <f t="shared" ca="1" si="355"/>
        <v>0.84108748642237474</v>
      </c>
      <c r="DV272" s="74">
        <f t="shared" ca="1" si="356"/>
        <v>0.84108748642237496</v>
      </c>
      <c r="DW272" s="74">
        <f t="shared" ca="1" si="357"/>
        <v>0.84108748642237496</v>
      </c>
      <c r="DX272" s="74">
        <f t="shared" ca="1" si="358"/>
        <v>0.84108748642237496</v>
      </c>
      <c r="DY272" s="74">
        <f t="shared" ca="1" si="359"/>
        <v>0.84108748642237496</v>
      </c>
      <c r="DZ272" s="74">
        <f t="shared" ca="1" si="360"/>
        <v>0.84108748642237496</v>
      </c>
      <c r="EA272" s="74">
        <f t="shared" ca="1" si="361"/>
        <v>0.84108748642237496</v>
      </c>
      <c r="EB272" s="74">
        <f t="shared" ca="1" si="362"/>
        <v>0.84108748642237496</v>
      </c>
      <c r="EC272" s="74">
        <f t="shared" ca="1" si="363"/>
        <v>0.84108748642237519</v>
      </c>
      <c r="ED272" s="59"/>
      <c r="EE272" s="59"/>
      <c r="EF272" s="44"/>
      <c r="EG272" s="46"/>
      <c r="EH272" s="57"/>
    </row>
    <row r="273" spans="1:138" x14ac:dyDescent="0.2">
      <c r="A273" s="6">
        <v>19</v>
      </c>
      <c r="B273">
        <v>1</v>
      </c>
      <c r="C273" s="5">
        <f t="shared" ca="1" si="287"/>
        <v>0.94273189960693371</v>
      </c>
      <c r="D273" s="5">
        <f t="shared" ca="1" si="288"/>
        <v>0.10262612604360498</v>
      </c>
      <c r="E273" s="32">
        <f t="shared" ca="1" si="289"/>
        <v>122374856.07283865</v>
      </c>
      <c r="F273" s="31">
        <f t="shared" ca="1" si="366"/>
        <v>100288479.08334371</v>
      </c>
      <c r="G273" s="31">
        <f t="shared" ca="1" si="366"/>
        <v>53999331.839424327</v>
      </c>
      <c r="H273" s="31">
        <f t="shared" ca="1" si="366"/>
        <v>9211003.3112719264</v>
      </c>
      <c r="I273" s="31">
        <f t="shared" ca="1" si="366"/>
        <v>3047690.8316717069</v>
      </c>
      <c r="J273" s="31">
        <f t="shared" ca="1" si="366"/>
        <v>765326.77020619612</v>
      </c>
      <c r="K273" s="31">
        <f t="shared" ca="1" si="366"/>
        <v>115756.12694994255</v>
      </c>
      <c r="L273" s="31">
        <f t="shared" ca="1" si="366"/>
        <v>95234.093416710064</v>
      </c>
      <c r="M273" s="31">
        <f t="shared" ca="1" si="366"/>
        <v>38998.178495527834</v>
      </c>
      <c r="N273" s="31">
        <f t="shared" ca="1" si="366"/>
        <v>19943.464404914859</v>
      </c>
      <c r="O273" s="31">
        <f t="shared" ca="1" si="366"/>
        <v>21319.609982115417</v>
      </c>
      <c r="P273" s="31">
        <f t="shared" ca="1" si="367"/>
        <v>8259.5372748762984</v>
      </c>
      <c r="Q273" s="31">
        <f t="shared" ca="1" si="367"/>
        <v>7300.290305920621</v>
      </c>
      <c r="R273" s="31">
        <f t="shared" ca="1" si="367"/>
        <v>5832.3904869368107</v>
      </c>
      <c r="S273" s="31">
        <f t="shared" ca="1" si="367"/>
        <v>1085.6142123773475</v>
      </c>
      <c r="T273" s="31">
        <f t="shared" ca="1" si="367"/>
        <v>370.40009743826619</v>
      </c>
      <c r="U273" s="31">
        <f t="shared" ca="1" si="367"/>
        <v>71.601932649535215</v>
      </c>
      <c r="V273" s="31">
        <f t="shared" ca="1" si="367"/>
        <v>16.778755340617245</v>
      </c>
      <c r="W273" s="33">
        <f t="shared" ca="1" si="290"/>
        <v>13338208.999464581</v>
      </c>
      <c r="X273" s="33">
        <f t="shared" ca="1" si="291"/>
        <v>290000875.99507135</v>
      </c>
      <c r="Y273" s="40">
        <f t="array" aca="1" ref="Y273" ca="1">SUM($E$54:$V$54*E273:V273)/1000000</f>
        <v>1774.7312199518399</v>
      </c>
      <c r="Z273" s="41">
        <f t="array" aca="1" ref="Z273" ca="1">SUM(($E$54:$V$54*E273:V273))/SUM(E273:V273)</f>
        <v>6.1197443416757196</v>
      </c>
      <c r="AE273" s="10"/>
      <c r="AF273" s="48"/>
      <c r="AG273" s="55">
        <f t="shared" ca="1" si="296"/>
        <v>2698743.7276288415</v>
      </c>
      <c r="AH273" s="55">
        <f t="shared" ca="1" si="297"/>
        <v>1453111.6577876019</v>
      </c>
      <c r="AI273" s="55">
        <f t="shared" ca="1" si="298"/>
        <v>1850055.6532628301</v>
      </c>
      <c r="AJ273" s="55">
        <f t="shared" ca="1" si="299"/>
        <v>612137.1865789661</v>
      </c>
      <c r="AK273" s="55">
        <f t="shared" ca="1" si="300"/>
        <v>153718.01203031355</v>
      </c>
      <c r="AL273" s="55">
        <f t="shared" ca="1" si="301"/>
        <v>23249.940297109591</v>
      </c>
      <c r="AM273" s="55">
        <f t="shared" ca="1" si="302"/>
        <v>19128.032740291725</v>
      </c>
      <c r="AN273" s="55">
        <f t="shared" ca="1" si="303"/>
        <v>7832.892699572958</v>
      </c>
      <c r="AO273" s="55">
        <f t="shared" ca="1" si="304"/>
        <v>4005.7003369879153</v>
      </c>
      <c r="AP273" s="55">
        <f t="shared" ca="1" si="305"/>
        <v>4282.103006575162</v>
      </c>
      <c r="AQ273" s="55">
        <f t="shared" ca="1" si="306"/>
        <v>1658.951051512531</v>
      </c>
      <c r="AR273" s="55">
        <f t="shared" ca="1" si="307"/>
        <v>1466.2836277998554</v>
      </c>
      <c r="AS273" s="55">
        <f t="shared" ca="1" si="308"/>
        <v>1171.4518633588239</v>
      </c>
      <c r="AT273" s="55">
        <f t="shared" ca="1" si="309"/>
        <v>218.04863628844407</v>
      </c>
      <c r="AU273" s="55">
        <f t="shared" ca="1" si="310"/>
        <v>74.395890553657978</v>
      </c>
      <c r="AV273" s="55">
        <f t="shared" ca="1" si="311"/>
        <v>14.381447471711406</v>
      </c>
      <c r="AW273" s="55">
        <f t="shared" ca="1" si="312"/>
        <v>3.3700597126738376</v>
      </c>
      <c r="AX273" s="55">
        <f t="shared" ca="1" si="292"/>
        <v>2679016.4035293451</v>
      </c>
      <c r="AY273" s="55">
        <f t="shared" ca="1" si="293"/>
        <v>6830871.7889457894</v>
      </c>
      <c r="AZ273" s="43">
        <f t="array" aca="1" ref="AZ273" ca="1">SUM($E$54:$V$54*AF273:AW273)/1000000</f>
        <v>91.326725126121687</v>
      </c>
      <c r="BA273" s="45">
        <f t="array" aca="1" ref="BA273" ca="1">IF(AZ273=0,"",SUM(($E$54:$V$54*AF273:AW273))/SUM(AF273:AW273))</f>
        <v>13.369702718460211</v>
      </c>
      <c r="BB273" s="56">
        <f t="array" aca="1" ref="BB273" ca="1">SUM(AG273:AW273*AG$54:AW$54*AG$55:AW$55)/1000000</f>
        <v>147.83210861580932</v>
      </c>
      <c r="BG273" s="10"/>
      <c r="BH273" s="48"/>
      <c r="BI273" s="55">
        <f t="shared" si="313"/>
        <v>0</v>
      </c>
      <c r="BJ273" s="55">
        <f t="shared" si="314"/>
        <v>0</v>
      </c>
      <c r="BK273" s="55">
        <f t="shared" ca="1" si="315"/>
        <v>16994760.960166793</v>
      </c>
      <c r="BL273" s="55">
        <f t="shared" ca="1" si="316"/>
        <v>5623141.7375964839</v>
      </c>
      <c r="BM273" s="55">
        <f t="shared" ca="1" si="317"/>
        <v>1412066.0992656576</v>
      </c>
      <c r="BN273" s="55">
        <f t="shared" ca="1" si="318"/>
        <v>213575.83324083532</v>
      </c>
      <c r="BO273" s="55">
        <f t="shared" ca="1" si="319"/>
        <v>175711.65682836881</v>
      </c>
      <c r="BP273" s="55">
        <f t="shared" ca="1" si="320"/>
        <v>71953.586272448432</v>
      </c>
      <c r="BQ273" s="55">
        <f t="shared" ca="1" si="321"/>
        <v>36796.687486188785</v>
      </c>
      <c r="BR273" s="55">
        <f t="shared" ca="1" si="322"/>
        <v>39335.744778926281</v>
      </c>
      <c r="BS273" s="55">
        <f t="shared" ca="1" si="323"/>
        <v>15239.258621949939</v>
      </c>
      <c r="BT273" s="55">
        <f t="shared" ca="1" si="324"/>
        <v>13469.40007470389</v>
      </c>
      <c r="BU273" s="55">
        <f t="shared" ca="1" si="325"/>
        <v>10761.051625130143</v>
      </c>
      <c r="BV273" s="55">
        <f t="shared" ca="1" si="326"/>
        <v>2003.0124201274532</v>
      </c>
      <c r="BW273" s="55">
        <f t="shared" ca="1" si="327"/>
        <v>683.4066716578543</v>
      </c>
      <c r="BX273" s="55">
        <f t="shared" ca="1" si="328"/>
        <v>132.10914039903651</v>
      </c>
      <c r="BY273" s="55">
        <f t="shared" ca="1" si="329"/>
        <v>30.957641267369841</v>
      </c>
      <c r="BZ273" s="55">
        <f t="shared" ca="1" si="294"/>
        <v>24609661.501830947</v>
      </c>
      <c r="CA273" s="55">
        <f t="shared" ca="1" si="295"/>
        <v>24609661.501830947</v>
      </c>
      <c r="CB273" s="43">
        <f t="array" aca="1" ref="CB273" ca="1">SUM($E$54:$V$54*BH273:BY273)/1000000</f>
        <v>513.0040708359528</v>
      </c>
      <c r="CC273" s="45">
        <f t="array" aca="1" ref="CC273" ca="1">IF(CB273=0,"",SUM(($E$54:$V$54*BH273:BY273))/SUM(BH273:BY273))</f>
        <v>20.845637019338344</v>
      </c>
      <c r="CD273" s="56">
        <f t="array" aca="1" ref="CD273" ca="1">SUM(BI273:BY273*BI$54:BY$54*BI$55:BY$55)/1000000</f>
        <v>2329.6688741979297</v>
      </c>
      <c r="CI273" s="10"/>
      <c r="CJ273" s="73"/>
      <c r="CK273" s="156" t="str">
        <f t="shared" ca="1" si="330"/>
        <v/>
      </c>
      <c r="CL273" s="156" t="str">
        <f t="shared" ca="1" si="331"/>
        <v/>
      </c>
      <c r="CM273" s="156" t="str">
        <f t="shared" ca="1" si="332"/>
        <v/>
      </c>
      <c r="CN273" s="156">
        <f t="shared" ca="1" si="333"/>
        <v>0.56094962485446298</v>
      </c>
      <c r="CO273" s="156">
        <f t="shared" ca="1" si="334"/>
        <v>0.62682737396490873</v>
      </c>
      <c r="CP273" s="156">
        <f t="shared" ca="1" si="335"/>
        <v>0.77662375784677773</v>
      </c>
      <c r="CQ273" s="156">
        <f t="shared" ca="1" si="336"/>
        <v>0.69413401666943353</v>
      </c>
      <c r="CR273" s="156">
        <f t="shared" ca="1" si="337"/>
        <v>0.71139778510319962</v>
      </c>
      <c r="CS273" s="156">
        <f t="shared" ca="1" si="338"/>
        <v>0.52355025061977445</v>
      </c>
      <c r="CT273" s="156">
        <f t="shared" ca="1" si="339"/>
        <v>0.63148821599690119</v>
      </c>
      <c r="CU273" s="156">
        <f t="shared" ca="1" si="340"/>
        <v>0.48144309460301404</v>
      </c>
      <c r="CV273" s="156">
        <f t="shared" ca="1" si="341"/>
        <v>0.65314392332376514</v>
      </c>
      <c r="CW273" s="156">
        <f t="shared" ca="1" si="342"/>
        <v>0.74427508101467421</v>
      </c>
      <c r="CX273" s="156">
        <f t="shared" ca="1" si="343"/>
        <v>0.76470094732794414</v>
      </c>
      <c r="CY273" s="156" t="str">
        <f t="shared" ca="1" si="344"/>
        <v/>
      </c>
      <c r="CZ273" s="156" t="str">
        <f t="shared" ca="1" si="345"/>
        <v/>
      </c>
      <c r="DA273" s="156" t="str">
        <f t="shared" ca="1" si="346"/>
        <v/>
      </c>
      <c r="DB273" s="55"/>
      <c r="DC273" s="55"/>
      <c r="DD273" s="43"/>
      <c r="DE273" s="45"/>
      <c r="DF273" s="56"/>
      <c r="DK273" s="10"/>
      <c r="DL273" s="48"/>
      <c r="DM273" s="74">
        <f t="shared" ca="1" si="347"/>
        <v>0.10262612604360496</v>
      </c>
      <c r="DN273" s="74">
        <f t="shared" ca="1" si="348"/>
        <v>0.10262612604360496</v>
      </c>
      <c r="DO273" s="74">
        <f t="shared" ca="1" si="349"/>
        <v>1.0453580256505386</v>
      </c>
      <c r="DP273" s="74">
        <f t="shared" ca="1" si="350"/>
        <v>1.0453580256505386</v>
      </c>
      <c r="DQ273" s="74">
        <f t="shared" ca="1" si="351"/>
        <v>1.0453580256505386</v>
      </c>
      <c r="DR273" s="74">
        <f t="shared" ca="1" si="352"/>
        <v>1.0453580256505386</v>
      </c>
      <c r="DS273" s="74">
        <f t="shared" ca="1" si="353"/>
        <v>1.0453580256505386</v>
      </c>
      <c r="DT273" s="74">
        <f t="shared" ca="1" si="354"/>
        <v>1.0453580256505386</v>
      </c>
      <c r="DU273" s="74">
        <f t="shared" ca="1" si="355"/>
        <v>1.0453580256505386</v>
      </c>
      <c r="DV273" s="74">
        <f t="shared" ca="1" si="356"/>
        <v>1.0453580256505386</v>
      </c>
      <c r="DW273" s="74">
        <f t="shared" ca="1" si="357"/>
        <v>1.0453580256505386</v>
      </c>
      <c r="DX273" s="74">
        <f t="shared" ca="1" si="358"/>
        <v>1.0453580256505386</v>
      </c>
      <c r="DY273" s="74">
        <f t="shared" ca="1" si="359"/>
        <v>1.0453580256505386</v>
      </c>
      <c r="DZ273" s="74">
        <f t="shared" ca="1" si="360"/>
        <v>1.0453580256505386</v>
      </c>
      <c r="EA273" s="74">
        <f t="shared" ca="1" si="361"/>
        <v>1.0453580256505386</v>
      </c>
      <c r="EB273" s="74">
        <f t="shared" ca="1" si="362"/>
        <v>1.0453580256505386</v>
      </c>
      <c r="EC273" s="74">
        <f t="shared" ca="1" si="363"/>
        <v>1.0453580256505386</v>
      </c>
      <c r="ED273" s="55"/>
      <c r="EE273" s="55"/>
      <c r="EF273" s="43"/>
      <c r="EG273" s="45"/>
      <c r="EH273" s="56"/>
    </row>
    <row r="274" spans="1:138" x14ac:dyDescent="0.2">
      <c r="A274" s="6">
        <v>19</v>
      </c>
      <c r="B274">
        <v>2</v>
      </c>
      <c r="C274" s="5">
        <f t="shared" ca="1" si="287"/>
        <v>0.73177233680779374</v>
      </c>
      <c r="D274" s="5">
        <f t="shared" ca="1" si="288"/>
        <v>0.13686634104704609</v>
      </c>
      <c r="E274" s="32">
        <f t="shared" ca="1" si="289"/>
        <v>81828587.653484553</v>
      </c>
      <c r="F274" s="31">
        <f t="shared" ca="1" si="366"/>
        <v>89588107.617380112</v>
      </c>
      <c r="G274" s="31">
        <f t="shared" ca="1" si="366"/>
        <v>73419126.650937349</v>
      </c>
      <c r="H274" s="31">
        <f t="shared" ca="1" si="366"/>
        <v>19016993.901605666</v>
      </c>
      <c r="I274" s="31">
        <f t="shared" ca="1" si="366"/>
        <v>3243847.4297980354</v>
      </c>
      <c r="J274" s="31">
        <f t="shared" ca="1" si="366"/>
        <v>1073308.0574446276</v>
      </c>
      <c r="K274" s="31">
        <f t="shared" ca="1" si="366"/>
        <v>269525.82607922045</v>
      </c>
      <c r="L274" s="31">
        <f t="shared" ca="1" si="366"/>
        <v>40765.940712499316</v>
      </c>
      <c r="M274" s="31">
        <f t="shared" ca="1" si="366"/>
        <v>33538.677462084444</v>
      </c>
      <c r="N274" s="31">
        <f t="shared" ca="1" si="366"/>
        <v>13734.024058455616</v>
      </c>
      <c r="O274" s="31">
        <f t="shared" ca="1" si="366"/>
        <v>7023.5080332653015</v>
      </c>
      <c r="P274" s="31">
        <f t="shared" ca="1" si="367"/>
        <v>7508.1464752216907</v>
      </c>
      <c r="Q274" s="31">
        <f t="shared" ca="1" si="367"/>
        <v>2908.7687687226344</v>
      </c>
      <c r="R274" s="31">
        <f t="shared" ca="1" si="367"/>
        <v>2570.9498895370671</v>
      </c>
      <c r="S274" s="31">
        <f t="shared" ca="1" si="367"/>
        <v>2053.9982726394169</v>
      </c>
      <c r="T274" s="31">
        <f t="shared" ca="1" si="367"/>
        <v>382.32174645545666</v>
      </c>
      <c r="U274" s="31">
        <f t="shared" ca="1" si="367"/>
        <v>130.44413984757827</v>
      </c>
      <c r="V274" s="31">
        <f t="shared" ca="1" si="367"/>
        <v>25.216117869541161</v>
      </c>
      <c r="W274" s="33">
        <f t="shared" ca="1" si="290"/>
        <v>23714317.210604154</v>
      </c>
      <c r="X274" s="33">
        <f t="shared" ca="1" si="291"/>
        <v>268550139.13240623</v>
      </c>
      <c r="Y274" s="40">
        <f t="array" aca="1" ref="Y274" ca="1">SUM($E$54:$V$54*E274:V274)/1000000</f>
        <v>2094.1766276676008</v>
      </c>
      <c r="Z274" s="41">
        <f t="array" aca="1" ref="Z274" ca="1">SUM(($E$54:$V$54*E274:V274))/SUM(E274:V274)</f>
        <v>7.7980843146578511</v>
      </c>
      <c r="AE274" s="10"/>
      <c r="AF274" s="48"/>
      <c r="AG274" s="55">
        <f t="shared" ca="1" si="296"/>
        <v>4299766.1845497973</v>
      </c>
      <c r="AH274" s="55">
        <f t="shared" ca="1" si="297"/>
        <v>3523738.657603215</v>
      </c>
      <c r="AI274" s="55">
        <f t="shared" ca="1" si="298"/>
        <v>4587703.2889025025</v>
      </c>
      <c r="AJ274" s="55">
        <f t="shared" ca="1" si="299"/>
        <v>782553.20474840445</v>
      </c>
      <c r="AK274" s="55">
        <f t="shared" ca="1" si="300"/>
        <v>258927.30105616341</v>
      </c>
      <c r="AL274" s="55">
        <f t="shared" ca="1" si="301"/>
        <v>65021.029356453728</v>
      </c>
      <c r="AM274" s="55">
        <f t="shared" ca="1" si="302"/>
        <v>9834.4691726564997</v>
      </c>
      <c r="AN274" s="55">
        <f t="shared" ca="1" si="303"/>
        <v>8090.9475858460301</v>
      </c>
      <c r="AO274" s="55">
        <f t="shared" ca="1" si="304"/>
        <v>3313.2275095025925</v>
      </c>
      <c r="AP274" s="55">
        <f t="shared" ca="1" si="305"/>
        <v>1694.3672102205273</v>
      </c>
      <c r="AQ274" s="55">
        <f t="shared" ca="1" si="306"/>
        <v>1811.282501122744</v>
      </c>
      <c r="AR274" s="55">
        <f t="shared" ca="1" si="307"/>
        <v>701.71805890935207</v>
      </c>
      <c r="AS274" s="55">
        <f t="shared" ca="1" si="308"/>
        <v>620.22185655940405</v>
      </c>
      <c r="AT274" s="55">
        <f t="shared" ca="1" si="309"/>
        <v>495.51126111431768</v>
      </c>
      <c r="AU274" s="55">
        <f t="shared" ca="1" si="310"/>
        <v>92.232176268645347</v>
      </c>
      <c r="AV274" s="55">
        <f t="shared" ca="1" si="311"/>
        <v>31.468643913603227</v>
      </c>
      <c r="AW274" s="55">
        <f t="shared" ca="1" si="312"/>
        <v>6.0831941936774543</v>
      </c>
      <c r="AX274" s="55">
        <f t="shared" ca="1" si="292"/>
        <v>5720896.353233831</v>
      </c>
      <c r="AY274" s="55">
        <f t="shared" ca="1" si="293"/>
        <v>13544401.195386844</v>
      </c>
      <c r="AZ274" s="43">
        <f t="array" aca="1" ref="AZ274" ca="1">SUM($E$54:$V$54*AF274:AW274)/1000000</f>
        <v>187.10105938984464</v>
      </c>
      <c r="BA274" s="45">
        <f t="array" aca="1" ref="BA274" ca="1">IF(AZ274=0,"",SUM(($E$54:$V$54*AF274:AW274))/SUM(AF274:AW274))</f>
        <v>13.813904113647366</v>
      </c>
      <c r="BB274" s="56">
        <f t="array" aca="1" ref="BB274" ca="1">SUM(AG274:AW274*AG$54:AW$54*AG$55:AW$55)/1000000</f>
        <v>300.29119106078554</v>
      </c>
      <c r="BG274" s="10"/>
      <c r="BH274" s="48"/>
      <c r="BI274" s="55">
        <f t="shared" si="313"/>
        <v>0</v>
      </c>
      <c r="BJ274" s="55">
        <f t="shared" si="314"/>
        <v>0</v>
      </c>
      <c r="BK274" s="55">
        <f t="shared" ca="1" si="315"/>
        <v>24528706.843613256</v>
      </c>
      <c r="BL274" s="55">
        <f t="shared" ca="1" si="316"/>
        <v>4184014.7324339319</v>
      </c>
      <c r="BM274" s="55">
        <f t="shared" ca="1" si="317"/>
        <v>1384385.9250396257</v>
      </c>
      <c r="BN274" s="55">
        <f t="shared" ca="1" si="318"/>
        <v>347642.74568767106</v>
      </c>
      <c r="BO274" s="55">
        <f t="shared" ca="1" si="319"/>
        <v>52581.17103653204</v>
      </c>
      <c r="BP274" s="55">
        <f t="shared" ca="1" si="320"/>
        <v>43259.223389691913</v>
      </c>
      <c r="BQ274" s="55">
        <f t="shared" ca="1" si="321"/>
        <v>17714.568961635185</v>
      </c>
      <c r="BR274" s="55">
        <f t="shared" ca="1" si="322"/>
        <v>9059.1378665363791</v>
      </c>
      <c r="BS274" s="55">
        <f t="shared" ca="1" si="323"/>
        <v>9684.239516639449</v>
      </c>
      <c r="BT274" s="55">
        <f t="shared" ca="1" si="324"/>
        <v>3751.8199129164791</v>
      </c>
      <c r="BU274" s="55">
        <f t="shared" ca="1" si="325"/>
        <v>3316.0906753380232</v>
      </c>
      <c r="BV274" s="55">
        <f t="shared" ca="1" si="326"/>
        <v>2649.3104928958492</v>
      </c>
      <c r="BW274" s="55">
        <f t="shared" ca="1" si="327"/>
        <v>493.13041205488997</v>
      </c>
      <c r="BX274" s="55">
        <f t="shared" ca="1" si="328"/>
        <v>168.25088562069647</v>
      </c>
      <c r="BY274" s="55">
        <f t="shared" ca="1" si="329"/>
        <v>32.524528648229165</v>
      </c>
      <c r="BZ274" s="55">
        <f t="shared" ca="1" si="294"/>
        <v>30587459.714452997</v>
      </c>
      <c r="CA274" s="55">
        <f t="shared" ca="1" si="295"/>
        <v>30587459.714452997</v>
      </c>
      <c r="CB274" s="43">
        <f t="array" aca="1" ref="CB274" ca="1">SUM($E$54:$V$54*BH274:BY274)/1000000</f>
        <v>616.1203638924394</v>
      </c>
      <c r="CC274" s="45">
        <f t="array" aca="1" ref="CC274" ca="1">IF(CB274=0,"",SUM(($E$54:$V$54*BH274:BY274))/SUM(BH274:BY274))</f>
        <v>20.142907245132029</v>
      </c>
      <c r="CD274" s="56">
        <f t="array" aca="1" ref="CD274" ca="1">SUM(BI274:BY274*BI$54:BY$54*BI$55:BY$55)/1000000</f>
        <v>2769.7658658347045</v>
      </c>
      <c r="CI274" s="10"/>
      <c r="CJ274" s="73"/>
      <c r="CK274" s="156" t="str">
        <f t="shared" ca="1" si="330"/>
        <v/>
      </c>
      <c r="CL274" s="156" t="str">
        <f t="shared" ca="1" si="331"/>
        <v/>
      </c>
      <c r="CM274" s="156" t="str">
        <f t="shared" ca="1" si="332"/>
        <v/>
      </c>
      <c r="CN274" s="156">
        <f t="shared" ca="1" si="333"/>
        <v>1.2259800649391754</v>
      </c>
      <c r="CO274" s="156">
        <f t="shared" ca="1" si="334"/>
        <v>1.3244469538638091</v>
      </c>
      <c r="CP274" s="156">
        <f t="shared" ca="1" si="335"/>
        <v>1.2917731686767513</v>
      </c>
      <c r="CQ274" s="156">
        <f t="shared" ca="1" si="336"/>
        <v>1.3463238347369482</v>
      </c>
      <c r="CR274" s="156">
        <f t="shared" ca="1" si="337"/>
        <v>1.2034026656307077</v>
      </c>
      <c r="CS274" s="156">
        <f t="shared" ca="1" si="338"/>
        <v>1.4098196355475137</v>
      </c>
      <c r="CT274" s="156">
        <f t="shared" ca="1" si="339"/>
        <v>1.2956777596419276</v>
      </c>
      <c r="CU274" s="156">
        <f t="shared" ca="1" si="340"/>
        <v>1.2973558592481478</v>
      </c>
      <c r="CV274" s="156">
        <f t="shared" ca="1" si="341"/>
        <v>1.4786923278434783</v>
      </c>
      <c r="CW274" s="156">
        <f t="shared" ca="1" si="342"/>
        <v>1.1066375422695165</v>
      </c>
      <c r="CX274" s="156">
        <f t="shared" ca="1" si="343"/>
        <v>1.3410952948384975</v>
      </c>
      <c r="CY274" s="156" t="str">
        <f t="shared" ca="1" si="344"/>
        <v/>
      </c>
      <c r="CZ274" s="156" t="str">
        <f t="shared" ca="1" si="345"/>
        <v/>
      </c>
      <c r="DA274" s="156" t="str">
        <f t="shared" ca="1" si="346"/>
        <v/>
      </c>
      <c r="DB274" s="55"/>
      <c r="DC274" s="55"/>
      <c r="DD274" s="43"/>
      <c r="DE274" s="45"/>
      <c r="DF274" s="56"/>
      <c r="DK274" s="10"/>
      <c r="DL274" s="48"/>
      <c r="DM274" s="74">
        <f t="shared" ca="1" si="347"/>
        <v>0.13686634104704612</v>
      </c>
      <c r="DN274" s="74">
        <f t="shared" ca="1" si="348"/>
        <v>0.13686634104704623</v>
      </c>
      <c r="DO274" s="74">
        <f t="shared" ca="1" si="349"/>
        <v>0.86863867785483984</v>
      </c>
      <c r="DP274" s="74">
        <f t="shared" ca="1" si="350"/>
        <v>0.86863867785483984</v>
      </c>
      <c r="DQ274" s="74">
        <f t="shared" ca="1" si="351"/>
        <v>0.86863867785483984</v>
      </c>
      <c r="DR274" s="74">
        <f t="shared" ca="1" si="352"/>
        <v>0.86863867785483984</v>
      </c>
      <c r="DS274" s="74">
        <f t="shared" ca="1" si="353"/>
        <v>0.86863867785483984</v>
      </c>
      <c r="DT274" s="74">
        <f t="shared" ca="1" si="354"/>
        <v>0.86863867785483984</v>
      </c>
      <c r="DU274" s="74">
        <f t="shared" ca="1" si="355"/>
        <v>0.86863867785483984</v>
      </c>
      <c r="DV274" s="74">
        <f t="shared" ca="1" si="356"/>
        <v>0.86863867785483984</v>
      </c>
      <c r="DW274" s="74">
        <f t="shared" ca="1" si="357"/>
        <v>0.86863867785483984</v>
      </c>
      <c r="DX274" s="74">
        <f t="shared" ca="1" si="358"/>
        <v>0.86863867785483984</v>
      </c>
      <c r="DY274" s="74">
        <f t="shared" ca="1" si="359"/>
        <v>0.86863867785483984</v>
      </c>
      <c r="DZ274" s="74">
        <f t="shared" ca="1" si="360"/>
        <v>0.86863867785483984</v>
      </c>
      <c r="EA274" s="74">
        <f t="shared" ca="1" si="361"/>
        <v>0.86863867785483984</v>
      </c>
      <c r="EB274" s="74">
        <f t="shared" ca="1" si="362"/>
        <v>0.86863867785483984</v>
      </c>
      <c r="EC274" s="74">
        <f t="shared" ca="1" si="363"/>
        <v>0.86863867785483984</v>
      </c>
      <c r="ED274" s="55"/>
      <c r="EE274" s="55"/>
      <c r="EF274" s="43"/>
      <c r="EG274" s="45"/>
      <c r="EH274" s="56"/>
    </row>
    <row r="275" spans="1:138" x14ac:dyDescent="0.2">
      <c r="A275" s="6">
        <v>19</v>
      </c>
      <c r="B275">
        <v>3</v>
      </c>
      <c r="C275" s="5">
        <f t="shared" ca="1" si="287"/>
        <v>0.7548633307599838</v>
      </c>
      <c r="D275" s="5">
        <f t="shared" ca="1" si="288"/>
        <v>0.10663640937102498</v>
      </c>
      <c r="E275" s="32">
        <f t="shared" ca="1" si="289"/>
        <v>57866658.088538274</v>
      </c>
      <c r="F275" s="31">
        <f t="shared" ca="1" si="366"/>
        <v>61743595.621600024</v>
      </c>
      <c r="G275" s="31">
        <f t="shared" ca="1" si="366"/>
        <v>67598525.745743483</v>
      </c>
      <c r="H275" s="31">
        <f t="shared" ca="1" si="366"/>
        <v>26041326.128036328</v>
      </c>
      <c r="I275" s="31">
        <f t="shared" ca="1" si="366"/>
        <v>6745214.2616881495</v>
      </c>
      <c r="J275" s="31">
        <f t="shared" ca="1" si="366"/>
        <v>1150573.3271737928</v>
      </c>
      <c r="K275" s="31">
        <f t="shared" ca="1" si="366"/>
        <v>380695.96350078419</v>
      </c>
      <c r="L275" s="31">
        <f t="shared" ca="1" si="366"/>
        <v>95599.202238232683</v>
      </c>
      <c r="M275" s="31">
        <f t="shared" ca="1" si="366"/>
        <v>14459.435918621552</v>
      </c>
      <c r="N275" s="31">
        <f t="shared" ca="1" si="366"/>
        <v>11895.968769086579</v>
      </c>
      <c r="O275" s="31">
        <f t="shared" ca="1" si="366"/>
        <v>4871.3763820285594</v>
      </c>
      <c r="P275" s="31">
        <f t="shared" ca="1" si="367"/>
        <v>2491.1963898280669</v>
      </c>
      <c r="Q275" s="31">
        <f t="shared" ca="1" si="367"/>
        <v>2663.094753331804</v>
      </c>
      <c r="R275" s="31">
        <f t="shared" ca="1" si="367"/>
        <v>1031.7229255189691</v>
      </c>
      <c r="S275" s="31">
        <f t="shared" ca="1" si="367"/>
        <v>911.90058485146756</v>
      </c>
      <c r="T275" s="31">
        <f t="shared" ca="1" si="367"/>
        <v>728.5409310101544</v>
      </c>
      <c r="U275" s="31">
        <f t="shared" ca="1" si="367"/>
        <v>135.60724213762973</v>
      </c>
      <c r="V275" s="31">
        <f t="shared" ca="1" si="367"/>
        <v>46.267758038205919</v>
      </c>
      <c r="W275" s="33">
        <f t="shared" ca="1" si="290"/>
        <v>34452643.994291753</v>
      </c>
      <c r="X275" s="33">
        <f t="shared" ca="1" si="291"/>
        <v>221661423.4501735</v>
      </c>
      <c r="Y275" s="40">
        <f t="array" aca="1" ref="Y275" ca="1">SUM($E$54:$V$54*E275:V275)/1000000</f>
        <v>2031.953565807682</v>
      </c>
      <c r="Z275" s="41">
        <f t="array" aca="1" ref="Z275" ca="1">SUM(($E$54:$V$54*E275:V275))/SUM(E275:V275)</f>
        <v>9.1669246465181065</v>
      </c>
      <c r="AE275" s="10"/>
      <c r="AF275" s="48"/>
      <c r="AG275" s="55">
        <f t="shared" ca="1" si="296"/>
        <v>2066369.4833682263</v>
      </c>
      <c r="AH275" s="55">
        <f t="shared" ca="1" si="297"/>
        <v>2262316.1044547199</v>
      </c>
      <c r="AI275" s="55">
        <f t="shared" ca="1" si="298"/>
        <v>4874288.2762520136</v>
      </c>
      <c r="AJ275" s="55">
        <f t="shared" ca="1" si="299"/>
        <v>1262536.2715748008</v>
      </c>
      <c r="AK275" s="55">
        <f t="shared" ca="1" si="300"/>
        <v>215358.69763458872</v>
      </c>
      <c r="AL275" s="55">
        <f t="shared" ca="1" si="301"/>
        <v>71256.81167636688</v>
      </c>
      <c r="AM275" s="55">
        <f t="shared" ca="1" si="302"/>
        <v>17893.791905904</v>
      </c>
      <c r="AN275" s="55">
        <f t="shared" ca="1" si="303"/>
        <v>2706.4466161527566</v>
      </c>
      <c r="AO275" s="55">
        <f t="shared" ca="1" si="304"/>
        <v>2226.6293513905302</v>
      </c>
      <c r="AP275" s="55">
        <f t="shared" ca="1" si="305"/>
        <v>911.80044639006371</v>
      </c>
      <c r="AQ275" s="55">
        <f t="shared" ca="1" si="306"/>
        <v>466.28997682676498</v>
      </c>
      <c r="AR275" s="55">
        <f t="shared" ca="1" si="307"/>
        <v>498.46507320294756</v>
      </c>
      <c r="AS275" s="55">
        <f t="shared" ca="1" si="308"/>
        <v>193.11285974731393</v>
      </c>
      <c r="AT275" s="55">
        <f t="shared" ca="1" si="309"/>
        <v>170.68509906119871</v>
      </c>
      <c r="AU275" s="55">
        <f t="shared" ca="1" si="310"/>
        <v>136.36473432009115</v>
      </c>
      <c r="AV275" s="55">
        <f t="shared" ca="1" si="311"/>
        <v>25.382301472531001</v>
      </c>
      <c r="AW275" s="55">
        <f t="shared" ca="1" si="312"/>
        <v>8.6601730443862639</v>
      </c>
      <c r="AX275" s="55">
        <f t="shared" ca="1" si="292"/>
        <v>6448677.685675283</v>
      </c>
      <c r="AY275" s="55">
        <f t="shared" ca="1" si="293"/>
        <v>10777363.273498226</v>
      </c>
      <c r="AZ275" s="43">
        <f t="array" aca="1" ref="AZ275" ca="1">SUM($E$54:$V$54*AF275:AW275)/1000000</f>
        <v>172.78443171626179</v>
      </c>
      <c r="BA275" s="45">
        <f t="array" aca="1" ref="BA275" ca="1">IF(AZ275=0,"",SUM(($E$54:$V$54*AF275:AW275))/SUM(AF275:AW275))</f>
        <v>16.032161794262102</v>
      </c>
      <c r="BB275" s="56">
        <f t="array" aca="1" ref="BB275" ca="1">SUM(AG275:AW275*AG$54:AW$54*AG$55:AW$55)/1000000</f>
        <v>296.18606176722199</v>
      </c>
      <c r="BG275" s="10"/>
      <c r="BH275" s="48"/>
      <c r="BI275" s="55">
        <f t="shared" si="313"/>
        <v>0</v>
      </c>
      <c r="BJ275" s="55">
        <f t="shared" si="314"/>
        <v>0</v>
      </c>
      <c r="BK275" s="55">
        <f t="shared" ca="1" si="315"/>
        <v>34504363.987856664</v>
      </c>
      <c r="BL275" s="55">
        <f t="shared" ca="1" si="316"/>
        <v>8937307.0678916182</v>
      </c>
      <c r="BM275" s="55">
        <f t="shared" ca="1" si="317"/>
        <v>1524492.2889231311</v>
      </c>
      <c r="BN275" s="55">
        <f t="shared" ca="1" si="318"/>
        <v>504416.40447783755</v>
      </c>
      <c r="BO275" s="55">
        <f t="shared" ca="1" si="319"/>
        <v>126667.49975629736</v>
      </c>
      <c r="BP275" s="55">
        <f t="shared" ca="1" si="320"/>
        <v>19158.534305903555</v>
      </c>
      <c r="BQ275" s="55">
        <f t="shared" ca="1" si="321"/>
        <v>15761.979032044395</v>
      </c>
      <c r="BR275" s="55">
        <f t="shared" ca="1" si="322"/>
        <v>6454.5001656578925</v>
      </c>
      <c r="BS275" s="55">
        <f t="shared" ca="1" si="323"/>
        <v>3300.7976082800114</v>
      </c>
      <c r="BT275" s="55">
        <f t="shared" ca="1" si="324"/>
        <v>3528.5603448660027</v>
      </c>
      <c r="BU275" s="55">
        <f t="shared" ca="1" si="325"/>
        <v>1367.0173009506109</v>
      </c>
      <c r="BV275" s="55">
        <f t="shared" ca="1" si="326"/>
        <v>1208.2545084591288</v>
      </c>
      <c r="BW275" s="55">
        <f t="shared" ca="1" si="327"/>
        <v>965.30573520073938</v>
      </c>
      <c r="BX275" s="55">
        <f t="shared" ca="1" si="328"/>
        <v>179.67754864329623</v>
      </c>
      <c r="BY275" s="55">
        <f t="shared" ca="1" si="329"/>
        <v>61.304080921347406</v>
      </c>
      <c r="BZ275" s="55">
        <f t="shared" ca="1" si="294"/>
        <v>45649233.179536469</v>
      </c>
      <c r="CA275" s="55">
        <f t="shared" ca="1" si="295"/>
        <v>45649233.179536469</v>
      </c>
      <c r="CB275" s="43">
        <f t="array" aca="1" ref="CB275" ca="1">SUM($E$54:$V$54*BH275:BY275)/1000000</f>
        <v>927.53348647043879</v>
      </c>
      <c r="CC275" s="45">
        <f t="array" aca="1" ref="CC275" ca="1">IF(CB275=0,"",SUM(($E$54:$V$54*BH275:BY275))/SUM(BH275:BY275))</f>
        <v>20.318709031156988</v>
      </c>
      <c r="CD275" s="56">
        <f t="array" aca="1" ref="CD275" ca="1">SUM(BI275:BY275*BI$54:BY$54*BI$55:BY$55)/1000000</f>
        <v>4177.8472668206277</v>
      </c>
      <c r="CI275" s="10"/>
      <c r="CJ275" s="73"/>
      <c r="CK275" s="156" t="str">
        <f t="shared" ca="1" si="330"/>
        <v/>
      </c>
      <c r="CL275" s="156" t="str">
        <f t="shared" ca="1" si="331"/>
        <v/>
      </c>
      <c r="CM275" s="156" t="str">
        <f t="shared" ca="1" si="332"/>
        <v/>
      </c>
      <c r="CN275" s="156">
        <f t="shared" ca="1" si="333"/>
        <v>0.85899963676691393</v>
      </c>
      <c r="CO275" s="156">
        <f t="shared" ca="1" si="334"/>
        <v>0.91092524892513826</v>
      </c>
      <c r="CP275" s="156">
        <f t="shared" ca="1" si="335"/>
        <v>1.0071517069312348</v>
      </c>
      <c r="CQ275" s="156">
        <f t="shared" ca="1" si="336"/>
        <v>0.83407369417259103</v>
      </c>
      <c r="CR275" s="156">
        <f t="shared" ca="1" si="337"/>
        <v>0.80331994024760878</v>
      </c>
      <c r="CS275" s="156">
        <f t="shared" ca="1" si="338"/>
        <v>0.68586106831133486</v>
      </c>
      <c r="CT275" s="156">
        <f t="shared" ca="1" si="339"/>
        <v>0.87144499600552139</v>
      </c>
      <c r="CU275" s="156">
        <f t="shared" ca="1" si="340"/>
        <v>0.96746878613390852</v>
      </c>
      <c r="CV275" s="156">
        <f t="shared" ca="1" si="341"/>
        <v>0.85011697596298064</v>
      </c>
      <c r="CW275" s="156">
        <f t="shared" ca="1" si="342"/>
        <v>0.86516114008589085</v>
      </c>
      <c r="CX275" s="156">
        <f t="shared" ca="1" si="343"/>
        <v>0.80762553954505989</v>
      </c>
      <c r="CY275" s="156" t="str">
        <f t="shared" ca="1" si="344"/>
        <v/>
      </c>
      <c r="CZ275" s="156" t="str">
        <f t="shared" ca="1" si="345"/>
        <v/>
      </c>
      <c r="DA275" s="156" t="str">
        <f t="shared" ca="1" si="346"/>
        <v/>
      </c>
      <c r="DB275" s="55"/>
      <c r="DC275" s="55"/>
      <c r="DD275" s="43"/>
      <c r="DE275" s="45"/>
      <c r="DF275" s="56"/>
      <c r="DK275" s="10"/>
      <c r="DL275" s="48"/>
      <c r="DM275" s="74">
        <f t="shared" ca="1" si="347"/>
        <v>0.106636409371025</v>
      </c>
      <c r="DN275" s="74">
        <f t="shared" ca="1" si="348"/>
        <v>0.10663640937102484</v>
      </c>
      <c r="DO275" s="74">
        <f t="shared" ca="1" si="349"/>
        <v>0.86149974013100872</v>
      </c>
      <c r="DP275" s="74">
        <f t="shared" ca="1" si="350"/>
        <v>0.86149974013100872</v>
      </c>
      <c r="DQ275" s="74">
        <f t="shared" ca="1" si="351"/>
        <v>0.86149974013100872</v>
      </c>
      <c r="DR275" s="74">
        <f t="shared" ca="1" si="352"/>
        <v>0.86149974013100872</v>
      </c>
      <c r="DS275" s="74">
        <f t="shared" ca="1" si="353"/>
        <v>0.86149974013100872</v>
      </c>
      <c r="DT275" s="74">
        <f t="shared" ca="1" si="354"/>
        <v>0.86149974013100872</v>
      </c>
      <c r="DU275" s="74">
        <f t="shared" ca="1" si="355"/>
        <v>0.86149974013100872</v>
      </c>
      <c r="DV275" s="74">
        <f t="shared" ca="1" si="356"/>
        <v>0.86149974013100872</v>
      </c>
      <c r="DW275" s="74">
        <f t="shared" ca="1" si="357"/>
        <v>0.86149974013100872</v>
      </c>
      <c r="DX275" s="74">
        <f t="shared" ca="1" si="358"/>
        <v>0.86149974013100872</v>
      </c>
      <c r="DY275" s="74">
        <f t="shared" ca="1" si="359"/>
        <v>0.86149974013100894</v>
      </c>
      <c r="DZ275" s="74">
        <f t="shared" ca="1" si="360"/>
        <v>0.86149974013100872</v>
      </c>
      <c r="EA275" s="74">
        <f t="shared" ca="1" si="361"/>
        <v>0.86149974013100872</v>
      </c>
      <c r="EB275" s="74">
        <f t="shared" ca="1" si="362"/>
        <v>0.86149974013100872</v>
      </c>
      <c r="EC275" s="74">
        <f t="shared" ca="1" si="363"/>
        <v>0.86149974013100872</v>
      </c>
      <c r="ED275" s="55"/>
      <c r="EE275" s="55"/>
      <c r="EF275" s="43"/>
      <c r="EG275" s="45"/>
      <c r="EH275" s="56"/>
    </row>
    <row r="276" spans="1:138" x14ac:dyDescent="0.2">
      <c r="A276" s="6">
        <v>19</v>
      </c>
      <c r="B276">
        <v>4</v>
      </c>
      <c r="C276" s="5">
        <f t="shared" ca="1" si="287"/>
        <v>0.57146819092089352</v>
      </c>
      <c r="D276" s="5">
        <f t="shared" ca="1" si="288"/>
        <v>7.818012567021955E-2</v>
      </c>
      <c r="E276" s="32">
        <f t="shared" ca="1" si="289"/>
        <v>36903375.616927586</v>
      </c>
      <c r="F276" s="31">
        <f t="shared" ca="1" si="366"/>
        <v>44923508.828268319</v>
      </c>
      <c r="G276" s="31">
        <f t="shared" ca="1" si="366"/>
        <v>47933284.115907431</v>
      </c>
      <c r="H276" s="31">
        <f t="shared" ca="1" si="366"/>
        <v>29634459.536179535</v>
      </c>
      <c r="I276" s="31">
        <f t="shared" ca="1" si="366"/>
        <v>11416234.553877691</v>
      </c>
      <c r="J276" s="31">
        <f t="shared" ca="1" si="366"/>
        <v>2957028.6762273838</v>
      </c>
      <c r="K276" s="31">
        <f t="shared" ca="1" si="366"/>
        <v>504398.85088301945</v>
      </c>
      <c r="L276" s="31">
        <f t="shared" ca="1" si="366"/>
        <v>166892.97586732137</v>
      </c>
      <c r="M276" s="31">
        <f t="shared" ca="1" si="366"/>
        <v>41909.652010396683</v>
      </c>
      <c r="N276" s="31">
        <f t="shared" ca="1" si="366"/>
        <v>6338.8596706689686</v>
      </c>
      <c r="O276" s="31">
        <f t="shared" ca="1" si="366"/>
        <v>5215.0635127327423</v>
      </c>
      <c r="P276" s="31">
        <f t="shared" ca="1" si="367"/>
        <v>2135.5585005167964</v>
      </c>
      <c r="Q276" s="31">
        <f t="shared" ca="1" si="367"/>
        <v>1092.1134417740609</v>
      </c>
      <c r="R276" s="31">
        <f t="shared" ca="1" si="367"/>
        <v>1167.4718174396389</v>
      </c>
      <c r="S276" s="31">
        <f t="shared" ca="1" si="367"/>
        <v>452.29612556699681</v>
      </c>
      <c r="T276" s="31">
        <f t="shared" ca="1" si="367"/>
        <v>399.76731274351619</v>
      </c>
      <c r="U276" s="31">
        <f t="shared" ca="1" si="367"/>
        <v>319.38443186877419</v>
      </c>
      <c r="V276" s="31">
        <f t="shared" ca="1" si="367"/>
        <v>59.448742196770958</v>
      </c>
      <c r="W276" s="33">
        <f t="shared" ca="1" si="290"/>
        <v>44738104.208600856</v>
      </c>
      <c r="X276" s="33">
        <f t="shared" ca="1" si="291"/>
        <v>174498272.76970422</v>
      </c>
      <c r="Y276" s="40">
        <f t="array" aca="1" ref="Y276" ca="1">SUM($E$54:$V$54*E276:V276)/1000000</f>
        <v>1882.3326975813275</v>
      </c>
      <c r="Z276" s="41">
        <f t="array" aca="1" ref="Z276" ca="1">SUM(($E$54:$V$54*E276:V276))/SUM(E276:V276)</f>
        <v>10.787113635591993</v>
      </c>
      <c r="AE276" s="10"/>
      <c r="AF276" s="48"/>
      <c r="AG276" s="55">
        <f t="shared" ca="1" si="296"/>
        <v>1227064.9383233325</v>
      </c>
      <c r="AH276" s="55">
        <f t="shared" ca="1" si="297"/>
        <v>1309275.5630946998</v>
      </c>
      <c r="AI276" s="55">
        <f t="shared" ca="1" si="298"/>
        <v>3599153.0055931602</v>
      </c>
      <c r="AJ276" s="55">
        <f t="shared" ca="1" si="299"/>
        <v>1386520.1373752651</v>
      </c>
      <c r="AK276" s="55">
        <f t="shared" ca="1" si="300"/>
        <v>359135.9118486903</v>
      </c>
      <c r="AL276" s="55">
        <f t="shared" ca="1" si="301"/>
        <v>61260.055644240638</v>
      </c>
      <c r="AM276" s="55">
        <f t="shared" ca="1" si="302"/>
        <v>20269.421649884262</v>
      </c>
      <c r="AN276" s="55">
        <f t="shared" ca="1" si="303"/>
        <v>5089.9949706330572</v>
      </c>
      <c r="AO276" s="55">
        <f t="shared" ca="1" si="304"/>
        <v>769.86475180585421</v>
      </c>
      <c r="AP276" s="55">
        <f t="shared" ca="1" si="305"/>
        <v>633.37789215612167</v>
      </c>
      <c r="AQ276" s="55">
        <f t="shared" ca="1" si="306"/>
        <v>259.36703135656217</v>
      </c>
      <c r="AR276" s="55">
        <f t="shared" ca="1" si="307"/>
        <v>132.63894256654106</v>
      </c>
      <c r="AS276" s="55">
        <f t="shared" ca="1" si="308"/>
        <v>141.79133908459647</v>
      </c>
      <c r="AT276" s="55">
        <f t="shared" ca="1" si="309"/>
        <v>54.932095446693751</v>
      </c>
      <c r="AU276" s="55">
        <f t="shared" ca="1" si="310"/>
        <v>48.552386232727635</v>
      </c>
      <c r="AV276" s="55">
        <f t="shared" ca="1" si="311"/>
        <v>38.789755436462983</v>
      </c>
      <c r="AW276" s="55">
        <f t="shared" ca="1" si="312"/>
        <v>7.2201458202745226</v>
      </c>
      <c r="AX276" s="55">
        <f t="shared" ca="1" si="292"/>
        <v>5433515.061421779</v>
      </c>
      <c r="AY276" s="55">
        <f t="shared" ca="1" si="293"/>
        <v>7969855.5628398107</v>
      </c>
      <c r="AZ276" s="43">
        <f t="array" aca="1" ref="AZ276" ca="1">SUM($E$54:$V$54*AF276:AW276)/1000000</f>
        <v>138.12425829305525</v>
      </c>
      <c r="BA276" s="45">
        <f t="array" aca="1" ref="BA276" ca="1">IF(AZ276=0,"",SUM(($E$54:$V$54*AF276:AW276))/SUM(AF276:AW276))</f>
        <v>17.330835823057118</v>
      </c>
      <c r="BB276" s="56">
        <f t="array" aca="1" ref="BB276" ca="1">SUM(AG276:AW276*AG$54:AW$54*AG$55:AW$55)/1000000</f>
        <v>247.8354911404644</v>
      </c>
      <c r="BG276" s="10"/>
      <c r="BH276" s="48"/>
      <c r="BI276" s="55">
        <f t="shared" si="313"/>
        <v>0</v>
      </c>
      <c r="BJ276" s="55">
        <f t="shared" si="314"/>
        <v>0</v>
      </c>
      <c r="BK276" s="55">
        <f t="shared" ca="1" si="315"/>
        <v>26308495.149136078</v>
      </c>
      <c r="BL276" s="55">
        <f t="shared" ca="1" si="316"/>
        <v>10134956.266552217</v>
      </c>
      <c r="BM276" s="55">
        <f t="shared" ca="1" si="317"/>
        <v>2625152.4678358859</v>
      </c>
      <c r="BN276" s="55">
        <f t="shared" ca="1" si="318"/>
        <v>447788.6531213753</v>
      </c>
      <c r="BO276" s="55">
        <f t="shared" ca="1" si="319"/>
        <v>148162.07600040332</v>
      </c>
      <c r="BP276" s="55">
        <f t="shared" ca="1" si="320"/>
        <v>37206.005909147978</v>
      </c>
      <c r="BQ276" s="55">
        <f t="shared" ca="1" si="321"/>
        <v>5627.430414016867</v>
      </c>
      <c r="BR276" s="55">
        <f t="shared" ca="1" si="322"/>
        <v>4629.7612736842148</v>
      </c>
      <c r="BS276" s="55">
        <f t="shared" ca="1" si="323"/>
        <v>1895.8783568484</v>
      </c>
      <c r="BT276" s="55">
        <f t="shared" ca="1" si="324"/>
        <v>969.54227054964861</v>
      </c>
      <c r="BU276" s="55">
        <f t="shared" ca="1" si="325"/>
        <v>1036.4429494104927</v>
      </c>
      <c r="BV276" s="55">
        <f t="shared" ca="1" si="326"/>
        <v>401.53357313384038</v>
      </c>
      <c r="BW276" s="55">
        <f t="shared" ca="1" si="327"/>
        <v>354.90022671936492</v>
      </c>
      <c r="BX276" s="55">
        <f t="shared" ca="1" si="328"/>
        <v>283.53895795774241</v>
      </c>
      <c r="BY276" s="55">
        <f t="shared" ca="1" si="329"/>
        <v>52.77663133341629</v>
      </c>
      <c r="BZ276" s="55">
        <f t="shared" ca="1" si="294"/>
        <v>39717012.423208751</v>
      </c>
      <c r="CA276" s="55">
        <f t="shared" ca="1" si="295"/>
        <v>39717012.423208751</v>
      </c>
      <c r="CB276" s="43">
        <f t="array" aca="1" ref="CB276" ca="1">SUM($E$54:$V$54*BH276:BY276)/1000000</f>
        <v>831.5584483696756</v>
      </c>
      <c r="CC276" s="45">
        <f t="array" aca="1" ref="CC276" ca="1">IF(CB276=0,"",SUM(($E$54:$V$54*BH276:BY276))/SUM(BH276:BY276))</f>
        <v>20.937084580001088</v>
      </c>
      <c r="CD276" s="56">
        <f t="array" aca="1" ref="CD276" ca="1">SUM(BI276:BY276*BI$54:BY$54*BI$55:BY$55)/1000000</f>
        <v>3778.0412415377164</v>
      </c>
      <c r="CI276" s="10"/>
      <c r="CJ276" s="73"/>
      <c r="CK276" s="156" t="str">
        <f t="shared" ca="1" si="330"/>
        <v/>
      </c>
      <c r="CL276" s="156" t="str">
        <f t="shared" ca="1" si="331"/>
        <v/>
      </c>
      <c r="CM276" s="156" t="str">
        <f t="shared" ca="1" si="332"/>
        <v/>
      </c>
      <c r="CN276" s="156">
        <f t="shared" ca="1" si="333"/>
        <v>1.1121713355077716</v>
      </c>
      <c r="CO276" s="156">
        <f t="shared" ca="1" si="334"/>
        <v>1.021407115965312</v>
      </c>
      <c r="CP276" s="156">
        <f t="shared" ca="1" si="335"/>
        <v>0.9444414530239168</v>
      </c>
      <c r="CQ276" s="156">
        <f t="shared" ca="1" si="336"/>
        <v>1.1893670970774242</v>
      </c>
      <c r="CR276" s="156">
        <f t="shared" ca="1" si="337"/>
        <v>0.85612104369322306</v>
      </c>
      <c r="CS276" s="156">
        <f t="shared" ca="1" si="338"/>
        <v>1.0878107180976784</v>
      </c>
      <c r="CT276" s="156">
        <f t="shared" ca="1" si="339"/>
        <v>0.94414286554686266</v>
      </c>
      <c r="CU276" s="156">
        <f t="shared" ca="1" si="340"/>
        <v>1.0702207271289281</v>
      </c>
      <c r="CV276" s="156" t="str">
        <f t="shared" ca="1" si="341"/>
        <v/>
      </c>
      <c r="CW276" s="156">
        <f t="shared" ca="1" si="342"/>
        <v>1.0560675139018303</v>
      </c>
      <c r="CX276" s="156" t="str">
        <f t="shared" ca="1" si="343"/>
        <v/>
      </c>
      <c r="CY276" s="156" t="str">
        <f t="shared" ca="1" si="344"/>
        <v/>
      </c>
      <c r="CZ276" s="156" t="str">
        <f t="shared" ca="1" si="345"/>
        <v/>
      </c>
      <c r="DA276" s="156" t="str">
        <f t="shared" ca="1" si="346"/>
        <v/>
      </c>
      <c r="DB276" s="55"/>
      <c r="DC276" s="55"/>
      <c r="DD276" s="43"/>
      <c r="DE276" s="45"/>
      <c r="DF276" s="56"/>
      <c r="DK276" s="10"/>
      <c r="DL276" s="48"/>
      <c r="DM276" s="74">
        <f t="shared" ca="1" si="347"/>
        <v>7.8180125670219508E-2</v>
      </c>
      <c r="DN276" s="74">
        <f t="shared" ca="1" si="348"/>
        <v>7.8180125670219508E-2</v>
      </c>
      <c r="DO276" s="74">
        <f t="shared" ca="1" si="349"/>
        <v>0.64964831659111311</v>
      </c>
      <c r="DP276" s="74">
        <f t="shared" ca="1" si="350"/>
        <v>0.64964831659111311</v>
      </c>
      <c r="DQ276" s="74">
        <f t="shared" ca="1" si="351"/>
        <v>0.64964831659111311</v>
      </c>
      <c r="DR276" s="74">
        <f t="shared" ca="1" si="352"/>
        <v>0.64964831659111311</v>
      </c>
      <c r="DS276" s="74">
        <f t="shared" ca="1" si="353"/>
        <v>0.64964831659111322</v>
      </c>
      <c r="DT276" s="74">
        <f t="shared" ca="1" si="354"/>
        <v>0.64964831659111311</v>
      </c>
      <c r="DU276" s="74">
        <f t="shared" ca="1" si="355"/>
        <v>0.64964831659111311</v>
      </c>
      <c r="DV276" s="74">
        <f t="shared" ca="1" si="356"/>
        <v>0.649648316591113</v>
      </c>
      <c r="DW276" s="74">
        <f t="shared" ca="1" si="357"/>
        <v>0.64964831659111311</v>
      </c>
      <c r="DX276" s="74">
        <f t="shared" ca="1" si="358"/>
        <v>0.64964831659111311</v>
      </c>
      <c r="DY276" s="74">
        <f t="shared" ca="1" si="359"/>
        <v>0.64964831659111311</v>
      </c>
      <c r="DZ276" s="74">
        <f t="shared" ca="1" si="360"/>
        <v>0.64964831659111311</v>
      </c>
      <c r="EA276" s="74">
        <f t="shared" ca="1" si="361"/>
        <v>0.64964831659111322</v>
      </c>
      <c r="EB276" s="74">
        <f t="shared" ca="1" si="362"/>
        <v>0.64964831659111311</v>
      </c>
      <c r="EC276" s="74">
        <f t="shared" ca="1" si="363"/>
        <v>0.64964831659111311</v>
      </c>
      <c r="ED276" s="55"/>
      <c r="EE276" s="55"/>
      <c r="EF276" s="43"/>
      <c r="EG276" s="45"/>
      <c r="EH276" s="56"/>
    </row>
    <row r="277" spans="1:138" x14ac:dyDescent="0.2">
      <c r="A277" s="6">
        <v>19</v>
      </c>
      <c r="B277">
        <v>5</v>
      </c>
      <c r="C277" s="5">
        <f t="shared" ca="1" si="287"/>
        <v>0.51912811347585941</v>
      </c>
      <c r="D277" s="5">
        <f t="shared" ca="1" si="288"/>
        <v>0.11398778287156697</v>
      </c>
      <c r="E277" s="32">
        <f t="shared" ca="1" si="289"/>
        <v>20317603.260385137</v>
      </c>
      <c r="F277" s="31">
        <f t="shared" ca="1" si="366"/>
        <v>27641416.454310071</v>
      </c>
      <c r="G277" s="31">
        <f t="shared" ca="1" si="366"/>
        <v>33648667.509468943</v>
      </c>
      <c r="H277" s="31">
        <f t="shared" ca="1" si="366"/>
        <v>21363721.650347542</v>
      </c>
      <c r="I277" s="31">
        <f t="shared" ca="1" si="366"/>
        <v>13207990.156871429</v>
      </c>
      <c r="J277" s="31">
        <f t="shared" ca="1" si="366"/>
        <v>5088181.6633795518</v>
      </c>
      <c r="K277" s="31">
        <f t="shared" ca="1" si="366"/>
        <v>1317938.8543096397</v>
      </c>
      <c r="L277" s="31">
        <f t="shared" ca="1" si="366"/>
        <v>224809.06221578608</v>
      </c>
      <c r="M277" s="31">
        <f t="shared" ca="1" si="366"/>
        <v>74383.701171111068</v>
      </c>
      <c r="N277" s="31">
        <f t="shared" ca="1" si="366"/>
        <v>18679.006801370157</v>
      </c>
      <c r="O277" s="31">
        <f t="shared" ca="1" si="366"/>
        <v>2825.2108338189933</v>
      </c>
      <c r="P277" s="31">
        <f t="shared" ca="1" si="367"/>
        <v>2324.3382407409831</v>
      </c>
      <c r="Q277" s="31">
        <f t="shared" ca="1" si="367"/>
        <v>951.81204907121173</v>
      </c>
      <c r="R277" s="31">
        <f t="shared" ca="1" si="367"/>
        <v>486.75170105695105</v>
      </c>
      <c r="S277" s="31">
        <f t="shared" ca="1" si="367"/>
        <v>520.33870414751232</v>
      </c>
      <c r="T277" s="31">
        <f t="shared" ca="1" si="367"/>
        <v>201.58703306826473</v>
      </c>
      <c r="U277" s="31">
        <f t="shared" ca="1" si="367"/>
        <v>178.175097990534</v>
      </c>
      <c r="V277" s="31">
        <f t="shared" ca="1" si="367"/>
        <v>142.3486879263188</v>
      </c>
      <c r="W277" s="33">
        <f t="shared" ca="1" si="290"/>
        <v>41303334.657444231</v>
      </c>
      <c r="X277" s="33">
        <f t="shared" ca="1" si="291"/>
        <v>122911021.88160841</v>
      </c>
      <c r="Y277" s="40">
        <f t="array" aca="1" ref="Y277" ca="1">SUM($E$54:$V$54*E277:V277)/1000000</f>
        <v>1542.7899092760219</v>
      </c>
      <c r="Z277" s="41">
        <f t="array" aca="1" ref="Z277" ca="1">SUM(($E$54:$V$54*E277:V277))/SUM(E277:V277)</f>
        <v>12.552087564303903</v>
      </c>
      <c r="AE277" s="10"/>
      <c r="AF277" s="48"/>
      <c r="AG277" s="55">
        <f t="shared" ca="1" si="296"/>
        <v>1306434.1324871993</v>
      </c>
      <c r="AH277" s="55">
        <f t="shared" ca="1" si="297"/>
        <v>1590358.7220194247</v>
      </c>
      <c r="AI277" s="55">
        <f t="shared" ca="1" si="298"/>
        <v>3747736.5944732176</v>
      </c>
      <c r="AJ277" s="55">
        <f t="shared" ca="1" si="299"/>
        <v>2317015.2120730258</v>
      </c>
      <c r="AK277" s="55">
        <f t="shared" ca="1" si="300"/>
        <v>892595.63156988344</v>
      </c>
      <c r="AL277" s="55">
        <f t="shared" ca="1" si="301"/>
        <v>231199.77663133389</v>
      </c>
      <c r="AM277" s="55">
        <f t="shared" ca="1" si="302"/>
        <v>39437.189972075947</v>
      </c>
      <c r="AN277" s="55">
        <f t="shared" ca="1" si="303"/>
        <v>13048.780707494301</v>
      </c>
      <c r="AO277" s="55">
        <f t="shared" ca="1" si="304"/>
        <v>3276.7697727783425</v>
      </c>
      <c r="AP277" s="55">
        <f t="shared" ca="1" si="305"/>
        <v>495.61336747866619</v>
      </c>
      <c r="AQ277" s="55">
        <f t="shared" ca="1" si="306"/>
        <v>407.74765863965342</v>
      </c>
      <c r="AR277" s="55">
        <f t="shared" ca="1" si="307"/>
        <v>166.97188372638661</v>
      </c>
      <c r="AS277" s="55">
        <f t="shared" ca="1" si="308"/>
        <v>85.388547572821764</v>
      </c>
      <c r="AT277" s="55">
        <f t="shared" ca="1" si="309"/>
        <v>91.280556588916284</v>
      </c>
      <c r="AU277" s="55">
        <f t="shared" ca="1" si="310"/>
        <v>35.363459287016511</v>
      </c>
      <c r="AV277" s="55">
        <f t="shared" ca="1" si="311"/>
        <v>31.25641430326878</v>
      </c>
      <c r="AW277" s="55">
        <f t="shared" ca="1" si="312"/>
        <v>24.971556718818896</v>
      </c>
      <c r="AX277" s="55">
        <f t="shared" ca="1" si="292"/>
        <v>7245648.5486441245</v>
      </c>
      <c r="AY277" s="55">
        <f t="shared" ca="1" si="293"/>
        <v>10142441.403150754</v>
      </c>
      <c r="AZ277" s="43">
        <f t="array" aca="1" ref="AZ277" ca="1">SUM($E$54:$V$54*AF277:AW277)/1000000</f>
        <v>188.36268225561514</v>
      </c>
      <c r="BA277" s="45">
        <f t="array" aca="1" ref="BA277" ca="1">IF(AZ277=0,"",SUM(($E$54:$V$54*AF277:AW277))/SUM(AF277:AW277))</f>
        <v>18.571729898986668</v>
      </c>
      <c r="BB277" s="56">
        <f t="array" aca="1" ref="BB277" ca="1">SUM(AG277:AW277*AG$54:AW$54*AG$55:AW$55)/1000000</f>
        <v>354.96487246144812</v>
      </c>
      <c r="BG277" s="10"/>
      <c r="BH277" s="48"/>
      <c r="BI277" s="55">
        <f t="shared" si="313"/>
        <v>0</v>
      </c>
      <c r="BJ277" s="55">
        <f t="shared" si="314"/>
        <v>0</v>
      </c>
      <c r="BK277" s="55">
        <f t="shared" ca="1" si="315"/>
        <v>17068104.836159784</v>
      </c>
      <c r="BL277" s="55">
        <f t="shared" ca="1" si="316"/>
        <v>10552251.352178646</v>
      </c>
      <c r="BM277" s="55">
        <f t="shared" ca="1" si="317"/>
        <v>4065097.8082077424</v>
      </c>
      <c r="BN277" s="55">
        <f t="shared" ca="1" si="318"/>
        <v>1052940.0682693929</v>
      </c>
      <c r="BO277" s="55">
        <f t="shared" ca="1" si="319"/>
        <v>179606.56410047281</v>
      </c>
      <c r="BP277" s="55">
        <f t="shared" ca="1" si="320"/>
        <v>59427.324062212341</v>
      </c>
      <c r="BQ277" s="55">
        <f t="shared" ca="1" si="321"/>
        <v>14923.207273482758</v>
      </c>
      <c r="BR277" s="55">
        <f t="shared" ca="1" si="322"/>
        <v>2257.1439323678196</v>
      </c>
      <c r="BS277" s="55">
        <f t="shared" ca="1" si="323"/>
        <v>1856.9821034443653</v>
      </c>
      <c r="BT277" s="55">
        <f t="shared" ca="1" si="324"/>
        <v>760.43060772621618</v>
      </c>
      <c r="BU277" s="55">
        <f t="shared" ca="1" si="325"/>
        <v>388.8802334533317</v>
      </c>
      <c r="BV277" s="55">
        <f t="shared" ca="1" si="326"/>
        <v>415.71387691979186</v>
      </c>
      <c r="BW277" s="55">
        <f t="shared" ca="1" si="327"/>
        <v>161.05380281265644</v>
      </c>
      <c r="BX277" s="55">
        <f t="shared" ca="1" si="328"/>
        <v>142.3493200982613</v>
      </c>
      <c r="BY277" s="55">
        <f t="shared" ca="1" si="329"/>
        <v>113.7265486126888</v>
      </c>
      <c r="BZ277" s="55">
        <f t="shared" ca="1" si="294"/>
        <v>32998447.44067717</v>
      </c>
      <c r="CA277" s="55">
        <f t="shared" ca="1" si="295"/>
        <v>32998447.44067717</v>
      </c>
      <c r="CB277" s="43">
        <f t="array" aca="1" ref="CB277" ca="1">SUM($E$54:$V$54*BH277:BY277)/1000000</f>
        <v>728.37149494249502</v>
      </c>
      <c r="CC277" s="45">
        <f t="array" aca="1" ref="CC277" ca="1">IF(CB277=0,"",SUM(($E$54:$V$54*BH277:BY277))/SUM(BH277:BY277))</f>
        <v>22.072901952491009</v>
      </c>
      <c r="CD277" s="56">
        <f t="array" aca="1" ref="CD277" ca="1">SUM(BI277:BY277*BI$54:BY$54*BI$55:BY$55)/1000000</f>
        <v>3360.4169741630453</v>
      </c>
      <c r="CI277" s="10"/>
      <c r="CJ277" s="73"/>
      <c r="CK277" s="156" t="str">
        <f t="shared" ca="1" si="330"/>
        <v/>
      </c>
      <c r="CL277" s="156" t="str">
        <f t="shared" ca="1" si="331"/>
        <v/>
      </c>
      <c r="CM277" s="156" t="str">
        <f t="shared" ca="1" si="332"/>
        <v/>
      </c>
      <c r="CN277" s="156">
        <f t="shared" ca="1" si="333"/>
        <v>0.73043667682996305</v>
      </c>
      <c r="CO277" s="156">
        <f t="shared" ca="1" si="334"/>
        <v>0.80000267336093867</v>
      </c>
      <c r="CP277" s="156">
        <f t="shared" ca="1" si="335"/>
        <v>0.82769437235554888</v>
      </c>
      <c r="CQ277" s="156">
        <f t="shared" ca="1" si="336"/>
        <v>0.61784015564944816</v>
      </c>
      <c r="CR277" s="156">
        <f t="shared" ca="1" si="337"/>
        <v>0.78418965977719501</v>
      </c>
      <c r="CS277" s="156">
        <f t="shared" ca="1" si="338"/>
        <v>0.75682554032759131</v>
      </c>
      <c r="CT277" s="156">
        <f t="shared" ca="1" si="339"/>
        <v>0.73273755988191525</v>
      </c>
      <c r="CU277" s="156">
        <f t="shared" ca="1" si="340"/>
        <v>0.68062818237661571</v>
      </c>
      <c r="CV277" s="156" t="str">
        <f t="shared" ca="1" si="341"/>
        <v/>
      </c>
      <c r="CW277" s="156" t="str">
        <f t="shared" ca="1" si="342"/>
        <v/>
      </c>
      <c r="CX277" s="156" t="str">
        <f t="shared" ca="1" si="343"/>
        <v/>
      </c>
      <c r="CY277" s="156" t="str">
        <f t="shared" ca="1" si="344"/>
        <v/>
      </c>
      <c r="CZ277" s="156" t="str">
        <f t="shared" ca="1" si="345"/>
        <v/>
      </c>
      <c r="DA277" s="156" t="str">
        <f t="shared" ca="1" si="346"/>
        <v/>
      </c>
      <c r="DB277" s="55"/>
      <c r="DC277" s="55"/>
      <c r="DD277" s="43"/>
      <c r="DE277" s="45"/>
      <c r="DF277" s="56"/>
      <c r="DK277" s="10"/>
      <c r="DL277" s="48"/>
      <c r="DM277" s="74">
        <f t="shared" ca="1" si="347"/>
        <v>0.11398778287156705</v>
      </c>
      <c r="DN277" s="74">
        <f t="shared" ca="1" si="348"/>
        <v>0.11398778287156705</v>
      </c>
      <c r="DO277" s="74">
        <f t="shared" ca="1" si="349"/>
        <v>0.63311589634742638</v>
      </c>
      <c r="DP277" s="74">
        <f t="shared" ca="1" si="350"/>
        <v>0.63311589634742638</v>
      </c>
      <c r="DQ277" s="74">
        <f t="shared" ca="1" si="351"/>
        <v>0.6331158963474266</v>
      </c>
      <c r="DR277" s="74">
        <f t="shared" ca="1" si="352"/>
        <v>0.63311589634742638</v>
      </c>
      <c r="DS277" s="74">
        <f t="shared" ca="1" si="353"/>
        <v>0.63311589634742638</v>
      </c>
      <c r="DT277" s="74">
        <f t="shared" ca="1" si="354"/>
        <v>0.6331158963474266</v>
      </c>
      <c r="DU277" s="74">
        <f t="shared" ca="1" si="355"/>
        <v>0.63311589634742638</v>
      </c>
      <c r="DV277" s="74">
        <f t="shared" ca="1" si="356"/>
        <v>0.63311589634742638</v>
      </c>
      <c r="DW277" s="74">
        <f t="shared" ca="1" si="357"/>
        <v>0.63311589634742638</v>
      </c>
      <c r="DX277" s="74">
        <f t="shared" ca="1" si="358"/>
        <v>0.63311589634742638</v>
      </c>
      <c r="DY277" s="74">
        <f t="shared" ca="1" si="359"/>
        <v>0.63311589634742638</v>
      </c>
      <c r="DZ277" s="74">
        <f t="shared" ca="1" si="360"/>
        <v>0.63311589634742638</v>
      </c>
      <c r="EA277" s="74">
        <f t="shared" ca="1" si="361"/>
        <v>0.63311589634742638</v>
      </c>
      <c r="EB277" s="74">
        <f t="shared" ca="1" si="362"/>
        <v>0.63311589634742638</v>
      </c>
      <c r="EC277" s="74">
        <f t="shared" ca="1" si="363"/>
        <v>0.63311589634742638</v>
      </c>
      <c r="ED277" s="55"/>
      <c r="EE277" s="55"/>
      <c r="EF277" s="43"/>
      <c r="EG277" s="45"/>
      <c r="EH277" s="56"/>
    </row>
    <row r="278" spans="1:138" x14ac:dyDescent="0.2">
      <c r="A278" s="6">
        <v>19</v>
      </c>
      <c r="B278">
        <v>6</v>
      </c>
      <c r="C278" s="5">
        <f t="shared" ca="1" si="287"/>
        <v>0.67930181639024034</v>
      </c>
      <c r="D278" s="5">
        <f t="shared" ca="1" si="288"/>
        <v>0.10311715293529067</v>
      </c>
      <c r="E278" s="32">
        <f t="shared" ca="1" si="289"/>
        <v>11341732.529627206</v>
      </c>
      <c r="F278" s="31">
        <f t="shared" ref="F278:O287" ca="1" si="368">E277*EXP(-M-(F$52*$C278)-(F$51*$D278))</f>
        <v>15384653.906935485</v>
      </c>
      <c r="G278" s="31">
        <f t="shared" ca="1" si="368"/>
        <v>20930304.632740978</v>
      </c>
      <c r="H278" s="31">
        <f t="shared" ca="1" si="368"/>
        <v>12917131.937513135</v>
      </c>
      <c r="I278" s="31">
        <f t="shared" ca="1" si="368"/>
        <v>8201157.1827083128</v>
      </c>
      <c r="J278" s="31">
        <f t="shared" ca="1" si="368"/>
        <v>5070315.2342562312</v>
      </c>
      <c r="K278" s="31">
        <f t="shared" ca="1" si="368"/>
        <v>1953263.4939975967</v>
      </c>
      <c r="L278" s="31">
        <f t="shared" ca="1" si="368"/>
        <v>505933.55775237939</v>
      </c>
      <c r="M278" s="31">
        <f t="shared" ca="1" si="368"/>
        <v>86300.247003027253</v>
      </c>
      <c r="N278" s="31">
        <f t="shared" ca="1" si="368"/>
        <v>28554.595267625682</v>
      </c>
      <c r="O278" s="31">
        <f t="shared" ca="1" si="368"/>
        <v>7170.5423475418766</v>
      </c>
      <c r="P278" s="31">
        <f t="shared" ref="P278:V287" ca="1" si="369">O277*EXP(-M-(P$52*$C278)-(P$51*$D278))</f>
        <v>1084.5487739287714</v>
      </c>
      <c r="Q278" s="31">
        <f t="shared" ca="1" si="369"/>
        <v>892.27259042604192</v>
      </c>
      <c r="R278" s="31">
        <f t="shared" ca="1" si="369"/>
        <v>365.38391346723517</v>
      </c>
      <c r="S278" s="31">
        <f t="shared" ca="1" si="369"/>
        <v>186.85542129096984</v>
      </c>
      <c r="T278" s="31">
        <f t="shared" ca="1" si="369"/>
        <v>199.74888134208044</v>
      </c>
      <c r="U278" s="31">
        <f t="shared" ca="1" si="369"/>
        <v>77.385718239863067</v>
      </c>
      <c r="V278" s="31">
        <f t="shared" ca="1" si="369"/>
        <v>68.398287928501162</v>
      </c>
      <c r="W278" s="33">
        <f t="shared" ca="1" si="290"/>
        <v>28772701.384432476</v>
      </c>
      <c r="X278" s="33">
        <f t="shared" ca="1" si="291"/>
        <v>76429392.453736156</v>
      </c>
      <c r="Y278" s="40">
        <f t="array" aca="1" ref="Y278" ca="1">SUM($E$54:$V$54*E278:V278)/1000000</f>
        <v>1041.2072908561761</v>
      </c>
      <c r="Z278" s="41">
        <f t="array" aca="1" ref="Z278" ca="1">SUM(($E$54:$V$54*E278:V278))/SUM(E278:V278)</f>
        <v>13.623126619597747</v>
      </c>
      <c r="AE278" s="10"/>
      <c r="AF278" s="48"/>
      <c r="AG278" s="55">
        <f t="shared" ca="1" si="296"/>
        <v>531294.77188033238</v>
      </c>
      <c r="AH278" s="55">
        <f t="shared" ca="1" si="297"/>
        <v>722808.68276308465</v>
      </c>
      <c r="AI278" s="55">
        <f t="shared" ca="1" si="298"/>
        <v>2232854.1554412446</v>
      </c>
      <c r="AJ278" s="55">
        <f t="shared" ca="1" si="299"/>
        <v>1417651.2234621162</v>
      </c>
      <c r="AK278" s="55">
        <f t="shared" ca="1" si="300"/>
        <v>876454.19238364592</v>
      </c>
      <c r="AL278" s="55">
        <f t="shared" ca="1" si="301"/>
        <v>337640.93533629156</v>
      </c>
      <c r="AM278" s="55">
        <f t="shared" ca="1" si="302"/>
        <v>87455.625000147178</v>
      </c>
      <c r="AN278" s="55">
        <f t="shared" ca="1" si="303"/>
        <v>14917.852203452368</v>
      </c>
      <c r="AO278" s="55">
        <f t="shared" ca="1" si="304"/>
        <v>4935.9445276778633</v>
      </c>
      <c r="AP278" s="55">
        <f t="shared" ca="1" si="305"/>
        <v>1239.499244486216</v>
      </c>
      <c r="AQ278" s="55">
        <f t="shared" ca="1" si="306"/>
        <v>187.47499432229148</v>
      </c>
      <c r="AR278" s="55">
        <f t="shared" ca="1" si="307"/>
        <v>154.23815216543196</v>
      </c>
      <c r="AS278" s="55">
        <f t="shared" ca="1" si="308"/>
        <v>63.160227321621001</v>
      </c>
      <c r="AT278" s="55">
        <f t="shared" ca="1" si="309"/>
        <v>32.299809734434881</v>
      </c>
      <c r="AU278" s="55">
        <f t="shared" ca="1" si="310"/>
        <v>34.528571969922325</v>
      </c>
      <c r="AV278" s="55">
        <f t="shared" ca="1" si="311"/>
        <v>13.376887638801197</v>
      </c>
      <c r="AW278" s="55">
        <f t="shared" ca="1" si="312"/>
        <v>11.823321319703389</v>
      </c>
      <c r="AX278" s="55">
        <f t="shared" ca="1" si="292"/>
        <v>4973646.3295635357</v>
      </c>
      <c r="AY278" s="55">
        <f t="shared" ca="1" si="293"/>
        <v>6227749.7842069529</v>
      </c>
      <c r="AZ278" s="43">
        <f t="array" aca="1" ref="AZ278" ca="1">SUM($E$54:$V$54*AF278:AW278)/1000000</f>
        <v>126.95233757727281</v>
      </c>
      <c r="BA278" s="45">
        <f t="array" aca="1" ref="BA278" ca="1">IF(AZ278=0,"",SUM(($E$54:$V$54*AF278:AW278))/SUM(AF278:AW278))</f>
        <v>20.384945120822486</v>
      </c>
      <c r="BB278" s="56">
        <f t="array" aca="1" ref="BB278" ca="1">SUM(AG278:AW278*AG$54:AW$54*AG$55:AW$55)/1000000</f>
        <v>252.6460945213108</v>
      </c>
      <c r="BG278" s="10"/>
      <c r="BH278" s="48"/>
      <c r="BI278" s="55">
        <f t="shared" si="313"/>
        <v>0</v>
      </c>
      <c r="BJ278" s="55">
        <f t="shared" si="314"/>
        <v>0</v>
      </c>
      <c r="BK278" s="55">
        <f t="shared" ca="1" si="315"/>
        <v>14709307.233080447</v>
      </c>
      <c r="BL278" s="55">
        <f t="shared" ca="1" si="316"/>
        <v>9339019.0059842281</v>
      </c>
      <c r="BM278" s="55">
        <f t="shared" ca="1" si="317"/>
        <v>5773791.342383842</v>
      </c>
      <c r="BN278" s="55">
        <f t="shared" ca="1" si="318"/>
        <v>2224267.1964146779</v>
      </c>
      <c r="BO278" s="55">
        <f t="shared" ca="1" si="319"/>
        <v>576128.8323526989</v>
      </c>
      <c r="BP278" s="55">
        <f t="shared" ca="1" si="320"/>
        <v>98273.893430762007</v>
      </c>
      <c r="BQ278" s="55">
        <f t="shared" ca="1" si="321"/>
        <v>32516.375673765469</v>
      </c>
      <c r="BR278" s="55">
        <f t="shared" ca="1" si="322"/>
        <v>8165.4124869234456</v>
      </c>
      <c r="BS278" s="55">
        <f t="shared" ca="1" si="323"/>
        <v>1235.0234713210143</v>
      </c>
      <c r="BT278" s="55">
        <f t="shared" ca="1" si="324"/>
        <v>1016.0701099690118</v>
      </c>
      <c r="BU278" s="55">
        <f t="shared" ca="1" si="325"/>
        <v>416.07876014693511</v>
      </c>
      <c r="BV278" s="55">
        <f t="shared" ca="1" si="326"/>
        <v>212.78050059653671</v>
      </c>
      <c r="BW278" s="55">
        <f t="shared" ca="1" si="327"/>
        <v>227.46285160964777</v>
      </c>
      <c r="BX278" s="55">
        <f t="shared" ca="1" si="328"/>
        <v>88.122526776783261</v>
      </c>
      <c r="BY278" s="55">
        <f t="shared" ca="1" si="329"/>
        <v>77.8881439180158</v>
      </c>
      <c r="BZ278" s="55">
        <f t="shared" ca="1" si="294"/>
        <v>32764742.71817169</v>
      </c>
      <c r="CA278" s="55">
        <f t="shared" ca="1" si="295"/>
        <v>32764742.71817169</v>
      </c>
      <c r="CB278" s="43">
        <f t="array" aca="1" ref="CB278" ca="1">SUM($E$54:$V$54*BH278:BY278)/1000000</f>
        <v>753.79737978446053</v>
      </c>
      <c r="CC278" s="45">
        <f t="array" aca="1" ref="CC278" ca="1">IF(CB278=0,"",SUM(($E$54:$V$54*BH278:BY278))/SUM(BH278:BY278))</f>
        <v>23.006357360053254</v>
      </c>
      <c r="CD278" s="56">
        <f t="array" aca="1" ref="CD278" ca="1">SUM(BI278:BY278*BI$54:BY$54*BI$55:BY$55)/1000000</f>
        <v>3523.2457088626843</v>
      </c>
      <c r="CI278" s="10"/>
      <c r="CJ278" s="73"/>
      <c r="CK278" s="156" t="str">
        <f t="shared" ca="1" si="330"/>
        <v/>
      </c>
      <c r="CL278" s="156" t="str">
        <f t="shared" ca="1" si="331"/>
        <v/>
      </c>
      <c r="CM278" s="156" t="str">
        <f t="shared" ca="1" si="332"/>
        <v/>
      </c>
      <c r="CN278" s="156">
        <f t="shared" ca="1" si="333"/>
        <v>0.45261139885727253</v>
      </c>
      <c r="CO278" s="156">
        <f t="shared" ca="1" si="334"/>
        <v>0.42933883644249282</v>
      </c>
      <c r="CP278" s="156">
        <f t="shared" ca="1" si="335"/>
        <v>0.43019924412965904</v>
      </c>
      <c r="CQ278" s="156">
        <f t="shared" ca="1" si="336"/>
        <v>0.39158199298233476</v>
      </c>
      <c r="CR278" s="156">
        <f t="shared" ca="1" si="337"/>
        <v>0.46218267554150522</v>
      </c>
      <c r="CS278" s="156">
        <f t="shared" ca="1" si="338"/>
        <v>0.40711957983333769</v>
      </c>
      <c r="CT278" s="156">
        <f t="shared" ca="1" si="339"/>
        <v>0.41408937015587138</v>
      </c>
      <c r="CU278" s="156">
        <f t="shared" ca="1" si="340"/>
        <v>0.4405006076288111</v>
      </c>
      <c r="CV278" s="156">
        <f t="shared" ca="1" si="341"/>
        <v>0.39051794968664261</v>
      </c>
      <c r="CW278" s="156" t="str">
        <f t="shared" ca="1" si="342"/>
        <v/>
      </c>
      <c r="CX278" s="156" t="str">
        <f t="shared" ca="1" si="343"/>
        <v/>
      </c>
      <c r="CY278" s="156" t="str">
        <f t="shared" ca="1" si="344"/>
        <v/>
      </c>
      <c r="CZ278" s="156" t="str">
        <f t="shared" ca="1" si="345"/>
        <v/>
      </c>
      <c r="DA278" s="156" t="str">
        <f t="shared" ca="1" si="346"/>
        <v/>
      </c>
      <c r="DB278" s="55"/>
      <c r="DC278" s="55"/>
      <c r="DD278" s="43"/>
      <c r="DE278" s="45"/>
      <c r="DF278" s="56"/>
      <c r="DK278" s="10"/>
      <c r="DL278" s="48"/>
      <c r="DM278" s="74">
        <f t="shared" ca="1" si="347"/>
        <v>0.1031171529352907</v>
      </c>
      <c r="DN278" s="74">
        <f t="shared" ca="1" si="348"/>
        <v>0.1031171529352907</v>
      </c>
      <c r="DO278" s="74">
        <f t="shared" ca="1" si="349"/>
        <v>0.78241896932553101</v>
      </c>
      <c r="DP278" s="74">
        <f t="shared" ca="1" si="350"/>
        <v>0.78241896932553101</v>
      </c>
      <c r="DQ278" s="74">
        <f t="shared" ca="1" si="351"/>
        <v>0.7824189693255309</v>
      </c>
      <c r="DR278" s="74">
        <f t="shared" ca="1" si="352"/>
        <v>0.78241896932553101</v>
      </c>
      <c r="DS278" s="74">
        <f t="shared" ca="1" si="353"/>
        <v>0.78241896932553101</v>
      </c>
      <c r="DT278" s="74">
        <f t="shared" ca="1" si="354"/>
        <v>0.78241896932553101</v>
      </c>
      <c r="DU278" s="74">
        <f t="shared" ca="1" si="355"/>
        <v>0.78241896932553101</v>
      </c>
      <c r="DV278" s="74">
        <f t="shared" ca="1" si="356"/>
        <v>0.78241896932553101</v>
      </c>
      <c r="DW278" s="74">
        <f t="shared" ca="1" si="357"/>
        <v>0.78241896932553101</v>
      </c>
      <c r="DX278" s="74">
        <f t="shared" ca="1" si="358"/>
        <v>0.78241896932553101</v>
      </c>
      <c r="DY278" s="74">
        <f t="shared" ca="1" si="359"/>
        <v>0.78241896932553101</v>
      </c>
      <c r="DZ278" s="74">
        <f t="shared" ca="1" si="360"/>
        <v>0.78241896932553101</v>
      </c>
      <c r="EA278" s="74">
        <f t="shared" ca="1" si="361"/>
        <v>0.78241896932553101</v>
      </c>
      <c r="EB278" s="74">
        <f t="shared" ca="1" si="362"/>
        <v>0.78241896932553101</v>
      </c>
      <c r="EC278" s="74">
        <f t="shared" ca="1" si="363"/>
        <v>0.78241896932553112</v>
      </c>
      <c r="ED278" s="55"/>
      <c r="EE278" s="55"/>
      <c r="EF278" s="43"/>
      <c r="EG278" s="45"/>
      <c r="EH278" s="56"/>
    </row>
    <row r="279" spans="1:138" x14ac:dyDescent="0.2">
      <c r="A279" s="6">
        <v>19</v>
      </c>
      <c r="B279">
        <v>7</v>
      </c>
      <c r="C279" s="5">
        <f t="shared" ca="1" si="287"/>
        <v>0.56670836025304927</v>
      </c>
      <c r="D279" s="5">
        <f t="shared" ca="1" si="288"/>
        <v>0.10433305179227664</v>
      </c>
      <c r="E279" s="32">
        <f t="shared" ca="1" si="289"/>
        <v>13655519.462721035</v>
      </c>
      <c r="F279" s="31">
        <f t="shared" ca="1" si="368"/>
        <v>8577615.964102421</v>
      </c>
      <c r="G279" s="31">
        <f t="shared" ca="1" si="368"/>
        <v>11635228.798563287</v>
      </c>
      <c r="H279" s="31">
        <f t="shared" ca="1" si="368"/>
        <v>8981408.1459240168</v>
      </c>
      <c r="I279" s="31">
        <f t="shared" ca="1" si="368"/>
        <v>5542873.6485792305</v>
      </c>
      <c r="J279" s="31">
        <f t="shared" ca="1" si="368"/>
        <v>3519200.5667971806</v>
      </c>
      <c r="K279" s="31">
        <f t="shared" ca="1" si="368"/>
        <v>2175724.211682816</v>
      </c>
      <c r="L279" s="31">
        <f t="shared" ca="1" si="368"/>
        <v>838165.37618299492</v>
      </c>
      <c r="M279" s="31">
        <f t="shared" ca="1" si="368"/>
        <v>217101.27284938947</v>
      </c>
      <c r="N279" s="31">
        <f t="shared" ca="1" si="368"/>
        <v>37032.320122840894</v>
      </c>
      <c r="O279" s="31">
        <f t="shared" ca="1" si="368"/>
        <v>12253.069367133779</v>
      </c>
      <c r="P279" s="31">
        <f t="shared" ca="1" si="369"/>
        <v>3076.9531825238355</v>
      </c>
      <c r="Q279" s="31">
        <f t="shared" ca="1" si="369"/>
        <v>465.39098994184809</v>
      </c>
      <c r="R279" s="31">
        <f t="shared" ca="1" si="369"/>
        <v>382.88330975848305</v>
      </c>
      <c r="S279" s="31">
        <f t="shared" ca="1" si="369"/>
        <v>156.78998057537896</v>
      </c>
      <c r="T279" s="31">
        <f t="shared" ca="1" si="369"/>
        <v>80.181575583355695</v>
      </c>
      <c r="U279" s="31">
        <f t="shared" ca="1" si="369"/>
        <v>85.714291382964461</v>
      </c>
      <c r="V279" s="31">
        <f t="shared" ca="1" si="369"/>
        <v>33.207004502479009</v>
      </c>
      <c r="W279" s="33">
        <f t="shared" ca="1" si="290"/>
        <v>21328039.731839869</v>
      </c>
      <c r="X279" s="33">
        <f t="shared" ca="1" si="291"/>
        <v>55196403.957226619</v>
      </c>
      <c r="Y279" s="40">
        <f t="array" aca="1" ref="Y279" ca="1">SUM($E$54:$V$54*E279:V279)/1000000</f>
        <v>725.45373781318165</v>
      </c>
      <c r="Z279" s="41">
        <f t="array" aca="1" ref="Z279" ca="1">SUM(($E$54:$V$54*E279:V279))/SUM(E279:V279)</f>
        <v>13.143134077635889</v>
      </c>
      <c r="AE279" s="10"/>
      <c r="AF279" s="48"/>
      <c r="AG279" s="55">
        <f t="shared" ca="1" si="296"/>
        <v>340868.3223834167</v>
      </c>
      <c r="AH279" s="55">
        <f t="shared" ca="1" si="297"/>
        <v>462375.66914998891</v>
      </c>
      <c r="AI279" s="55">
        <f t="shared" ca="1" si="298"/>
        <v>1473526.9672033945</v>
      </c>
      <c r="AJ279" s="55">
        <f t="shared" ca="1" si="299"/>
        <v>909386.77591321932</v>
      </c>
      <c r="AK279" s="55">
        <f t="shared" ca="1" si="300"/>
        <v>577374.600276515</v>
      </c>
      <c r="AL279" s="55">
        <f t="shared" ca="1" si="301"/>
        <v>356958.31288626295</v>
      </c>
      <c r="AM279" s="55">
        <f t="shared" ca="1" si="302"/>
        <v>137512.87823862239</v>
      </c>
      <c r="AN279" s="55">
        <f t="shared" ca="1" si="303"/>
        <v>35618.53274677624</v>
      </c>
      <c r="AO279" s="55">
        <f t="shared" ca="1" si="304"/>
        <v>6075.6756037057876</v>
      </c>
      <c r="AP279" s="55">
        <f t="shared" ca="1" si="305"/>
        <v>2010.2892386289511</v>
      </c>
      <c r="AQ279" s="55">
        <f t="shared" ca="1" si="306"/>
        <v>504.81766529325455</v>
      </c>
      <c r="AR279" s="55">
        <f t="shared" ca="1" si="307"/>
        <v>76.353970650361134</v>
      </c>
      <c r="AS279" s="55">
        <f t="shared" ca="1" si="308"/>
        <v>62.817419390661826</v>
      </c>
      <c r="AT279" s="55">
        <f t="shared" ca="1" si="309"/>
        <v>25.723612690952731</v>
      </c>
      <c r="AU279" s="55">
        <f t="shared" ca="1" si="310"/>
        <v>13.154920918336297</v>
      </c>
      <c r="AV279" s="55">
        <f t="shared" ca="1" si="311"/>
        <v>14.062641155534921</v>
      </c>
      <c r="AW279" s="55">
        <f t="shared" ca="1" si="312"/>
        <v>5.4480785016605262</v>
      </c>
      <c r="AX279" s="55">
        <f t="shared" ca="1" si="292"/>
        <v>3499166.4104157262</v>
      </c>
      <c r="AY279" s="55">
        <f t="shared" ca="1" si="293"/>
        <v>4302410.4019491319</v>
      </c>
      <c r="AZ279" s="43">
        <f t="array" aca="1" ref="AZ279" ca="1">SUM($E$54:$V$54*AF279:AW279)/1000000</f>
        <v>90.669348034146154</v>
      </c>
      <c r="BA279" s="45">
        <f t="array" aca="1" ref="BA279" ca="1">IF(AZ279=0,"",SUM(($E$54:$V$54*AF279:AW279))/SUM(AF279:AW279))</f>
        <v>21.074081634116077</v>
      </c>
      <c r="BB279" s="56">
        <f t="array" aca="1" ref="BB279" ca="1">SUM(AG279:AW279*AG$54:AW$54*AG$55:AW$55)/1000000</f>
        <v>185.31663096342464</v>
      </c>
      <c r="BG279" s="10"/>
      <c r="BH279" s="48"/>
      <c r="BI279" s="55">
        <f t="shared" si="313"/>
        <v>0</v>
      </c>
      <c r="BJ279" s="55">
        <f t="shared" si="314"/>
        <v>0</v>
      </c>
      <c r="BK279" s="55">
        <f t="shared" ca="1" si="315"/>
        <v>8003792.0584845822</v>
      </c>
      <c r="BL279" s="55">
        <f t="shared" ca="1" si="316"/>
        <v>4939538.1402208488</v>
      </c>
      <c r="BM279" s="55">
        <f t="shared" ca="1" si="317"/>
        <v>3136139.5775704235</v>
      </c>
      <c r="BN279" s="55">
        <f t="shared" ca="1" si="318"/>
        <v>1938899.0995607374</v>
      </c>
      <c r="BO279" s="55">
        <f t="shared" ca="1" si="319"/>
        <v>746932.02586886985</v>
      </c>
      <c r="BP279" s="55">
        <f t="shared" ca="1" si="320"/>
        <v>193470.04559718381</v>
      </c>
      <c r="BQ279" s="55">
        <f t="shared" ca="1" si="321"/>
        <v>33001.394089964146</v>
      </c>
      <c r="BR279" s="55">
        <f t="shared" ca="1" si="322"/>
        <v>10919.336667405885</v>
      </c>
      <c r="BS279" s="55">
        <f t="shared" ca="1" si="323"/>
        <v>2742.0303193536088</v>
      </c>
      <c r="BT279" s="55">
        <f t="shared" ca="1" si="324"/>
        <v>414.73370866430213</v>
      </c>
      <c r="BU279" s="55">
        <f t="shared" ca="1" si="325"/>
        <v>341.20689586543205</v>
      </c>
      <c r="BV279" s="55">
        <f t="shared" ca="1" si="326"/>
        <v>139.72356906513383</v>
      </c>
      <c r="BW279" s="55">
        <f t="shared" ca="1" si="327"/>
        <v>71.45390204564842</v>
      </c>
      <c r="BX279" s="55">
        <f t="shared" ca="1" si="328"/>
        <v>76.384388007235344</v>
      </c>
      <c r="BY279" s="55">
        <f t="shared" ca="1" si="329"/>
        <v>29.592459735127573</v>
      </c>
      <c r="BZ279" s="55">
        <f t="shared" ca="1" si="294"/>
        <v>19006506.803302757</v>
      </c>
      <c r="CA279" s="55">
        <f t="shared" ca="1" si="295"/>
        <v>19006506.803302757</v>
      </c>
      <c r="CB279" s="43">
        <f t="array" aca="1" ref="CB279" ca="1">SUM($E$54:$V$54*BH279:BY279)/1000000</f>
        <v>448.93024055988747</v>
      </c>
      <c r="CC279" s="45">
        <f t="array" aca="1" ref="CC279" ca="1">IF(CB279=0,"",SUM(($E$54:$V$54*BH279:BY279))/SUM(BH279:BY279))</f>
        <v>23.619818476158752</v>
      </c>
      <c r="CD279" s="56">
        <f t="array" aca="1" ref="CD279" ca="1">SUM(BI279:BY279*BI$54:BY$54*BI$55:BY$55)/1000000</f>
        <v>2117.1318602929023</v>
      </c>
      <c r="CI279" s="10"/>
      <c r="CJ279" s="73"/>
      <c r="CK279" s="156" t="str">
        <f t="shared" ca="1" si="330"/>
        <v/>
      </c>
      <c r="CL279" s="156" t="str">
        <f t="shared" ca="1" si="331"/>
        <v/>
      </c>
      <c r="CM279" s="156" t="str">
        <f t="shared" ca="1" si="332"/>
        <v/>
      </c>
      <c r="CN279" s="156">
        <f t="shared" ca="1" si="333"/>
        <v>0.83893609541521574</v>
      </c>
      <c r="CO279" s="156">
        <f t="shared" ca="1" si="334"/>
        <v>0.83234041141216664</v>
      </c>
      <c r="CP279" s="156">
        <f t="shared" ca="1" si="335"/>
        <v>1.0017090364906958</v>
      </c>
      <c r="CQ279" s="156">
        <f t="shared" ca="1" si="336"/>
        <v>0.93345869304003015</v>
      </c>
      <c r="CR279" s="156">
        <f t="shared" ca="1" si="337"/>
        <v>0.86681510614346091</v>
      </c>
      <c r="CS279" s="156">
        <f t="shared" ca="1" si="338"/>
        <v>0.90453348636453934</v>
      </c>
      <c r="CT279" s="156">
        <f t="shared" ca="1" si="339"/>
        <v>1.0056261302808847</v>
      </c>
      <c r="CU279" s="156">
        <f t="shared" ca="1" si="340"/>
        <v>0.73562518647858799</v>
      </c>
      <c r="CV279" s="156" t="str">
        <f t="shared" ca="1" si="341"/>
        <v/>
      </c>
      <c r="CW279" s="156" t="str">
        <f t="shared" ca="1" si="342"/>
        <v/>
      </c>
      <c r="CX279" s="156" t="str">
        <f t="shared" ca="1" si="343"/>
        <v/>
      </c>
      <c r="CY279" s="156" t="str">
        <f t="shared" ca="1" si="344"/>
        <v/>
      </c>
      <c r="CZ279" s="156" t="str">
        <f t="shared" ca="1" si="345"/>
        <v/>
      </c>
      <c r="DA279" s="156" t="str">
        <f t="shared" ca="1" si="346"/>
        <v/>
      </c>
      <c r="DB279" s="55"/>
      <c r="DC279" s="55"/>
      <c r="DD279" s="43"/>
      <c r="DE279" s="45"/>
      <c r="DF279" s="56"/>
      <c r="DK279" s="10"/>
      <c r="DL279" s="48"/>
      <c r="DM279" s="74">
        <f t="shared" ca="1" si="347"/>
        <v>0.10433305179227662</v>
      </c>
      <c r="DN279" s="74">
        <f t="shared" ca="1" si="348"/>
        <v>0.10433305179227662</v>
      </c>
      <c r="DO279" s="74">
        <f t="shared" ca="1" si="349"/>
        <v>0.67104141204532586</v>
      </c>
      <c r="DP279" s="74">
        <f t="shared" ca="1" si="350"/>
        <v>0.67104141204532586</v>
      </c>
      <c r="DQ279" s="74">
        <f t="shared" ca="1" si="351"/>
        <v>0.67104141204532586</v>
      </c>
      <c r="DR279" s="74">
        <f t="shared" ca="1" si="352"/>
        <v>0.67104141204532586</v>
      </c>
      <c r="DS279" s="74">
        <f t="shared" ca="1" si="353"/>
        <v>0.67104141204532586</v>
      </c>
      <c r="DT279" s="74">
        <f t="shared" ca="1" si="354"/>
        <v>0.67104141204532586</v>
      </c>
      <c r="DU279" s="74">
        <f t="shared" ca="1" si="355"/>
        <v>0.67104141204532586</v>
      </c>
      <c r="DV279" s="74">
        <f t="shared" ca="1" si="356"/>
        <v>0.67104141204532564</v>
      </c>
      <c r="DW279" s="74">
        <f t="shared" ca="1" si="357"/>
        <v>0.67104141204532597</v>
      </c>
      <c r="DX279" s="74">
        <f t="shared" ca="1" si="358"/>
        <v>0.67104141204532586</v>
      </c>
      <c r="DY279" s="74">
        <f t="shared" ca="1" si="359"/>
        <v>0.67104141204532586</v>
      </c>
      <c r="DZ279" s="74">
        <f t="shared" ca="1" si="360"/>
        <v>0.67104141204532586</v>
      </c>
      <c r="EA279" s="74">
        <f t="shared" ca="1" si="361"/>
        <v>0.67104141204532586</v>
      </c>
      <c r="EB279" s="74">
        <f t="shared" ca="1" si="362"/>
        <v>0.67104141204532586</v>
      </c>
      <c r="EC279" s="74">
        <f t="shared" ca="1" si="363"/>
        <v>0.67104141204532586</v>
      </c>
      <c r="ED279" s="55"/>
      <c r="EE279" s="55"/>
      <c r="EF279" s="43"/>
      <c r="EG279" s="45"/>
      <c r="EH279" s="56"/>
    </row>
    <row r="280" spans="1:138" x14ac:dyDescent="0.2">
      <c r="A280" s="6">
        <v>19</v>
      </c>
      <c r="B280">
        <v>8</v>
      </c>
      <c r="C280" s="5">
        <f t="shared" ca="1" si="287"/>
        <v>0.57321090502087768</v>
      </c>
      <c r="D280" s="5">
        <f t="shared" ca="1" si="288"/>
        <v>0.12443559245081261</v>
      </c>
      <c r="E280" s="32">
        <f t="shared" ca="1" si="289"/>
        <v>27202015.033769935</v>
      </c>
      <c r="F280" s="31">
        <f t="shared" ca="1" si="368"/>
        <v>10121968.934633814</v>
      </c>
      <c r="G280" s="31">
        <f t="shared" ca="1" si="368"/>
        <v>6358041.7104515871</v>
      </c>
      <c r="H280" s="31">
        <f t="shared" ca="1" si="368"/>
        <v>4861713.5776913958</v>
      </c>
      <c r="I280" s="31">
        <f t="shared" ca="1" si="368"/>
        <v>3752829.8485388304</v>
      </c>
      <c r="J280" s="31">
        <f t="shared" ca="1" si="368"/>
        <v>2316057.942930439</v>
      </c>
      <c r="K280" s="31">
        <f t="shared" ca="1" si="368"/>
        <v>1470477.7597781115</v>
      </c>
      <c r="L280" s="31">
        <f t="shared" ca="1" si="368"/>
        <v>909113.87514411332</v>
      </c>
      <c r="M280" s="31">
        <f t="shared" ca="1" si="368"/>
        <v>350222.5921197916</v>
      </c>
      <c r="N280" s="31">
        <f t="shared" ca="1" si="368"/>
        <v>90714.520893331457</v>
      </c>
      <c r="O280" s="31">
        <f t="shared" ca="1" si="368"/>
        <v>15473.742430992092</v>
      </c>
      <c r="P280" s="31">
        <f t="shared" ca="1" si="369"/>
        <v>5119.8747134172909</v>
      </c>
      <c r="Q280" s="31">
        <f t="shared" ca="1" si="369"/>
        <v>1285.6872283632315</v>
      </c>
      <c r="R280" s="31">
        <f t="shared" ca="1" si="369"/>
        <v>194.4609542199039</v>
      </c>
      <c r="S280" s="31">
        <f t="shared" ca="1" si="369"/>
        <v>159.98559357544315</v>
      </c>
      <c r="T280" s="31">
        <f t="shared" ca="1" si="369"/>
        <v>65.51379354941561</v>
      </c>
      <c r="U280" s="31">
        <f t="shared" ca="1" si="369"/>
        <v>33.50341118710309</v>
      </c>
      <c r="V280" s="31">
        <f t="shared" ca="1" si="369"/>
        <v>35.815224731138173</v>
      </c>
      <c r="W280" s="33">
        <f t="shared" ca="1" si="290"/>
        <v>13773498.700446049</v>
      </c>
      <c r="X280" s="33">
        <f t="shared" ca="1" si="291"/>
        <v>57455524.379301392</v>
      </c>
      <c r="Y280" s="40">
        <f t="array" aca="1" ref="Y280" ca="1">SUM($E$54:$V$54*E280:V280)/1000000</f>
        <v>521.31134417653743</v>
      </c>
      <c r="Z280" s="41">
        <f t="array" aca="1" ref="Z280" ca="1">SUM(($E$54:$V$54*E280:V280))/SUM(E280:V280)</f>
        <v>9.0733023466119853</v>
      </c>
      <c r="AE280" s="10"/>
      <c r="AF280" s="48"/>
      <c r="AG280" s="55">
        <f t="shared" ca="1" si="296"/>
        <v>503868.92595266446</v>
      </c>
      <c r="AH280" s="55">
        <f t="shared" ca="1" si="297"/>
        <v>316501.62814132165</v>
      </c>
      <c r="AI280" s="55">
        <f t="shared" ca="1" si="298"/>
        <v>965873.78958813066</v>
      </c>
      <c r="AJ280" s="55">
        <f t="shared" ca="1" si="299"/>
        <v>745572.5084505867</v>
      </c>
      <c r="AK280" s="55">
        <f t="shared" ca="1" si="300"/>
        <v>460129.87529927085</v>
      </c>
      <c r="AL280" s="55">
        <f t="shared" ca="1" si="301"/>
        <v>292138.95546195103</v>
      </c>
      <c r="AM280" s="55">
        <f t="shared" ca="1" si="302"/>
        <v>180613.12122166596</v>
      </c>
      <c r="AN280" s="55">
        <f t="shared" ca="1" si="303"/>
        <v>69578.517295284706</v>
      </c>
      <c r="AO280" s="55">
        <f t="shared" ca="1" si="304"/>
        <v>18022.200745836581</v>
      </c>
      <c r="AP280" s="55">
        <f t="shared" ca="1" si="305"/>
        <v>3074.1593477479196</v>
      </c>
      <c r="AQ280" s="55">
        <f t="shared" ca="1" si="306"/>
        <v>1017.1625112504114</v>
      </c>
      <c r="AR280" s="55">
        <f t="shared" ca="1" si="307"/>
        <v>255.42672879424001</v>
      </c>
      <c r="AS280" s="55">
        <f t="shared" ca="1" si="308"/>
        <v>38.633443903639403</v>
      </c>
      <c r="AT280" s="55">
        <f t="shared" ca="1" si="309"/>
        <v>31.784244192270368</v>
      </c>
      <c r="AU280" s="55">
        <f t="shared" ca="1" si="310"/>
        <v>13.015587001305065</v>
      </c>
      <c r="AV280" s="55">
        <f t="shared" ca="1" si="311"/>
        <v>6.6561030818238658</v>
      </c>
      <c r="AW280" s="55">
        <f t="shared" ca="1" si="312"/>
        <v>7.1153897248800053</v>
      </c>
      <c r="AX280" s="55">
        <f t="shared" ca="1" si="292"/>
        <v>2736372.9214184224</v>
      </c>
      <c r="AY280" s="55">
        <f t="shared" ca="1" si="293"/>
        <v>3556743.4755124087</v>
      </c>
      <c r="AZ280" s="43">
        <f t="array" aca="1" ref="AZ280" ca="1">SUM($E$54:$V$54*AF280:AW280)/1000000</f>
        <v>74.17123178297895</v>
      </c>
      <c r="BA280" s="45">
        <f t="array" aca="1" ref="BA280" ca="1">IF(AZ280=0,"",SUM(($E$54:$V$54*AF280:AW280))/SUM(AF280:AW280))</f>
        <v>20.853691668695152</v>
      </c>
      <c r="BB280" s="56">
        <f t="array" aca="1" ref="BB280" ca="1">SUM(AG280:AW280*AG$54:AW$54*AG$55:AW$55)/1000000</f>
        <v>154.58486363242926</v>
      </c>
      <c r="BG280" s="10"/>
      <c r="BH280" s="48"/>
      <c r="BI280" s="55">
        <f t="shared" si="313"/>
        <v>0</v>
      </c>
      <c r="BJ280" s="55">
        <f t="shared" si="314"/>
        <v>0</v>
      </c>
      <c r="BK280" s="55">
        <f t="shared" ca="1" si="315"/>
        <v>4449284.7919264408</v>
      </c>
      <c r="BL280" s="55">
        <f t="shared" ca="1" si="316"/>
        <v>3434469.8643724415</v>
      </c>
      <c r="BM280" s="55">
        <f t="shared" ca="1" si="317"/>
        <v>2119582.1633725525</v>
      </c>
      <c r="BN280" s="55">
        <f t="shared" ca="1" si="318"/>
        <v>1345734.2208451491</v>
      </c>
      <c r="BO280" s="55">
        <f t="shared" ca="1" si="319"/>
        <v>831991.94567294035</v>
      </c>
      <c r="BP280" s="55">
        <f t="shared" ca="1" si="320"/>
        <v>320512.51642174739</v>
      </c>
      <c r="BQ280" s="55">
        <f t="shared" ca="1" si="321"/>
        <v>83019.028531345757</v>
      </c>
      <c r="BR280" s="55">
        <f t="shared" ca="1" si="322"/>
        <v>14161.074232820667</v>
      </c>
      <c r="BS280" s="55">
        <f t="shared" ca="1" si="323"/>
        <v>4685.5456075208294</v>
      </c>
      <c r="BT280" s="55">
        <f t="shared" ca="1" si="324"/>
        <v>1176.6198359729228</v>
      </c>
      <c r="BU280" s="55">
        <f t="shared" ca="1" si="325"/>
        <v>177.96444656967466</v>
      </c>
      <c r="BV280" s="55">
        <f t="shared" ca="1" si="326"/>
        <v>146.41369900703918</v>
      </c>
      <c r="BW280" s="55">
        <f t="shared" ca="1" si="327"/>
        <v>59.956128768745437</v>
      </c>
      <c r="BX280" s="55">
        <f t="shared" ca="1" si="328"/>
        <v>30.661250501560946</v>
      </c>
      <c r="BY280" s="55">
        <f t="shared" ca="1" si="329"/>
        <v>32.77694832679753</v>
      </c>
      <c r="BZ280" s="55">
        <f t="shared" ca="1" si="294"/>
        <v>12605065.543292105</v>
      </c>
      <c r="CA280" s="55">
        <f t="shared" ca="1" si="295"/>
        <v>12605065.543292105</v>
      </c>
      <c r="CB280" s="43">
        <f t="array" aca="1" ref="CB280" ca="1">SUM($E$54:$V$54*BH280:BY280)/1000000</f>
        <v>308.51133834765869</v>
      </c>
      <c r="CC280" s="45">
        <f t="array" aca="1" ref="CC280" ca="1">IF(CB280=0,"",SUM(($E$54:$V$54*BH280:BY280))/SUM(BH280:BY280))</f>
        <v>24.475187160913705</v>
      </c>
      <c r="CD280" s="56">
        <f t="array" aca="1" ref="CD280" ca="1">SUM(BI280:BY280*BI$54:BY$54*BI$55:BY$55)/1000000</f>
        <v>1470.7370952544334</v>
      </c>
      <c r="CI280" s="10"/>
      <c r="CJ280" s="73"/>
      <c r="CK280" s="156" t="str">
        <f t="shared" ca="1" si="330"/>
        <v/>
      </c>
      <c r="CL280" s="156" t="str">
        <f t="shared" ca="1" si="331"/>
        <v/>
      </c>
      <c r="CM280" s="156" t="str">
        <f t="shared" ca="1" si="332"/>
        <v/>
      </c>
      <c r="CN280" s="156">
        <f t="shared" ca="1" si="333"/>
        <v>0.70687145945582397</v>
      </c>
      <c r="CO280" s="156">
        <f t="shared" ca="1" si="334"/>
        <v>0.6354511920813315</v>
      </c>
      <c r="CP280" s="156">
        <f t="shared" ca="1" si="335"/>
        <v>0.71397574008262976</v>
      </c>
      <c r="CQ280" s="156">
        <f t="shared" ca="1" si="336"/>
        <v>0.63688742467037929</v>
      </c>
      <c r="CR280" s="156">
        <f t="shared" ca="1" si="337"/>
        <v>0.57403894558426816</v>
      </c>
      <c r="CS280" s="156">
        <f t="shared" ca="1" si="338"/>
        <v>0.69023872521641771</v>
      </c>
      <c r="CT280" s="156">
        <f t="shared" ca="1" si="339"/>
        <v>0.7249507753483958</v>
      </c>
      <c r="CU280" s="156">
        <f t="shared" ca="1" si="340"/>
        <v>0.73262184591670543</v>
      </c>
      <c r="CV280" s="156">
        <f t="shared" ca="1" si="341"/>
        <v>0.61112812226778834</v>
      </c>
      <c r="CW280" s="156" t="str">
        <f t="shared" ca="1" si="342"/>
        <v/>
      </c>
      <c r="CX280" s="156" t="str">
        <f t="shared" ca="1" si="343"/>
        <v/>
      </c>
      <c r="CY280" s="156" t="str">
        <f t="shared" ca="1" si="344"/>
        <v/>
      </c>
      <c r="CZ280" s="156" t="str">
        <f t="shared" ca="1" si="345"/>
        <v/>
      </c>
      <c r="DA280" s="156" t="str">
        <f t="shared" ca="1" si="346"/>
        <v/>
      </c>
      <c r="DB280" s="55"/>
      <c r="DC280" s="55"/>
      <c r="DD280" s="43"/>
      <c r="DE280" s="45"/>
      <c r="DF280" s="56"/>
      <c r="DK280" s="10"/>
      <c r="DL280" s="48"/>
      <c r="DM280" s="74">
        <f t="shared" ca="1" si="347"/>
        <v>0.12443559245081279</v>
      </c>
      <c r="DN280" s="74">
        <f t="shared" ca="1" si="348"/>
        <v>0.12443559245081262</v>
      </c>
      <c r="DO280" s="74">
        <f t="shared" ca="1" si="349"/>
        <v>0.69764649747169027</v>
      </c>
      <c r="DP280" s="74">
        <f t="shared" ca="1" si="350"/>
        <v>0.69764649747169027</v>
      </c>
      <c r="DQ280" s="74">
        <f t="shared" ca="1" si="351"/>
        <v>0.69764649747169039</v>
      </c>
      <c r="DR280" s="74">
        <f t="shared" ca="1" si="352"/>
        <v>0.69764649747169027</v>
      </c>
      <c r="DS280" s="74">
        <f t="shared" ca="1" si="353"/>
        <v>0.69764649747169027</v>
      </c>
      <c r="DT280" s="74">
        <f t="shared" ca="1" si="354"/>
        <v>0.69764649747169027</v>
      </c>
      <c r="DU280" s="74">
        <f t="shared" ca="1" si="355"/>
        <v>0.69764649747169027</v>
      </c>
      <c r="DV280" s="74">
        <f t="shared" ca="1" si="356"/>
        <v>0.69764649747169027</v>
      </c>
      <c r="DW280" s="74">
        <f t="shared" ca="1" si="357"/>
        <v>0.69764649747169027</v>
      </c>
      <c r="DX280" s="74">
        <f t="shared" ca="1" si="358"/>
        <v>0.69764649747169016</v>
      </c>
      <c r="DY280" s="74">
        <f t="shared" ca="1" si="359"/>
        <v>0.69764649747169027</v>
      </c>
      <c r="DZ280" s="74">
        <f t="shared" ca="1" si="360"/>
        <v>0.69764649747169027</v>
      </c>
      <c r="EA280" s="74">
        <f t="shared" ca="1" si="361"/>
        <v>0.69764649747169016</v>
      </c>
      <c r="EB280" s="74">
        <f t="shared" ca="1" si="362"/>
        <v>0.69764649747169027</v>
      </c>
      <c r="EC280" s="74">
        <f t="shared" ca="1" si="363"/>
        <v>0.69764649747169027</v>
      </c>
      <c r="ED280" s="55"/>
      <c r="EE280" s="55"/>
      <c r="EF280" s="43"/>
      <c r="EG280" s="45"/>
      <c r="EH280" s="56"/>
    </row>
    <row r="281" spans="1:138" x14ac:dyDescent="0.2">
      <c r="A281" s="6">
        <v>19</v>
      </c>
      <c r="B281">
        <v>9</v>
      </c>
      <c r="C281" s="5">
        <f t="shared" ca="1" si="287"/>
        <v>0.85954248185802096</v>
      </c>
      <c r="D281" s="5">
        <f t="shared" ca="1" si="288"/>
        <v>0.17981055770512969</v>
      </c>
      <c r="E281" s="32">
        <f t="shared" ca="1" si="289"/>
        <v>33771583.920247562</v>
      </c>
      <c r="F281" s="31">
        <f t="shared" ca="1" si="368"/>
        <v>19076944.181225896</v>
      </c>
      <c r="G281" s="31">
        <f t="shared" ca="1" si="368"/>
        <v>7098600.4577378752</v>
      </c>
      <c r="H281" s="31">
        <f t="shared" ca="1" si="368"/>
        <v>1887715.5290797136</v>
      </c>
      <c r="I281" s="31">
        <f t="shared" ca="1" si="368"/>
        <v>1443452.6598747175</v>
      </c>
      <c r="J281" s="31">
        <f t="shared" ca="1" si="368"/>
        <v>1114222.8229543106</v>
      </c>
      <c r="K281" s="31">
        <f t="shared" ca="1" si="368"/>
        <v>687642.31884972588</v>
      </c>
      <c r="L281" s="31">
        <f t="shared" ca="1" si="368"/>
        <v>436587.84083414456</v>
      </c>
      <c r="M281" s="31">
        <f t="shared" ca="1" si="368"/>
        <v>269917.76052527456</v>
      </c>
      <c r="N281" s="31">
        <f t="shared" ca="1" si="368"/>
        <v>103981.80066864083</v>
      </c>
      <c r="O281" s="31">
        <f t="shared" ca="1" si="368"/>
        <v>26933.325951899929</v>
      </c>
      <c r="P281" s="31">
        <f t="shared" ca="1" si="369"/>
        <v>4594.1856329672892</v>
      </c>
      <c r="Q281" s="31">
        <f t="shared" ca="1" si="369"/>
        <v>1520.1012266989219</v>
      </c>
      <c r="R281" s="31">
        <f t="shared" ca="1" si="369"/>
        <v>381.72315581558951</v>
      </c>
      <c r="S281" s="31">
        <f t="shared" ca="1" si="369"/>
        <v>57.735853238763845</v>
      </c>
      <c r="T281" s="31">
        <f t="shared" ca="1" si="369"/>
        <v>47.500048470105007</v>
      </c>
      <c r="U281" s="31">
        <f t="shared" ca="1" si="369"/>
        <v>19.451178693725545</v>
      </c>
      <c r="V281" s="31">
        <f t="shared" ca="1" si="369"/>
        <v>9.9472309958384137</v>
      </c>
      <c r="W281" s="33">
        <f t="shared" ca="1" si="290"/>
        <v>5977084.7030653078</v>
      </c>
      <c r="X281" s="33">
        <f t="shared" ca="1" si="291"/>
        <v>65924213.262276649</v>
      </c>
      <c r="Y281" s="40">
        <f t="array" aca="1" ref="Y281" ca="1">SUM($E$54:$V$54*E281:V281)/1000000</f>
        <v>410.53402518977583</v>
      </c>
      <c r="Z281" s="41">
        <f t="array" aca="1" ref="Z281" ca="1">SUM(($E$54:$V$54*E281:V281))/SUM(E281:V281)</f>
        <v>6.2273632839042588</v>
      </c>
      <c r="AE281" s="10"/>
      <c r="AF281" s="48"/>
      <c r="AG281" s="55">
        <f t="shared" ca="1" si="296"/>
        <v>1203087.9602485332</v>
      </c>
      <c r="AH281" s="55">
        <f t="shared" ca="1" si="297"/>
        <v>447673.41478746006</v>
      </c>
      <c r="AI281" s="55">
        <f t="shared" ca="1" si="298"/>
        <v>661925.99483712018</v>
      </c>
      <c r="AJ281" s="55">
        <f t="shared" ca="1" si="299"/>
        <v>506145.56227847439</v>
      </c>
      <c r="AK281" s="55">
        <f t="shared" ca="1" si="300"/>
        <v>390701.37379958591</v>
      </c>
      <c r="AL281" s="55">
        <f t="shared" ca="1" si="301"/>
        <v>241121.24893023985</v>
      </c>
      <c r="AM281" s="55">
        <f t="shared" ca="1" si="302"/>
        <v>153089.18977787788</v>
      </c>
      <c r="AN281" s="55">
        <f t="shared" ca="1" si="303"/>
        <v>94646.454620735036</v>
      </c>
      <c r="AO281" s="55">
        <f t="shared" ca="1" si="304"/>
        <v>36461.138234159625</v>
      </c>
      <c r="AP281" s="55">
        <f t="shared" ca="1" si="305"/>
        <v>9444.1499793536732</v>
      </c>
      <c r="AQ281" s="55">
        <f t="shared" ca="1" si="306"/>
        <v>1610.9476500682338</v>
      </c>
      <c r="AR281" s="55">
        <f t="shared" ca="1" si="307"/>
        <v>533.02232313909269</v>
      </c>
      <c r="AS281" s="55">
        <f t="shared" ca="1" si="308"/>
        <v>133.85093027696831</v>
      </c>
      <c r="AT281" s="55">
        <f t="shared" ca="1" si="309"/>
        <v>20.245032423645924</v>
      </c>
      <c r="AU281" s="55">
        <f t="shared" ca="1" si="310"/>
        <v>16.655855373353756</v>
      </c>
      <c r="AV281" s="55">
        <f t="shared" ca="1" si="311"/>
        <v>6.8205408120341762</v>
      </c>
      <c r="AW281" s="55">
        <f t="shared" ca="1" si="312"/>
        <v>3.4879888793439799</v>
      </c>
      <c r="AX281" s="55">
        <f t="shared" ca="1" si="292"/>
        <v>2095860.1427785193</v>
      </c>
      <c r="AY281" s="55">
        <f t="shared" ca="1" si="293"/>
        <v>3746621.5178145128</v>
      </c>
      <c r="AZ281" s="43">
        <f t="array" aca="1" ref="AZ281" ca="1">SUM($E$54:$V$54*AF281:AW281)/1000000</f>
        <v>66.162796306734222</v>
      </c>
      <c r="BA281" s="45">
        <f t="array" aca="1" ref="BA281" ca="1">IF(AZ281=0,"",SUM(($E$54:$V$54*AF281:AW281))/SUM(AF281:AW281))</f>
        <v>17.659322136528068</v>
      </c>
      <c r="BB281" s="56">
        <f t="array" aca="1" ref="BB281" ca="1">SUM(AG281:AW281*AG$54:AW$54*AG$55:AW$55)/1000000</f>
        <v>133.12089472787494</v>
      </c>
      <c r="BG281" s="10"/>
      <c r="BH281" s="48"/>
      <c r="BI281" s="55">
        <f t="shared" si="313"/>
        <v>0</v>
      </c>
      <c r="BJ281" s="55">
        <f t="shared" si="314"/>
        <v>0</v>
      </c>
      <c r="BK281" s="55">
        <f t="shared" ca="1" si="315"/>
        <v>3164183.0138898822</v>
      </c>
      <c r="BL281" s="55">
        <f t="shared" ca="1" si="316"/>
        <v>2419510.9471586496</v>
      </c>
      <c r="BM281" s="55">
        <f t="shared" ca="1" si="317"/>
        <v>1867656.8983883082</v>
      </c>
      <c r="BN281" s="55">
        <f t="shared" ca="1" si="318"/>
        <v>1152623.9581219619</v>
      </c>
      <c r="BO281" s="55">
        <f t="shared" ca="1" si="319"/>
        <v>731807.20757842786</v>
      </c>
      <c r="BP281" s="55">
        <f t="shared" ca="1" si="320"/>
        <v>452435.32716904691</v>
      </c>
      <c r="BQ281" s="55">
        <f t="shared" ca="1" si="321"/>
        <v>174293.97722325107</v>
      </c>
      <c r="BR281" s="55">
        <f t="shared" ca="1" si="322"/>
        <v>45145.558836456745</v>
      </c>
      <c r="BS281" s="55">
        <f t="shared" ca="1" si="323"/>
        <v>7700.7599495560307</v>
      </c>
      <c r="BT281" s="55">
        <f t="shared" ca="1" si="324"/>
        <v>2547.9890411553592</v>
      </c>
      <c r="BU281" s="55">
        <f t="shared" ca="1" si="325"/>
        <v>639.84318984172785</v>
      </c>
      <c r="BV281" s="55">
        <f t="shared" ca="1" si="326"/>
        <v>96.776661152752155</v>
      </c>
      <c r="BW281" s="55">
        <f t="shared" ca="1" si="327"/>
        <v>79.619436410169811</v>
      </c>
      <c r="BX281" s="55">
        <f t="shared" ca="1" si="328"/>
        <v>32.604006416596135</v>
      </c>
      <c r="BY281" s="55">
        <f t="shared" ca="1" si="329"/>
        <v>16.673518264489381</v>
      </c>
      <c r="BZ281" s="55">
        <f t="shared" ca="1" si="294"/>
        <v>10018771.154168781</v>
      </c>
      <c r="CA281" s="55">
        <f t="shared" ca="1" si="295"/>
        <v>10018771.154168781</v>
      </c>
      <c r="CB281" s="43">
        <f t="array" aca="1" ref="CB281" ca="1">SUM($E$54:$V$54*BH281:BY281)/1000000</f>
        <v>252.80378596549838</v>
      </c>
      <c r="CC281" s="45">
        <f t="array" aca="1" ref="CC281" ca="1">IF(CB281=0,"",SUM(($E$54:$V$54*BH281:BY281))/SUM(BH281:BY281))</f>
        <v>25.233013318235887</v>
      </c>
      <c r="CD281" s="56">
        <f t="array" aca="1" ref="CD281" ca="1">SUM(BI281:BY281*BI$54:BY$54*BI$55:BY$55)/1000000</f>
        <v>1216.8505861801261</v>
      </c>
      <c r="CI281" s="10"/>
      <c r="CJ281" s="73"/>
      <c r="CK281" s="156" t="str">
        <f t="shared" ca="1" si="330"/>
        <v/>
      </c>
      <c r="CL281" s="156" t="str">
        <f t="shared" ca="1" si="331"/>
        <v/>
      </c>
      <c r="CM281" s="156" t="str">
        <f t="shared" ca="1" si="332"/>
        <v/>
      </c>
      <c r="CN281" s="156">
        <f t="shared" ca="1" si="333"/>
        <v>0.46579359301644985</v>
      </c>
      <c r="CO281" s="156">
        <f t="shared" ca="1" si="334"/>
        <v>0.40843276471018264</v>
      </c>
      <c r="CP281" s="156">
        <f t="shared" ca="1" si="335"/>
        <v>0.41741696393341071</v>
      </c>
      <c r="CQ281" s="156">
        <f t="shared" ca="1" si="336"/>
        <v>0.39297070451685201</v>
      </c>
      <c r="CR281" s="156">
        <f t="shared" ca="1" si="337"/>
        <v>0.43843957602407396</v>
      </c>
      <c r="CS281" s="156">
        <f t="shared" ca="1" si="338"/>
        <v>0.40554506280399616</v>
      </c>
      <c r="CT281" s="156">
        <f t="shared" ca="1" si="339"/>
        <v>0.46796527355231593</v>
      </c>
      <c r="CU281" s="156">
        <f t="shared" ca="1" si="340"/>
        <v>0.39716830956102467</v>
      </c>
      <c r="CV281" s="156">
        <f t="shared" ca="1" si="341"/>
        <v>0.47670167825365339</v>
      </c>
      <c r="CW281" s="156" t="str">
        <f t="shared" ca="1" si="342"/>
        <v/>
      </c>
      <c r="CX281" s="156" t="str">
        <f t="shared" ca="1" si="343"/>
        <v/>
      </c>
      <c r="CY281" s="156" t="str">
        <f t="shared" ca="1" si="344"/>
        <v/>
      </c>
      <c r="CZ281" s="156" t="str">
        <f t="shared" ca="1" si="345"/>
        <v/>
      </c>
      <c r="DA281" s="156" t="str">
        <f t="shared" ca="1" si="346"/>
        <v/>
      </c>
      <c r="DB281" s="55"/>
      <c r="DC281" s="55"/>
      <c r="DD281" s="43"/>
      <c r="DE281" s="45"/>
      <c r="DF281" s="56"/>
      <c r="DK281" s="10"/>
      <c r="DL281" s="48"/>
      <c r="DM281" s="74">
        <f t="shared" ca="1" si="347"/>
        <v>0.17981055770512963</v>
      </c>
      <c r="DN281" s="74">
        <f t="shared" ca="1" si="348"/>
        <v>0.17981055770512963</v>
      </c>
      <c r="DO281" s="74">
        <f t="shared" ca="1" si="349"/>
        <v>1.0393530395631505</v>
      </c>
      <c r="DP281" s="74">
        <f t="shared" ca="1" si="350"/>
        <v>1.0393530395631505</v>
      </c>
      <c r="DQ281" s="74">
        <f t="shared" ca="1" si="351"/>
        <v>1.0393530395631505</v>
      </c>
      <c r="DR281" s="74">
        <f t="shared" ca="1" si="352"/>
        <v>1.0393530395631505</v>
      </c>
      <c r="DS281" s="74">
        <f t="shared" ca="1" si="353"/>
        <v>1.0393530395631505</v>
      </c>
      <c r="DT281" s="74">
        <f t="shared" ca="1" si="354"/>
        <v>1.0393530395631507</v>
      </c>
      <c r="DU281" s="74">
        <f t="shared" ca="1" si="355"/>
        <v>1.0393530395631505</v>
      </c>
      <c r="DV281" s="74">
        <f t="shared" ca="1" si="356"/>
        <v>1.0393530395631505</v>
      </c>
      <c r="DW281" s="74">
        <f t="shared" ca="1" si="357"/>
        <v>1.0393530395631505</v>
      </c>
      <c r="DX281" s="74">
        <f t="shared" ca="1" si="358"/>
        <v>1.0393530395631505</v>
      </c>
      <c r="DY281" s="74">
        <f t="shared" ca="1" si="359"/>
        <v>1.0393530395631505</v>
      </c>
      <c r="DZ281" s="74">
        <f t="shared" ca="1" si="360"/>
        <v>1.0393530395631505</v>
      </c>
      <c r="EA281" s="74">
        <f t="shared" ca="1" si="361"/>
        <v>1.0393530395631505</v>
      </c>
      <c r="EB281" s="74">
        <f t="shared" ca="1" si="362"/>
        <v>1.0393530395631505</v>
      </c>
      <c r="EC281" s="74">
        <f t="shared" ca="1" si="363"/>
        <v>1.0393530395631505</v>
      </c>
      <c r="ED281" s="55"/>
      <c r="EE281" s="55"/>
      <c r="EF281" s="43"/>
      <c r="EG281" s="45"/>
      <c r="EH281" s="56"/>
    </row>
    <row r="282" spans="1:138" x14ac:dyDescent="0.2">
      <c r="A282" s="6">
        <v>19</v>
      </c>
      <c r="B282">
        <v>10</v>
      </c>
      <c r="C282" s="5">
        <f t="shared" ca="1" si="287"/>
        <v>0.8855050775241311</v>
      </c>
      <c r="D282" s="5">
        <f t="shared" ca="1" si="288"/>
        <v>9.2440384256403468E-2</v>
      </c>
      <c r="E282" s="32">
        <f t="shared" ca="1" si="289"/>
        <v>55694657.89933601</v>
      </c>
      <c r="F282" s="31">
        <f t="shared" ca="1" si="368"/>
        <v>25846607.442775924</v>
      </c>
      <c r="G282" s="31">
        <f t="shared" ca="1" si="368"/>
        <v>14600271.29980937</v>
      </c>
      <c r="H282" s="31">
        <f t="shared" ca="1" si="368"/>
        <v>2241067.2072286</v>
      </c>
      <c r="I282" s="31">
        <f t="shared" ca="1" si="368"/>
        <v>595962.17507709598</v>
      </c>
      <c r="J282" s="31">
        <f t="shared" ca="1" si="368"/>
        <v>455705.94379712298</v>
      </c>
      <c r="K282" s="31">
        <f t="shared" ca="1" si="368"/>
        <v>351766.27349784988</v>
      </c>
      <c r="L282" s="31">
        <f t="shared" ca="1" si="368"/>
        <v>217092.46213412666</v>
      </c>
      <c r="M282" s="31">
        <f t="shared" ca="1" si="368"/>
        <v>137833.18261018692</v>
      </c>
      <c r="N282" s="31">
        <f t="shared" ca="1" si="368"/>
        <v>85214.52156141508</v>
      </c>
      <c r="O282" s="31">
        <f t="shared" ca="1" si="368"/>
        <v>32827.626377119988</v>
      </c>
      <c r="P282" s="31">
        <f t="shared" ca="1" si="369"/>
        <v>8502.9991378944014</v>
      </c>
      <c r="Q282" s="31">
        <f t="shared" ca="1" si="369"/>
        <v>1450.4096726194348</v>
      </c>
      <c r="R282" s="31">
        <f t="shared" ca="1" si="369"/>
        <v>479.90431791515783</v>
      </c>
      <c r="S282" s="31">
        <f t="shared" ca="1" si="369"/>
        <v>120.51209979082896</v>
      </c>
      <c r="T282" s="31">
        <f t="shared" ca="1" si="369"/>
        <v>18.227526418072241</v>
      </c>
      <c r="U282" s="31">
        <f t="shared" ca="1" si="369"/>
        <v>14.996026555077345</v>
      </c>
      <c r="V282" s="31">
        <f t="shared" ca="1" si="369"/>
        <v>6.1408440962379949</v>
      </c>
      <c r="W282" s="33">
        <f t="shared" ca="1" si="290"/>
        <v>4128062.5819088062</v>
      </c>
      <c r="X282" s="33">
        <f t="shared" ca="1" si="291"/>
        <v>100269599.22383009</v>
      </c>
      <c r="Y282" s="40">
        <f t="array" aca="1" ref="Y282" ca="1">SUM($E$54:$V$54*E282:V282)/1000000</f>
        <v>526.00511772022821</v>
      </c>
      <c r="Z282" s="41">
        <f t="array" aca="1" ref="Z282" ca="1">SUM(($E$54:$V$54*E282:V282))/SUM(E282:V282)</f>
        <v>5.2459082492793865</v>
      </c>
      <c r="AE282" s="10"/>
      <c r="AF282" s="48"/>
      <c r="AG282" s="55">
        <f t="shared" ca="1" si="296"/>
        <v>635405.48541565496</v>
      </c>
      <c r="AH282" s="55">
        <f t="shared" ca="1" si="297"/>
        <v>358928.82626839896</v>
      </c>
      <c r="AI282" s="55">
        <f t="shared" ca="1" si="298"/>
        <v>389465.29137803061</v>
      </c>
      <c r="AJ282" s="55">
        <f t="shared" ca="1" si="299"/>
        <v>103569.66601359494</v>
      </c>
      <c r="AK282" s="55">
        <f t="shared" ca="1" si="300"/>
        <v>79195.14756682748</v>
      </c>
      <c r="AL282" s="55">
        <f t="shared" ca="1" si="301"/>
        <v>61131.925790938287</v>
      </c>
      <c r="AM282" s="55">
        <f t="shared" ca="1" si="302"/>
        <v>37727.551743349919</v>
      </c>
      <c r="AN282" s="55">
        <f t="shared" ca="1" si="303"/>
        <v>23953.427391060828</v>
      </c>
      <c r="AO282" s="55">
        <f t="shared" ca="1" si="304"/>
        <v>14809.059881161629</v>
      </c>
      <c r="AP282" s="55">
        <f t="shared" ca="1" si="305"/>
        <v>5704.9699495736731</v>
      </c>
      <c r="AQ282" s="55">
        <f t="shared" ca="1" si="306"/>
        <v>1477.6991185920217</v>
      </c>
      <c r="AR282" s="55">
        <f t="shared" ca="1" si="307"/>
        <v>252.06036835584337</v>
      </c>
      <c r="AS282" s="55">
        <f t="shared" ca="1" si="308"/>
        <v>83.400477418764268</v>
      </c>
      <c r="AT282" s="55">
        <f t="shared" ca="1" si="309"/>
        <v>20.943271985874837</v>
      </c>
      <c r="AU282" s="55">
        <f t="shared" ca="1" si="310"/>
        <v>3.1676822830735945</v>
      </c>
      <c r="AV282" s="55">
        <f t="shared" ca="1" si="311"/>
        <v>2.6060940220567552</v>
      </c>
      <c r="AW282" s="55">
        <f t="shared" ca="1" si="312"/>
        <v>1.067190500817689</v>
      </c>
      <c r="AX282" s="55">
        <f t="shared" ca="1" si="292"/>
        <v>717397.98391769582</v>
      </c>
      <c r="AY282" s="55">
        <f t="shared" ca="1" si="293"/>
        <v>1711732.29560175</v>
      </c>
      <c r="AZ282" s="43">
        <f t="array" aca="1" ref="AZ282" ca="1">SUM($E$54:$V$54*AF282:AW282)/1000000</f>
        <v>25.325556001670307</v>
      </c>
      <c r="BA282" s="45">
        <f t="array" aca="1" ref="BA282" ca="1">IF(AZ282=0,"",SUM(($E$54:$V$54*AF282:AW282))/SUM(AF282:AW282))</f>
        <v>14.795278482940143</v>
      </c>
      <c r="BB282" s="56">
        <f t="array" aca="1" ref="BB282" ca="1">SUM(AG282:AW282*AG$54:AW$54*AG$55:AW$55)/1000000</f>
        <v>45.613341173059545</v>
      </c>
      <c r="BG282" s="10"/>
      <c r="BH282" s="48"/>
      <c r="BI282" s="55">
        <f t="shared" si="313"/>
        <v>0</v>
      </c>
      <c r="BJ282" s="55">
        <f t="shared" si="314"/>
        <v>0</v>
      </c>
      <c r="BK282" s="55">
        <f t="shared" ca="1" si="315"/>
        <v>3730766.5454751877</v>
      </c>
      <c r="BL282" s="55">
        <f t="shared" ca="1" si="316"/>
        <v>992114.71122983552</v>
      </c>
      <c r="BM282" s="55">
        <f t="shared" ca="1" si="317"/>
        <v>758626.28492742055</v>
      </c>
      <c r="BN282" s="55">
        <f t="shared" ca="1" si="318"/>
        <v>585595.04184400232</v>
      </c>
      <c r="BO282" s="55">
        <f t="shared" ca="1" si="319"/>
        <v>361399.82433031185</v>
      </c>
      <c r="BP282" s="55">
        <f t="shared" ca="1" si="320"/>
        <v>229454.71018442526</v>
      </c>
      <c r="BQ282" s="55">
        <f t="shared" ca="1" si="321"/>
        <v>141858.97022836248</v>
      </c>
      <c r="BR282" s="55">
        <f t="shared" ca="1" si="322"/>
        <v>54649.057315229955</v>
      </c>
      <c r="BS282" s="55">
        <f t="shared" ca="1" si="323"/>
        <v>14155.177773133566</v>
      </c>
      <c r="BT282" s="55">
        <f t="shared" ca="1" si="324"/>
        <v>2414.5370858975061</v>
      </c>
      <c r="BU282" s="55">
        <f t="shared" ca="1" si="325"/>
        <v>798.90998740776661</v>
      </c>
      <c r="BV282" s="55">
        <f t="shared" ca="1" si="326"/>
        <v>200.6198246863778</v>
      </c>
      <c r="BW282" s="55">
        <f t="shared" ca="1" si="327"/>
        <v>30.343867220030447</v>
      </c>
      <c r="BX282" s="55">
        <f t="shared" ca="1" si="328"/>
        <v>24.964300046996872</v>
      </c>
      <c r="BY282" s="55">
        <f t="shared" ca="1" si="329"/>
        <v>10.222832961602737</v>
      </c>
      <c r="BZ282" s="55">
        <f t="shared" ca="1" si="294"/>
        <v>6872099.9212061297</v>
      </c>
      <c r="CA282" s="55">
        <f t="shared" ca="1" si="295"/>
        <v>6872099.9212061297</v>
      </c>
      <c r="CB282" s="43">
        <f t="array" aca="1" ref="CB282" ca="1">SUM($E$54:$V$54*BH282:BY282)/1000000</f>
        <v>160.53365341401289</v>
      </c>
      <c r="CC282" s="45">
        <f t="array" aca="1" ref="CC282" ca="1">IF(CB282=0,"",SUM(($E$54:$V$54*BH282:BY282))/SUM(BH282:BY282))</f>
        <v>23.360203613837651</v>
      </c>
      <c r="CD282" s="56">
        <f t="array" aca="1" ref="CD282" ca="1">SUM(BI282:BY282*BI$54:BY$54*BI$55:BY$55)/1000000</f>
        <v>758.18166617882298</v>
      </c>
      <c r="CI282" s="10"/>
      <c r="CJ282" s="73"/>
      <c r="CK282" s="156" t="str">
        <f t="shared" ca="1" si="330"/>
        <v/>
      </c>
      <c r="CL282" s="156" t="str">
        <f t="shared" ca="1" si="331"/>
        <v/>
      </c>
      <c r="CM282" s="156" t="str">
        <f t="shared" ca="1" si="332"/>
        <v/>
      </c>
      <c r="CN282" s="156">
        <f t="shared" ca="1" si="333"/>
        <v>0.9762276971720929</v>
      </c>
      <c r="CO282" s="156">
        <f t="shared" ca="1" si="334"/>
        <v>0.86335815163169671</v>
      </c>
      <c r="CP282" s="156">
        <f t="shared" ca="1" si="335"/>
        <v>1.072341796569747</v>
      </c>
      <c r="CQ282" s="156">
        <f t="shared" ca="1" si="336"/>
        <v>0.88642621738768068</v>
      </c>
      <c r="CR282" s="156">
        <f t="shared" ca="1" si="337"/>
        <v>0.99664500867203742</v>
      </c>
      <c r="CS282" s="156">
        <f t="shared" ca="1" si="338"/>
        <v>0.95275141070697766</v>
      </c>
      <c r="CT282" s="156">
        <f t="shared" ca="1" si="339"/>
        <v>0.92230742400107402</v>
      </c>
      <c r="CU282" s="156">
        <f t="shared" ca="1" si="340"/>
        <v>0.94645154866804215</v>
      </c>
      <c r="CV282" s="156">
        <f t="shared" ca="1" si="341"/>
        <v>1.1698251962729893</v>
      </c>
      <c r="CW282" s="156" t="str">
        <f t="shared" ca="1" si="342"/>
        <v/>
      </c>
      <c r="CX282" s="156" t="str">
        <f t="shared" ca="1" si="343"/>
        <v/>
      </c>
      <c r="CY282" s="156" t="str">
        <f t="shared" ca="1" si="344"/>
        <v/>
      </c>
      <c r="CZ282" s="156" t="str">
        <f t="shared" ca="1" si="345"/>
        <v/>
      </c>
      <c r="DA282" s="156" t="str">
        <f t="shared" ca="1" si="346"/>
        <v/>
      </c>
      <c r="DB282" s="55"/>
      <c r="DC282" s="55"/>
      <c r="DD282" s="43"/>
      <c r="DE282" s="45"/>
      <c r="DF282" s="56"/>
      <c r="DK282" s="10"/>
      <c r="DL282" s="48"/>
      <c r="DM282" s="74">
        <f t="shared" ca="1" si="347"/>
        <v>9.2440384256403413E-2</v>
      </c>
      <c r="DN282" s="74">
        <f t="shared" ca="1" si="348"/>
        <v>9.2440384256403413E-2</v>
      </c>
      <c r="DO282" s="74">
        <f t="shared" ca="1" si="349"/>
        <v>0.97794546178053454</v>
      </c>
      <c r="DP282" s="74">
        <f t="shared" ca="1" si="350"/>
        <v>0.97794546178053454</v>
      </c>
      <c r="DQ282" s="74">
        <f t="shared" ca="1" si="351"/>
        <v>0.97794546178053454</v>
      </c>
      <c r="DR282" s="74">
        <f t="shared" ca="1" si="352"/>
        <v>0.97794546178053454</v>
      </c>
      <c r="DS282" s="74">
        <f t="shared" ca="1" si="353"/>
        <v>0.97794546178053454</v>
      </c>
      <c r="DT282" s="74">
        <f t="shared" ca="1" si="354"/>
        <v>0.97794546178053454</v>
      </c>
      <c r="DU282" s="74">
        <f t="shared" ca="1" si="355"/>
        <v>0.97794546178053454</v>
      </c>
      <c r="DV282" s="74">
        <f t="shared" ca="1" si="356"/>
        <v>0.97794546178053454</v>
      </c>
      <c r="DW282" s="74">
        <f t="shared" ca="1" si="357"/>
        <v>0.97794546178053454</v>
      </c>
      <c r="DX282" s="74">
        <f t="shared" ca="1" si="358"/>
        <v>0.97794546178053454</v>
      </c>
      <c r="DY282" s="74">
        <f t="shared" ca="1" si="359"/>
        <v>0.97794546178053454</v>
      </c>
      <c r="DZ282" s="74">
        <f t="shared" ca="1" si="360"/>
        <v>0.97794546178053454</v>
      </c>
      <c r="EA282" s="74">
        <f t="shared" ca="1" si="361"/>
        <v>0.97794546178053454</v>
      </c>
      <c r="EB282" s="74">
        <f t="shared" ca="1" si="362"/>
        <v>0.97794546178053454</v>
      </c>
      <c r="EC282" s="74">
        <f t="shared" ca="1" si="363"/>
        <v>0.97794546178053454</v>
      </c>
      <c r="ED282" s="55"/>
      <c r="EE282" s="55"/>
      <c r="EF282" s="43"/>
      <c r="EG282" s="45"/>
      <c r="EH282" s="56"/>
    </row>
    <row r="283" spans="1:138" x14ac:dyDescent="0.2">
      <c r="A283" s="6">
        <v>19</v>
      </c>
      <c r="B283">
        <v>11</v>
      </c>
      <c r="C283" s="5">
        <f t="shared" ca="1" si="287"/>
        <v>0.38036954979156956</v>
      </c>
      <c r="D283" s="5">
        <f t="shared" ca="1" si="288"/>
        <v>9.1161025779949653E-2</v>
      </c>
      <c r="E283" s="32">
        <f t="shared" ca="1" si="289"/>
        <v>158763883.51859012</v>
      </c>
      <c r="F283" s="31">
        <f t="shared" ca="1" si="368"/>
        <v>42679691.922797948</v>
      </c>
      <c r="G283" s="31">
        <f t="shared" ca="1" si="368"/>
        <v>19806661.617367152</v>
      </c>
      <c r="H283" s="31">
        <f t="shared" ca="1" si="368"/>
        <v>7648499.8850251921</v>
      </c>
      <c r="I283" s="31">
        <f t="shared" ca="1" si="368"/>
        <v>1174005.7376225246</v>
      </c>
      <c r="J283" s="31">
        <f t="shared" ca="1" si="368"/>
        <v>312200.81695441145</v>
      </c>
      <c r="K283" s="31">
        <f t="shared" ca="1" si="368"/>
        <v>238726.17071047853</v>
      </c>
      <c r="L283" s="31">
        <f t="shared" ca="1" si="368"/>
        <v>184276.3224844441</v>
      </c>
      <c r="M283" s="31">
        <f t="shared" ca="1" si="368"/>
        <v>113726.08341150369</v>
      </c>
      <c r="N283" s="31">
        <f t="shared" ca="1" si="368"/>
        <v>72205.307675374192</v>
      </c>
      <c r="O283" s="31">
        <f t="shared" ca="1" si="368"/>
        <v>44640.489548538033</v>
      </c>
      <c r="P283" s="31">
        <f t="shared" ca="1" si="369"/>
        <v>17197.084315435321</v>
      </c>
      <c r="Q283" s="31">
        <f t="shared" ca="1" si="369"/>
        <v>4454.382154488032</v>
      </c>
      <c r="R283" s="31">
        <f t="shared" ca="1" si="369"/>
        <v>759.81178612852329</v>
      </c>
      <c r="S283" s="31">
        <f t="shared" ca="1" si="369"/>
        <v>251.40273389612307</v>
      </c>
      <c r="T283" s="31">
        <f t="shared" ca="1" si="369"/>
        <v>63.131483139380741</v>
      </c>
      <c r="U283" s="31">
        <f t="shared" ca="1" si="369"/>
        <v>9.54867418900219</v>
      </c>
      <c r="V283" s="31">
        <f t="shared" ca="1" si="369"/>
        <v>7.855820280808163</v>
      </c>
      <c r="W283" s="33">
        <f t="shared" ca="1" si="290"/>
        <v>9811024.0304000266</v>
      </c>
      <c r="X283" s="33">
        <f t="shared" ca="1" si="291"/>
        <v>231061261.08915523</v>
      </c>
      <c r="Y283" s="40">
        <f t="array" aca="1" ref="Y283" ca="1">SUM($E$54:$V$54*E283:V283)/1000000</f>
        <v>955.09209550601111</v>
      </c>
      <c r="Z283" s="41">
        <f t="array" aca="1" ref="Z283" ca="1">SUM(($E$54:$V$54*E283:V283))/SUM(E283:V283)</f>
        <v>4.1335016133989155</v>
      </c>
      <c r="AE283" s="10"/>
      <c r="AF283" s="48"/>
      <c r="AG283" s="55">
        <f t="shared" ca="1" si="296"/>
        <v>1835114.5231817546</v>
      </c>
      <c r="AH283" s="55">
        <f t="shared" ca="1" si="297"/>
        <v>851634.36642244319</v>
      </c>
      <c r="AI283" s="55">
        <f t="shared" ca="1" si="298"/>
        <v>980202.07721692545</v>
      </c>
      <c r="AJ283" s="55">
        <f t="shared" ca="1" si="299"/>
        <v>150456.02143960769</v>
      </c>
      <c r="AK283" s="55">
        <f t="shared" ca="1" si="300"/>
        <v>40010.445693629925</v>
      </c>
      <c r="AL283" s="55">
        <f t="shared" ca="1" si="301"/>
        <v>30594.220034518916</v>
      </c>
      <c r="AM283" s="55">
        <f t="shared" ca="1" si="302"/>
        <v>23616.138693392051</v>
      </c>
      <c r="AN283" s="55">
        <f t="shared" ca="1" si="303"/>
        <v>14574.693713724761</v>
      </c>
      <c r="AO283" s="55">
        <f t="shared" ca="1" si="304"/>
        <v>9253.5521518486457</v>
      </c>
      <c r="AP283" s="55">
        <f t="shared" ca="1" si="305"/>
        <v>5720.9519829015862</v>
      </c>
      <c r="AQ283" s="55">
        <f t="shared" ca="1" si="306"/>
        <v>2203.9116194624598</v>
      </c>
      <c r="AR283" s="55">
        <f t="shared" ca="1" si="307"/>
        <v>570.85633865218927</v>
      </c>
      <c r="AS283" s="55">
        <f t="shared" ca="1" si="308"/>
        <v>97.374531248309964</v>
      </c>
      <c r="AT283" s="55">
        <f t="shared" ca="1" si="309"/>
        <v>32.218799200803296</v>
      </c>
      <c r="AU283" s="55">
        <f t="shared" ca="1" si="310"/>
        <v>8.0906859961079114</v>
      </c>
      <c r="AV283" s="55">
        <f t="shared" ca="1" si="311"/>
        <v>1.223721045358525</v>
      </c>
      <c r="AW283" s="55">
        <f t="shared" ca="1" si="312"/>
        <v>1.0067714549577518</v>
      </c>
      <c r="AX283" s="55">
        <f t="shared" ca="1" si="292"/>
        <v>1257342.7833936093</v>
      </c>
      <c r="AY283" s="55">
        <f t="shared" ca="1" si="293"/>
        <v>3944091.6729978072</v>
      </c>
      <c r="AZ283" s="43">
        <f t="array" aca="1" ref="AZ283" ca="1">SUM($E$54:$V$54*AF283:AW283)/1000000</f>
        <v>48.422161320143594</v>
      </c>
      <c r="BA283" s="45">
        <f t="array" aca="1" ref="BA283" ca="1">IF(AZ283=0,"",SUM(($E$54:$V$54*AF283:AW283))/SUM(AF283:AW283))</f>
        <v>12.277138904162211</v>
      </c>
      <c r="BB283" s="56">
        <f t="array" aca="1" ref="BB283" ca="1">SUM(AG283:AW283*AG$54:AW$54*AG$55:AW$55)/1000000</f>
        <v>75.465608949447628</v>
      </c>
      <c r="BG283" s="10"/>
      <c r="BH283" s="48"/>
      <c r="BI283" s="55">
        <f t="shared" si="313"/>
        <v>0</v>
      </c>
      <c r="BJ283" s="55">
        <f t="shared" si="314"/>
        <v>0</v>
      </c>
      <c r="BK283" s="55">
        <f t="shared" ca="1" si="315"/>
        <v>4089894.9921400184</v>
      </c>
      <c r="BL283" s="55">
        <f t="shared" ca="1" si="316"/>
        <v>627778.02957765188</v>
      </c>
      <c r="BM283" s="55">
        <f t="shared" ca="1" si="317"/>
        <v>166943.65914861541</v>
      </c>
      <c r="BN283" s="55">
        <f t="shared" ca="1" si="318"/>
        <v>127654.44005472888</v>
      </c>
      <c r="BO283" s="55">
        <f t="shared" ca="1" si="319"/>
        <v>98538.382666998557</v>
      </c>
      <c r="BP283" s="55">
        <f t="shared" ca="1" si="320"/>
        <v>60812.936655862271</v>
      </c>
      <c r="BQ283" s="55">
        <f t="shared" ca="1" si="321"/>
        <v>38610.463581966753</v>
      </c>
      <c r="BR283" s="55">
        <f t="shared" ca="1" si="322"/>
        <v>23870.682799996299</v>
      </c>
      <c r="BS283" s="55">
        <f t="shared" ca="1" si="323"/>
        <v>9195.8253354771296</v>
      </c>
      <c r="BT283" s="55">
        <f t="shared" ca="1" si="324"/>
        <v>2381.8991358536787</v>
      </c>
      <c r="BU283" s="55">
        <f t="shared" ca="1" si="325"/>
        <v>406.29541292668455</v>
      </c>
      <c r="BV283" s="55">
        <f t="shared" ca="1" si="326"/>
        <v>134.43299965071213</v>
      </c>
      <c r="BW283" s="55">
        <f t="shared" ca="1" si="327"/>
        <v>33.758402382099902</v>
      </c>
      <c r="BX283" s="55">
        <f t="shared" ca="1" si="328"/>
        <v>5.1059783400974812</v>
      </c>
      <c r="BY283" s="55">
        <f t="shared" ca="1" si="329"/>
        <v>4.2007557702308134</v>
      </c>
      <c r="BZ283" s="55">
        <f t="shared" ca="1" si="294"/>
        <v>5246265.1046462404</v>
      </c>
      <c r="CA283" s="55">
        <f t="shared" ca="1" si="295"/>
        <v>5246265.1046462404</v>
      </c>
      <c r="CB283" s="43">
        <f t="array" aca="1" ref="CB283" ca="1">SUM($E$54:$V$54*BH283:BY283)/1000000</f>
        <v>108.59837106196578</v>
      </c>
      <c r="CC283" s="45">
        <f t="array" aca="1" ref="CC283" ca="1">IF(CB283=0,"",SUM(($E$54:$V$54*BH283:BY283))/SUM(BH283:BY283))</f>
        <v>20.700130263296835</v>
      </c>
      <c r="CD283" s="56">
        <f t="array" aca="1" ref="CD283" ca="1">SUM(BI283:BY283*BI$54:BY$54*BI$55:BY$55)/1000000</f>
        <v>493.7286877744063</v>
      </c>
      <c r="CI283" s="10"/>
      <c r="CJ283" s="73"/>
      <c r="CK283" s="156" t="str">
        <f t="shared" ca="1" si="330"/>
        <v/>
      </c>
      <c r="CL283" s="156" t="str">
        <f t="shared" ca="1" si="331"/>
        <v/>
      </c>
      <c r="CM283" s="156" t="str">
        <f t="shared" ca="1" si="332"/>
        <v/>
      </c>
      <c r="CN283" s="156">
        <f t="shared" ca="1" si="333"/>
        <v>1.5547001528786857</v>
      </c>
      <c r="CO283" s="156">
        <f t="shared" ca="1" si="334"/>
        <v>1.7918709449573749</v>
      </c>
      <c r="CP283" s="156">
        <f t="shared" ca="1" si="335"/>
        <v>1.4920142225136701</v>
      </c>
      <c r="CQ283" s="156">
        <f t="shared" ca="1" si="336"/>
        <v>1.3860737629335018</v>
      </c>
      <c r="CR283" s="156">
        <f t="shared" ca="1" si="337"/>
        <v>1.6963860772657804</v>
      </c>
      <c r="CS283" s="156">
        <f t="shared" ca="1" si="338"/>
        <v>1.6791579414641415</v>
      </c>
      <c r="CT283" s="156">
        <f t="shared" ca="1" si="339"/>
        <v>1.6694803074092595</v>
      </c>
      <c r="CU283" s="156">
        <f t="shared" ca="1" si="340"/>
        <v>1.5891798949933147</v>
      </c>
      <c r="CV283" s="156">
        <f t="shared" ca="1" si="341"/>
        <v>1.9979062730481238</v>
      </c>
      <c r="CW283" s="156" t="str">
        <f t="shared" ca="1" si="342"/>
        <v/>
      </c>
      <c r="CX283" s="156" t="str">
        <f t="shared" ca="1" si="343"/>
        <v/>
      </c>
      <c r="CY283" s="156" t="str">
        <f t="shared" ca="1" si="344"/>
        <v/>
      </c>
      <c r="CZ283" s="156" t="str">
        <f t="shared" ca="1" si="345"/>
        <v/>
      </c>
      <c r="DA283" s="156" t="str">
        <f t="shared" ca="1" si="346"/>
        <v/>
      </c>
      <c r="DB283" s="55"/>
      <c r="DC283" s="55"/>
      <c r="DD283" s="43"/>
      <c r="DE283" s="45"/>
      <c r="DF283" s="56"/>
      <c r="DK283" s="10"/>
      <c r="DL283" s="48"/>
      <c r="DM283" s="74">
        <f t="shared" ca="1" si="347"/>
        <v>9.1161025779949639E-2</v>
      </c>
      <c r="DN283" s="74">
        <f t="shared" ca="1" si="348"/>
        <v>9.1161025779949639E-2</v>
      </c>
      <c r="DO283" s="74">
        <f t="shared" ca="1" si="349"/>
        <v>0.47153057557151934</v>
      </c>
      <c r="DP283" s="74">
        <f t="shared" ca="1" si="350"/>
        <v>0.47153057557151934</v>
      </c>
      <c r="DQ283" s="74">
        <f t="shared" ca="1" si="351"/>
        <v>0.47153057557151934</v>
      </c>
      <c r="DR283" s="74">
        <f t="shared" ca="1" si="352"/>
        <v>0.47153057557151934</v>
      </c>
      <c r="DS283" s="74">
        <f t="shared" ca="1" si="353"/>
        <v>0.47153057557151934</v>
      </c>
      <c r="DT283" s="74">
        <f t="shared" ca="1" si="354"/>
        <v>0.47153057557151934</v>
      </c>
      <c r="DU283" s="74">
        <f t="shared" ca="1" si="355"/>
        <v>0.47153057557151934</v>
      </c>
      <c r="DV283" s="74">
        <f t="shared" ca="1" si="356"/>
        <v>0.47153057557151934</v>
      </c>
      <c r="DW283" s="74">
        <f t="shared" ca="1" si="357"/>
        <v>0.47153057557151934</v>
      </c>
      <c r="DX283" s="74">
        <f t="shared" ca="1" si="358"/>
        <v>0.47153057557151934</v>
      </c>
      <c r="DY283" s="74">
        <f t="shared" ca="1" si="359"/>
        <v>0.47153057557151934</v>
      </c>
      <c r="DZ283" s="74">
        <f t="shared" ca="1" si="360"/>
        <v>0.47153057557151934</v>
      </c>
      <c r="EA283" s="74">
        <f t="shared" ca="1" si="361"/>
        <v>0.47153057557151934</v>
      </c>
      <c r="EB283" s="74">
        <f t="shared" ca="1" si="362"/>
        <v>0.47153057557151934</v>
      </c>
      <c r="EC283" s="74">
        <f t="shared" ca="1" si="363"/>
        <v>0.47153057557151934</v>
      </c>
      <c r="ED283" s="55"/>
      <c r="EE283" s="55"/>
      <c r="EF283" s="43"/>
      <c r="EG283" s="45"/>
      <c r="EH283" s="56"/>
    </row>
    <row r="284" spans="1:138" s="58" customFormat="1" x14ac:dyDescent="0.2">
      <c r="A284" s="61">
        <v>19</v>
      </c>
      <c r="B284" s="58">
        <v>12</v>
      </c>
      <c r="C284" s="62">
        <f t="shared" ca="1" si="287"/>
        <v>0.42828856373497814</v>
      </c>
      <c r="D284" s="62">
        <f t="shared" ca="1" si="288"/>
        <v>0.12564864898708503</v>
      </c>
      <c r="E284" s="63">
        <f t="shared" ca="1" si="289"/>
        <v>157870075.24329156</v>
      </c>
      <c r="F284" s="64">
        <f t="shared" ca="1" si="368"/>
        <v>117538911.4685625</v>
      </c>
      <c r="G284" s="64">
        <f t="shared" ca="1" si="368"/>
        <v>31597391.165049642</v>
      </c>
      <c r="H284" s="64">
        <f t="shared" ca="1" si="368"/>
        <v>9555158.0030035283</v>
      </c>
      <c r="I284" s="64">
        <f t="shared" ca="1" si="368"/>
        <v>3689800.2449483317</v>
      </c>
      <c r="J284" s="64">
        <f t="shared" ca="1" si="368"/>
        <v>566365.52570675372</v>
      </c>
      <c r="K284" s="64">
        <f t="shared" ca="1" si="368"/>
        <v>150612.36427901997</v>
      </c>
      <c r="L284" s="64">
        <f t="shared" ca="1" si="368"/>
        <v>115166.62043594966</v>
      </c>
      <c r="M284" s="64">
        <f t="shared" ca="1" si="368"/>
        <v>88898.846840871731</v>
      </c>
      <c r="N284" s="64">
        <f t="shared" ca="1" si="368"/>
        <v>54863.899684480231</v>
      </c>
      <c r="O284" s="64">
        <f t="shared" ca="1" si="368"/>
        <v>34833.387716823876</v>
      </c>
      <c r="P284" s="64">
        <f t="shared" ca="1" si="369"/>
        <v>21535.528763398361</v>
      </c>
      <c r="Q284" s="64">
        <f t="shared" ca="1" si="369"/>
        <v>8296.241991678</v>
      </c>
      <c r="R284" s="64">
        <f t="shared" ca="1" si="369"/>
        <v>2148.889404692628</v>
      </c>
      <c r="S284" s="64">
        <f t="shared" ca="1" si="369"/>
        <v>366.54948770551238</v>
      </c>
      <c r="T284" s="64">
        <f t="shared" ca="1" si="369"/>
        <v>121.28206616395076</v>
      </c>
      <c r="U284" s="64">
        <f t="shared" ca="1" si="369"/>
        <v>30.455980316834545</v>
      </c>
      <c r="V284" s="64">
        <f t="shared" ca="1" si="369"/>
        <v>4.6064850481979249</v>
      </c>
      <c r="W284" s="59">
        <f t="shared" ca="1" si="290"/>
        <v>14288202.446794763</v>
      </c>
      <c r="X284" s="59">
        <f t="shared" ca="1" si="291"/>
        <v>321294580.32369852</v>
      </c>
      <c r="Y284" s="44">
        <f t="array" aca="1" ref="Y284" ca="1">SUM($E$54:$V$54*E284:V284)/1000000</f>
        <v>1672.8958769967364</v>
      </c>
      <c r="Z284" s="46">
        <f t="array" aca="1" ref="Z284" ca="1">SUM(($E$54:$V$54*E284:V284))/SUM(E284:V284)</f>
        <v>5.2067354367176808</v>
      </c>
      <c r="AE284" s="11"/>
      <c r="AG284" s="59">
        <f t="shared" ca="1" si="296"/>
        <v>7106046.9299861956</v>
      </c>
      <c r="AH284" s="59">
        <f t="shared" ca="1" si="297"/>
        <v>1910282.6602578198</v>
      </c>
      <c r="AI284" s="59">
        <f t="shared" ca="1" si="298"/>
        <v>1767076.1716512116</v>
      </c>
      <c r="AJ284" s="59">
        <f t="shared" ca="1" si="299"/>
        <v>682370.51537520159</v>
      </c>
      <c r="AK284" s="59">
        <f t="shared" ca="1" si="300"/>
        <v>104740.39514642513</v>
      </c>
      <c r="AL284" s="59">
        <f t="shared" ca="1" si="301"/>
        <v>27853.387666624647</v>
      </c>
      <c r="AM284" s="59">
        <f t="shared" ca="1" si="302"/>
        <v>21298.254898348743</v>
      </c>
      <c r="AN284" s="59">
        <f t="shared" ca="1" si="303"/>
        <v>16440.443359533736</v>
      </c>
      <c r="AO284" s="59">
        <f t="shared" ca="1" si="304"/>
        <v>10146.215246868023</v>
      </c>
      <c r="AP284" s="59">
        <f t="shared" ca="1" si="305"/>
        <v>6441.8871349839601</v>
      </c>
      <c r="AQ284" s="59">
        <f t="shared" ca="1" si="306"/>
        <v>3982.6572945992616</v>
      </c>
      <c r="AR284" s="59">
        <f t="shared" ca="1" si="307"/>
        <v>1534.2594578905123</v>
      </c>
      <c r="AS284" s="59">
        <f t="shared" ca="1" si="308"/>
        <v>397.403293734388</v>
      </c>
      <c r="AT284" s="59">
        <f t="shared" ca="1" si="309"/>
        <v>67.787561990264081</v>
      </c>
      <c r="AU284" s="59">
        <f t="shared" ca="1" si="310"/>
        <v>22.429210390825169</v>
      </c>
      <c r="AV284" s="59">
        <f t="shared" ca="1" si="311"/>
        <v>5.6323544922270976</v>
      </c>
      <c r="AW284" s="59">
        <f t="shared" ca="1" si="312"/>
        <v>0.85189695044073965</v>
      </c>
      <c r="AX284" s="59">
        <f t="shared" ca="1" si="292"/>
        <v>2642378.2915492458</v>
      </c>
      <c r="AY284" s="59">
        <f t="shared" ca="1" si="293"/>
        <v>11658707.881793261</v>
      </c>
      <c r="AZ284" s="44">
        <f t="array" aca="1" ref="AZ284" ca="1">SUM($E$54:$V$54*AF284:AW284)/1000000</f>
        <v>124.56684983472029</v>
      </c>
      <c r="BA284" s="46">
        <f t="array" aca="1" ref="BA284" ca="1">IF(AZ284=0,"",SUM(($E$54:$V$54*AF284:AW284))/SUM(AF284:AW284))</f>
        <v>10.68444729018807</v>
      </c>
      <c r="BB284" s="57">
        <f t="array" aca="1" ref="BB284" ca="1">SUM(AG284:AW284*AG$54:AW$54*AG$55:AW$55)/1000000</f>
        <v>181.68821416744453</v>
      </c>
      <c r="BG284" s="11"/>
      <c r="BI284" s="59">
        <f t="shared" si="313"/>
        <v>0</v>
      </c>
      <c r="BJ284" s="59">
        <f t="shared" si="314"/>
        <v>0</v>
      </c>
      <c r="BK284" s="59">
        <f t="shared" ca="1" si="315"/>
        <v>6023292.1059468919</v>
      </c>
      <c r="BL284" s="59">
        <f t="shared" ca="1" si="316"/>
        <v>2325942.1435974324</v>
      </c>
      <c r="BM284" s="59">
        <f t="shared" ca="1" si="317"/>
        <v>357020.26057524426</v>
      </c>
      <c r="BN284" s="59">
        <f t="shared" ca="1" si="318"/>
        <v>94941.628859999881</v>
      </c>
      <c r="BO284" s="59">
        <f t="shared" ca="1" si="319"/>
        <v>72597.668769306416</v>
      </c>
      <c r="BP284" s="59">
        <f t="shared" ca="1" si="320"/>
        <v>56039.232656967994</v>
      </c>
      <c r="BQ284" s="59">
        <f t="shared" ca="1" si="321"/>
        <v>34584.597530162879</v>
      </c>
      <c r="BR284" s="59">
        <f t="shared" ca="1" si="322"/>
        <v>21957.948700814923</v>
      </c>
      <c r="BS284" s="59">
        <f t="shared" ca="1" si="323"/>
        <v>13575.367393945296</v>
      </c>
      <c r="BT284" s="59">
        <f t="shared" ca="1" si="324"/>
        <v>5229.7082771202358</v>
      </c>
      <c r="BU284" s="59">
        <f t="shared" ca="1" si="325"/>
        <v>1354.5970232799341</v>
      </c>
      <c r="BV284" s="59">
        <f t="shared" ca="1" si="326"/>
        <v>231.06207506369736</v>
      </c>
      <c r="BW284" s="59">
        <f t="shared" ca="1" si="327"/>
        <v>76.45266687255463</v>
      </c>
      <c r="BX284" s="59">
        <f t="shared" ca="1" si="328"/>
        <v>19.198559119964312</v>
      </c>
      <c r="BY284" s="59">
        <f t="shared" ca="1" si="329"/>
        <v>2.9037934295017744</v>
      </c>
      <c r="BZ284" s="59">
        <f t="shared" ca="1" si="294"/>
        <v>9006864.8764256518</v>
      </c>
      <c r="CA284" s="59">
        <f t="shared" ca="1" si="295"/>
        <v>9006864.8764256518</v>
      </c>
      <c r="CB284" s="44">
        <f t="array" aca="1" ref="CB284" ca="1">SUM($E$54:$V$54*BH284:BY284)/1000000</f>
        <v>189.01906007025573</v>
      </c>
      <c r="CC284" s="46">
        <f t="array" aca="1" ref="CC284" ca="1">IF(CB284=0,"",SUM(($E$54:$V$54*BH284:BY284))/SUM(BH284:BY284))</f>
        <v>20.986110335127776</v>
      </c>
      <c r="CD284" s="57">
        <f t="array" aca="1" ref="CD284" ca="1">SUM(BI284:BY284*BI$54:BY$54*BI$55:BY$55)/1000000</f>
        <v>860.29925318105006</v>
      </c>
      <c r="CI284" s="11"/>
      <c r="CJ284" s="74"/>
      <c r="CK284" s="156" t="str">
        <f t="shared" ca="1" si="330"/>
        <v/>
      </c>
      <c r="CL284" s="156" t="str">
        <f t="shared" ca="1" si="331"/>
        <v/>
      </c>
      <c r="CM284" s="156" t="str">
        <f t="shared" ca="1" si="332"/>
        <v/>
      </c>
      <c r="CN284" s="156">
        <f t="shared" ca="1" si="333"/>
        <v>0.39131229298520676</v>
      </c>
      <c r="CO284" s="156">
        <f t="shared" ca="1" si="334"/>
        <v>0.37216608731379386</v>
      </c>
      <c r="CP284" s="156">
        <f t="shared" ca="1" si="335"/>
        <v>0.38494404523458836</v>
      </c>
      <c r="CQ284" s="156">
        <f t="shared" ca="1" si="336"/>
        <v>0.41794961157610916</v>
      </c>
      <c r="CR284" s="156">
        <f t="shared" ca="1" si="337"/>
        <v>0.43784970286009328</v>
      </c>
      <c r="CS284" s="156">
        <f t="shared" ca="1" si="338"/>
        <v>0.34970382900187297</v>
      </c>
      <c r="CT284" s="156">
        <f t="shared" ca="1" si="339"/>
        <v>0.36272101440513327</v>
      </c>
      <c r="CU284" s="156">
        <f t="shared" ca="1" si="340"/>
        <v>0.4362753005636788</v>
      </c>
      <c r="CV284" s="156">
        <f t="shared" ca="1" si="341"/>
        <v>0.36941808005641891</v>
      </c>
      <c r="CW284" s="156">
        <f t="shared" ca="1" si="342"/>
        <v>0.44574999011152461</v>
      </c>
      <c r="CX284" s="156" t="str">
        <f t="shared" ca="1" si="343"/>
        <v/>
      </c>
      <c r="CY284" s="156" t="str">
        <f t="shared" ca="1" si="344"/>
        <v/>
      </c>
      <c r="CZ284" s="156" t="str">
        <f t="shared" ca="1" si="345"/>
        <v/>
      </c>
      <c r="DA284" s="156" t="str">
        <f t="shared" ca="1" si="346"/>
        <v/>
      </c>
      <c r="DB284" s="59"/>
      <c r="DC284" s="74">
        <f ca="1">AVERAGE(CJ273:DA284)</f>
        <v>0.83724752692642046</v>
      </c>
      <c r="DD284" s="76">
        <f ca="1">STDEV(CJ273:DA284)</f>
        <v>0.3703684753280585</v>
      </c>
      <c r="DE284" s="46"/>
      <c r="DF284" s="57"/>
      <c r="DK284" s="11"/>
      <c r="DM284" s="74">
        <f t="shared" ca="1" si="347"/>
        <v>0.12564864898708503</v>
      </c>
      <c r="DN284" s="74">
        <f t="shared" ca="1" si="348"/>
        <v>0.12564864898708503</v>
      </c>
      <c r="DO284" s="74">
        <f t="shared" ca="1" si="349"/>
        <v>0.55393721272206331</v>
      </c>
      <c r="DP284" s="74">
        <f t="shared" ca="1" si="350"/>
        <v>0.5539372127220632</v>
      </c>
      <c r="DQ284" s="74">
        <f t="shared" ca="1" si="351"/>
        <v>0.5539372127220632</v>
      </c>
      <c r="DR284" s="74">
        <f t="shared" ca="1" si="352"/>
        <v>0.5539372127220632</v>
      </c>
      <c r="DS284" s="74">
        <f t="shared" ca="1" si="353"/>
        <v>0.5539372127220632</v>
      </c>
      <c r="DT284" s="74">
        <f t="shared" ca="1" si="354"/>
        <v>0.5539372127220632</v>
      </c>
      <c r="DU284" s="74">
        <f t="shared" ca="1" si="355"/>
        <v>0.55393721272206309</v>
      </c>
      <c r="DV284" s="74">
        <f t="shared" ca="1" si="356"/>
        <v>0.5539372127220632</v>
      </c>
      <c r="DW284" s="74">
        <f t="shared" ca="1" si="357"/>
        <v>0.5539372127220632</v>
      </c>
      <c r="DX284" s="74">
        <f t="shared" ca="1" si="358"/>
        <v>0.55393721272206331</v>
      </c>
      <c r="DY284" s="74">
        <f t="shared" ca="1" si="359"/>
        <v>0.5539372127220632</v>
      </c>
      <c r="DZ284" s="74">
        <f t="shared" ca="1" si="360"/>
        <v>0.55393721272206331</v>
      </c>
      <c r="EA284" s="74">
        <f t="shared" ca="1" si="361"/>
        <v>0.5539372127220632</v>
      </c>
      <c r="EB284" s="74">
        <f t="shared" ca="1" si="362"/>
        <v>0.5539372127220632</v>
      </c>
      <c r="EC284" s="74">
        <f t="shared" ca="1" si="363"/>
        <v>0.55393721272206309</v>
      </c>
      <c r="ED284" s="59"/>
      <c r="EE284" s="59"/>
      <c r="EF284" s="44"/>
      <c r="EG284" s="46"/>
      <c r="EH284" s="57"/>
    </row>
    <row r="285" spans="1:138" x14ac:dyDescent="0.2">
      <c r="A285" s="7">
        <v>20</v>
      </c>
      <c r="B285">
        <v>1</v>
      </c>
      <c r="C285" s="5">
        <f t="shared" ca="1" si="287"/>
        <v>0.74968422548305969</v>
      </c>
      <c r="D285" s="5">
        <f t="shared" ca="1" si="288"/>
        <v>9.4173423347957488E-2</v>
      </c>
      <c r="E285" s="32">
        <f t="shared" ca="1" si="289"/>
        <v>84605643.048858359</v>
      </c>
      <c r="F285" s="31">
        <f t="shared" ca="1" si="368"/>
        <v>120614434.09297848</v>
      </c>
      <c r="G285" s="31">
        <f t="shared" ca="1" si="368"/>
        <v>89800991.53584072</v>
      </c>
      <c r="H285" s="31">
        <f t="shared" ca="1" si="368"/>
        <v>11406882.602497043</v>
      </c>
      <c r="I285" s="31">
        <f t="shared" ca="1" si="368"/>
        <v>3449479.8959583696</v>
      </c>
      <c r="J285" s="31">
        <f t="shared" ca="1" si="368"/>
        <v>1332044.0918978739</v>
      </c>
      <c r="K285" s="31">
        <f t="shared" ca="1" si="368"/>
        <v>204461.9768794229</v>
      </c>
      <c r="L285" s="31">
        <f t="shared" ca="1" si="368"/>
        <v>54372.133092925265</v>
      </c>
      <c r="M285" s="31">
        <f t="shared" ca="1" si="368"/>
        <v>41575.967844215877</v>
      </c>
      <c r="N285" s="31">
        <f t="shared" ca="1" si="368"/>
        <v>32093.115033270686</v>
      </c>
      <c r="O285" s="31">
        <f t="shared" ca="1" si="368"/>
        <v>19806.257407360783</v>
      </c>
      <c r="P285" s="31">
        <f t="shared" ca="1" si="369"/>
        <v>12575.10033842847</v>
      </c>
      <c r="Q285" s="31">
        <f t="shared" ca="1" si="369"/>
        <v>7774.4788202167856</v>
      </c>
      <c r="R285" s="31">
        <f t="shared" ca="1" si="369"/>
        <v>2995.0022755566479</v>
      </c>
      <c r="S285" s="31">
        <f t="shared" ca="1" si="369"/>
        <v>775.76433563894375</v>
      </c>
      <c r="T285" s="31">
        <f t="shared" ca="1" si="369"/>
        <v>132.32696814815168</v>
      </c>
      <c r="U285" s="31">
        <f t="shared" ca="1" si="369"/>
        <v>43.783687181450624</v>
      </c>
      <c r="V285" s="31">
        <f t="shared" ca="1" si="369"/>
        <v>10.994825180452413</v>
      </c>
      <c r="W285" s="33">
        <f t="shared" ca="1" si="290"/>
        <v>16565023.491860835</v>
      </c>
      <c r="X285" s="33">
        <f t="shared" ca="1" si="291"/>
        <v>311586092.16953826</v>
      </c>
      <c r="Y285" s="40">
        <f t="array" aca="1" ref="Y285" ca="1">SUM($E$54:$V$54*E285:V285)/1000000</f>
        <v>2371.0434927280239</v>
      </c>
      <c r="Z285" s="41">
        <f t="array" aca="1" ref="Z285" ca="1">SUM(($E$54:$V$54*E285:V285))/SUM(E285:V285)</f>
        <v>7.6095934713219062</v>
      </c>
      <c r="AE285" s="10"/>
      <c r="AF285" s="48"/>
      <c r="AG285" s="55">
        <f t="shared" ca="1" si="296"/>
        <v>3443553.935305363</v>
      </c>
      <c r="AH285" s="55">
        <f t="shared" ca="1" si="297"/>
        <v>2563827.125028728</v>
      </c>
      <c r="AI285" s="55">
        <f t="shared" ca="1" si="298"/>
        <v>1866216.8485002806</v>
      </c>
      <c r="AJ285" s="55">
        <f t="shared" ca="1" si="299"/>
        <v>564350.28962174954</v>
      </c>
      <c r="AK285" s="55">
        <f t="shared" ca="1" si="300"/>
        <v>217928.35201976146</v>
      </c>
      <c r="AL285" s="55">
        <f t="shared" ca="1" si="301"/>
        <v>33450.890960035431</v>
      </c>
      <c r="AM285" s="55">
        <f t="shared" ca="1" si="302"/>
        <v>8895.523378552547</v>
      </c>
      <c r="AN285" s="55">
        <f t="shared" ca="1" si="303"/>
        <v>6802.0136953628871</v>
      </c>
      <c r="AO285" s="55">
        <f t="shared" ca="1" si="304"/>
        <v>5250.5766985658702</v>
      </c>
      <c r="AP285" s="55">
        <f t="shared" ca="1" si="305"/>
        <v>3240.3920130867982</v>
      </c>
      <c r="AQ285" s="55">
        <f t="shared" ca="1" si="306"/>
        <v>2057.3424783051164</v>
      </c>
      <c r="AR285" s="55">
        <f t="shared" ca="1" si="307"/>
        <v>1271.9393955558953</v>
      </c>
      <c r="AS285" s="55">
        <f t="shared" ca="1" si="308"/>
        <v>489.99572474928033</v>
      </c>
      <c r="AT285" s="55">
        <f t="shared" ca="1" si="309"/>
        <v>126.91850386170384</v>
      </c>
      <c r="AU285" s="55">
        <f t="shared" ca="1" si="310"/>
        <v>21.649281935713216</v>
      </c>
      <c r="AV285" s="55">
        <f t="shared" ca="1" si="311"/>
        <v>7.1632064214987246</v>
      </c>
      <c r="AW285" s="55">
        <f t="shared" ca="1" si="312"/>
        <v>1.7988024171988704</v>
      </c>
      <c r="AX285" s="55">
        <f t="shared" ca="1" si="292"/>
        <v>2710111.6942806412</v>
      </c>
      <c r="AY285" s="55">
        <f t="shared" ca="1" si="293"/>
        <v>8717492.7546147313</v>
      </c>
      <c r="AZ285" s="43">
        <f t="array" aca="1" ref="AZ285" ca="1">SUM($E$54:$V$54*AF285:AW285)/1000000</f>
        <v>110.99998026972781</v>
      </c>
      <c r="BA285" s="45">
        <f t="array" aca="1" ref="BA285" ca="1">IF(AZ285=0,"",SUM(($E$54:$V$54*AF285:AW285))/SUM(AF285:AW285))</f>
        <v>12.733016636115741</v>
      </c>
      <c r="BB285" s="56">
        <f t="array" aca="1" ref="BB285" ca="1">SUM(AG285:AW285*AG$54:AW$54*AG$55:AW$55)/1000000</f>
        <v>173.3659158546435</v>
      </c>
      <c r="BG285" s="10"/>
      <c r="BH285" s="48"/>
      <c r="BI285" s="55">
        <f t="shared" si="313"/>
        <v>0</v>
      </c>
      <c r="BJ285" s="55">
        <f t="shared" si="314"/>
        <v>0</v>
      </c>
      <c r="BK285" s="55">
        <f t="shared" ca="1" si="315"/>
        <v>14856349.943677753</v>
      </c>
      <c r="BL285" s="55">
        <f t="shared" ca="1" si="316"/>
        <v>4492610.4917412233</v>
      </c>
      <c r="BM285" s="55">
        <f t="shared" ca="1" si="317"/>
        <v>1734857.2663762881</v>
      </c>
      <c r="BN285" s="55">
        <f t="shared" ca="1" si="318"/>
        <v>266291.74547934014</v>
      </c>
      <c r="BO285" s="55">
        <f t="shared" ca="1" si="319"/>
        <v>70814.390273105178</v>
      </c>
      <c r="BP285" s="55">
        <f t="shared" ca="1" si="320"/>
        <v>54148.635439234989</v>
      </c>
      <c r="BQ285" s="55">
        <f t="shared" ca="1" si="321"/>
        <v>41798.146288680371</v>
      </c>
      <c r="BR285" s="55">
        <f t="shared" ca="1" si="322"/>
        <v>25795.714865505703</v>
      </c>
      <c r="BS285" s="55">
        <f t="shared" ca="1" si="323"/>
        <v>16377.83939002385</v>
      </c>
      <c r="BT285" s="55">
        <f t="shared" ca="1" si="324"/>
        <v>10125.498964771296</v>
      </c>
      <c r="BU285" s="55">
        <f t="shared" ca="1" si="325"/>
        <v>3900.6978013467524</v>
      </c>
      <c r="BV285" s="55">
        <f t="shared" ca="1" si="326"/>
        <v>1010.357241824679</v>
      </c>
      <c r="BW285" s="55">
        <f t="shared" ca="1" si="327"/>
        <v>172.34294542178358</v>
      </c>
      <c r="BX285" s="55">
        <f t="shared" ca="1" si="328"/>
        <v>57.023974144325535</v>
      </c>
      <c r="BY285" s="55">
        <f t="shared" ca="1" si="329"/>
        <v>14.319685416469879</v>
      </c>
      <c r="BZ285" s="55">
        <f t="shared" ca="1" si="294"/>
        <v>21574324.414144088</v>
      </c>
      <c r="CA285" s="55">
        <f t="shared" ca="1" si="295"/>
        <v>21574324.414144088</v>
      </c>
      <c r="CB285" s="43">
        <f t="array" aca="1" ref="CB285" ca="1">SUM($E$54:$V$54*BH285:BY285)/1000000</f>
        <v>451.54310183213744</v>
      </c>
      <c r="CC285" s="45">
        <f t="array" aca="1" ref="CC285" ca="1">IF(CB285=0,"",SUM(($E$54:$V$54*BH285:BY285))/SUM(BH285:BY285))</f>
        <v>20.929651986511644</v>
      </c>
      <c r="CD285" s="56">
        <f t="array" aca="1" ref="CD285" ca="1">SUM(BI285:BY285*BI$54:BY$54*BI$55:BY$55)/1000000</f>
        <v>2053.2817217783772</v>
      </c>
      <c r="CI285" s="10"/>
      <c r="CJ285" s="73"/>
      <c r="CK285" s="156" t="str">
        <f t="shared" ca="1" si="330"/>
        <v/>
      </c>
      <c r="CL285" s="156" t="str">
        <f t="shared" ca="1" si="331"/>
        <v/>
      </c>
      <c r="CM285" s="156" t="str">
        <f t="shared" ca="1" si="332"/>
        <v/>
      </c>
      <c r="CN285" s="156">
        <f t="shared" ca="1" si="333"/>
        <v>0.11007909137344983</v>
      </c>
      <c r="CO285" s="156">
        <f t="shared" ca="1" si="334"/>
        <v>0.10200921537672868</v>
      </c>
      <c r="CP285" s="156">
        <f t="shared" ca="1" si="335"/>
        <v>0.10756138863647188</v>
      </c>
      <c r="CQ285" s="156">
        <f t="shared" ca="1" si="336"/>
        <v>0.13924288194050907</v>
      </c>
      <c r="CR285" s="156">
        <f t="shared" ca="1" si="337"/>
        <v>0.11394433406281199</v>
      </c>
      <c r="CS285" s="156">
        <f t="shared" ca="1" si="338"/>
        <v>0.11723611016242465</v>
      </c>
      <c r="CT285" s="156">
        <f t="shared" ca="1" si="339"/>
        <v>0.10630349314066266</v>
      </c>
      <c r="CU285" s="156">
        <f t="shared" ca="1" si="340"/>
        <v>0.12134716480841444</v>
      </c>
      <c r="CV285" s="156">
        <f t="shared" ca="1" si="341"/>
        <v>0.11299269156462222</v>
      </c>
      <c r="CW285" s="156">
        <f t="shared" ca="1" si="342"/>
        <v>0.11768444471315236</v>
      </c>
      <c r="CX285" s="156">
        <f t="shared" ca="1" si="343"/>
        <v>0.12717575570039116</v>
      </c>
      <c r="CY285" s="156" t="str">
        <f t="shared" ca="1" si="344"/>
        <v/>
      </c>
      <c r="CZ285" s="156" t="str">
        <f t="shared" ca="1" si="345"/>
        <v/>
      </c>
      <c r="DA285" s="156" t="str">
        <f t="shared" ca="1" si="346"/>
        <v/>
      </c>
      <c r="DB285" s="55"/>
      <c r="DC285" s="55"/>
      <c r="DD285" s="43"/>
      <c r="DE285" s="45"/>
      <c r="DF285" s="56"/>
      <c r="DK285" s="10"/>
      <c r="DL285" s="48"/>
      <c r="DM285" s="74">
        <f t="shared" ca="1" si="347"/>
        <v>9.4173423347957447E-2</v>
      </c>
      <c r="DN285" s="74">
        <f t="shared" ca="1" si="348"/>
        <v>9.4173423347957447E-2</v>
      </c>
      <c r="DO285" s="74">
        <f t="shared" ca="1" si="349"/>
        <v>0.84385764883101744</v>
      </c>
      <c r="DP285" s="74">
        <f t="shared" ca="1" si="350"/>
        <v>0.84385764883101722</v>
      </c>
      <c r="DQ285" s="74">
        <f t="shared" ca="1" si="351"/>
        <v>0.84385764883101722</v>
      </c>
      <c r="DR285" s="74">
        <f t="shared" ca="1" si="352"/>
        <v>0.84385764883101722</v>
      </c>
      <c r="DS285" s="74">
        <f t="shared" ca="1" si="353"/>
        <v>0.84385764883101722</v>
      </c>
      <c r="DT285" s="74">
        <f t="shared" ca="1" si="354"/>
        <v>0.84385764883101722</v>
      </c>
      <c r="DU285" s="74">
        <f t="shared" ca="1" si="355"/>
        <v>0.84385764883101722</v>
      </c>
      <c r="DV285" s="74">
        <f t="shared" ca="1" si="356"/>
        <v>0.84385764883101722</v>
      </c>
      <c r="DW285" s="74">
        <f t="shared" ca="1" si="357"/>
        <v>0.84385764883101722</v>
      </c>
      <c r="DX285" s="74">
        <f t="shared" ca="1" si="358"/>
        <v>0.84385764883101722</v>
      </c>
      <c r="DY285" s="74">
        <f t="shared" ca="1" si="359"/>
        <v>0.84385764883101722</v>
      </c>
      <c r="DZ285" s="74">
        <f t="shared" ca="1" si="360"/>
        <v>0.84385764883101722</v>
      </c>
      <c r="EA285" s="74">
        <f t="shared" ca="1" si="361"/>
        <v>0.84385764883101722</v>
      </c>
      <c r="EB285" s="74">
        <f t="shared" ca="1" si="362"/>
        <v>0.84385764883101722</v>
      </c>
      <c r="EC285" s="74">
        <f t="shared" ca="1" si="363"/>
        <v>0.84385764883101722</v>
      </c>
      <c r="ED285" s="55"/>
      <c r="EE285" s="55"/>
      <c r="EF285" s="43"/>
      <c r="EG285" s="45"/>
      <c r="EH285" s="56"/>
    </row>
    <row r="286" spans="1:138" x14ac:dyDescent="0.2">
      <c r="A286" s="7">
        <v>20</v>
      </c>
      <c r="B286">
        <v>2</v>
      </c>
      <c r="C286" s="5">
        <f t="shared" ca="1" si="287"/>
        <v>0.62200764268837128</v>
      </c>
      <c r="D286" s="5">
        <f t="shared" ca="1" si="288"/>
        <v>0.10234224018904793</v>
      </c>
      <c r="E286" s="32">
        <f t="shared" ca="1" si="289"/>
        <v>64677921.328031816</v>
      </c>
      <c r="F286" s="31">
        <f t="shared" ca="1" si="368"/>
        <v>64113742.139686339</v>
      </c>
      <c r="G286" s="31">
        <f t="shared" ca="1" si="368"/>
        <v>91401027.722178191</v>
      </c>
      <c r="H286" s="31">
        <f t="shared" ca="1" si="368"/>
        <v>36534102.29962042</v>
      </c>
      <c r="I286" s="31">
        <f t="shared" ca="1" si="368"/>
        <v>4640708.4019006742</v>
      </c>
      <c r="J286" s="31">
        <f t="shared" ca="1" si="368"/>
        <v>1403365.9232941703</v>
      </c>
      <c r="K286" s="31">
        <f t="shared" ca="1" si="368"/>
        <v>541920.9107683301</v>
      </c>
      <c r="L286" s="31">
        <f t="shared" ca="1" si="368"/>
        <v>83182.096900501987</v>
      </c>
      <c r="M286" s="31">
        <f t="shared" ca="1" si="368"/>
        <v>22120.435851453782</v>
      </c>
      <c r="N286" s="31">
        <f t="shared" ca="1" si="368"/>
        <v>16914.51994513984</v>
      </c>
      <c r="O286" s="31">
        <f t="shared" ca="1" si="368"/>
        <v>13056.572401776213</v>
      </c>
      <c r="P286" s="31">
        <f t="shared" ca="1" si="369"/>
        <v>8057.860185255684</v>
      </c>
      <c r="Q286" s="31">
        <f t="shared" ca="1" si="369"/>
        <v>5115.9791705504358</v>
      </c>
      <c r="R286" s="31">
        <f t="shared" ca="1" si="369"/>
        <v>3162.9228106091778</v>
      </c>
      <c r="S286" s="31">
        <f t="shared" ca="1" si="369"/>
        <v>1218.4689461820888</v>
      </c>
      <c r="T286" s="31">
        <f t="shared" ca="1" si="369"/>
        <v>315.6073570448122</v>
      </c>
      <c r="U286" s="31">
        <f t="shared" ca="1" si="369"/>
        <v>53.835118172316584</v>
      </c>
      <c r="V286" s="31">
        <f t="shared" ca="1" si="369"/>
        <v>17.812695374340901</v>
      </c>
      <c r="W286" s="33">
        <f t="shared" ca="1" si="290"/>
        <v>43273313.64696566</v>
      </c>
      <c r="X286" s="33">
        <f t="shared" ca="1" si="291"/>
        <v>263466004.83686203</v>
      </c>
      <c r="Y286" s="40">
        <f t="array" aca="1" ref="Y286" ca="1">SUM($E$54:$V$54*E286:V286)/1000000</f>
        <v>2518.7175260782597</v>
      </c>
      <c r="Z286" s="41">
        <f t="array" aca="1" ref="Z286" ca="1">SUM(($E$54:$V$54*E286:V286))/SUM(E286:V286)</f>
        <v>9.5599336530640748</v>
      </c>
      <c r="AE286" s="10"/>
      <c r="AF286" s="48"/>
      <c r="AG286" s="55">
        <f t="shared" ca="1" si="296"/>
        <v>2331892.2754143481</v>
      </c>
      <c r="AH286" s="55">
        <f t="shared" ca="1" si="297"/>
        <v>3324362.974257716</v>
      </c>
      <c r="AI286" s="55">
        <f t="shared" ca="1" si="298"/>
        <v>6061548.3207659451</v>
      </c>
      <c r="AJ286" s="55">
        <f t="shared" ca="1" si="299"/>
        <v>769962.21201794001</v>
      </c>
      <c r="AK286" s="55">
        <f t="shared" ca="1" si="300"/>
        <v>232839.17820124756</v>
      </c>
      <c r="AL286" s="55">
        <f t="shared" ca="1" si="301"/>
        <v>89912.700186692484</v>
      </c>
      <c r="AM286" s="55">
        <f t="shared" ca="1" si="302"/>
        <v>13801.141072248724</v>
      </c>
      <c r="AN286" s="55">
        <f t="shared" ca="1" si="303"/>
        <v>3670.107717177536</v>
      </c>
      <c r="AO286" s="55">
        <f t="shared" ca="1" si="304"/>
        <v>2806.3692144172305</v>
      </c>
      <c r="AP286" s="55">
        <f t="shared" ca="1" si="305"/>
        <v>2166.2786146456883</v>
      </c>
      <c r="AQ286" s="55">
        <f t="shared" ca="1" si="306"/>
        <v>1336.9182708893554</v>
      </c>
      <c r="AR286" s="55">
        <f t="shared" ca="1" si="307"/>
        <v>848.8166671237941</v>
      </c>
      <c r="AS286" s="55">
        <f t="shared" ca="1" si="308"/>
        <v>524.77570939411203</v>
      </c>
      <c r="AT286" s="55">
        <f t="shared" ca="1" si="309"/>
        <v>202.16203299765294</v>
      </c>
      <c r="AU286" s="55">
        <f t="shared" ca="1" si="310"/>
        <v>52.36393190742875</v>
      </c>
      <c r="AV286" s="55">
        <f t="shared" ca="1" si="311"/>
        <v>8.93204293017574</v>
      </c>
      <c r="AW286" s="55">
        <f t="shared" ca="1" si="312"/>
        <v>2.9553898122131552</v>
      </c>
      <c r="AX286" s="55">
        <f t="shared" ca="1" si="292"/>
        <v>7179683.2318353709</v>
      </c>
      <c r="AY286" s="55">
        <f t="shared" ca="1" si="293"/>
        <v>12835938.481507434</v>
      </c>
      <c r="AZ286" s="43">
        <f t="array" aca="1" ref="AZ286" ca="1">SUM($E$54:$V$54*AF286:AW286)/1000000</f>
        <v>199.57572518810588</v>
      </c>
      <c r="BA286" s="45">
        <f t="array" aca="1" ref="BA286" ca="1">IF(AZ286=0,"",SUM(($E$54:$V$54*AF286:AW286))/SUM(AF286:AW286))</f>
        <v>15.548198947481088</v>
      </c>
      <c r="BB286" s="56">
        <f t="array" aca="1" ref="BB286" ca="1">SUM(AG286:AW286*AG$54:AW$54*AG$55:AW$55)/1000000</f>
        <v>333.18307786130242</v>
      </c>
      <c r="BG286" s="10"/>
      <c r="BH286" s="48"/>
      <c r="BI286" s="55">
        <f t="shared" si="313"/>
        <v>0</v>
      </c>
      <c r="BJ286" s="55">
        <f t="shared" si="314"/>
        <v>0</v>
      </c>
      <c r="BK286" s="55">
        <f t="shared" ca="1" si="315"/>
        <v>36840403.093353033</v>
      </c>
      <c r="BL286" s="55">
        <f t="shared" ca="1" si="316"/>
        <v>4679615.9588819928</v>
      </c>
      <c r="BM286" s="55">
        <f t="shared" ca="1" si="317"/>
        <v>1415131.7001750974</v>
      </c>
      <c r="BN286" s="55">
        <f t="shared" ca="1" si="318"/>
        <v>546464.35907170794</v>
      </c>
      <c r="BO286" s="55">
        <f t="shared" ca="1" si="319"/>
        <v>83879.493050981138</v>
      </c>
      <c r="BP286" s="55">
        <f t="shared" ca="1" si="320"/>
        <v>22305.892907533736</v>
      </c>
      <c r="BQ286" s="55">
        <f t="shared" ca="1" si="321"/>
        <v>17056.330761847832</v>
      </c>
      <c r="BR286" s="55">
        <f t="shared" ca="1" si="322"/>
        <v>13166.038304545442</v>
      </c>
      <c r="BS286" s="55">
        <f t="shared" ca="1" si="323"/>
        <v>8125.4170380363757</v>
      </c>
      <c r="BT286" s="55">
        <f t="shared" ca="1" si="324"/>
        <v>5158.8713830867591</v>
      </c>
      <c r="BU286" s="55">
        <f t="shared" ca="1" si="325"/>
        <v>3189.4406584944027</v>
      </c>
      <c r="BV286" s="55">
        <f t="shared" ca="1" si="326"/>
        <v>1228.6845524748974</v>
      </c>
      <c r="BW286" s="55">
        <f t="shared" ca="1" si="327"/>
        <v>318.25339945137995</v>
      </c>
      <c r="BX286" s="55">
        <f t="shared" ca="1" si="328"/>
        <v>54.286470152765844</v>
      </c>
      <c r="BY286" s="55">
        <f t="shared" ca="1" si="329"/>
        <v>17.962036466313879</v>
      </c>
      <c r="BZ286" s="55">
        <f t="shared" ca="1" si="294"/>
        <v>43636115.782044902</v>
      </c>
      <c r="CA286" s="55">
        <f t="shared" ca="1" si="295"/>
        <v>43636115.782044902</v>
      </c>
      <c r="CB286" s="43">
        <f t="array" aca="1" ref="CB286" ca="1">SUM($E$54:$V$54*BH286:BY286)/1000000</f>
        <v>867.08993442374356</v>
      </c>
      <c r="CC286" s="45">
        <f t="array" aca="1" ref="CC286" ca="1">IF(CB286=0,"",SUM(($E$54:$V$54*BH286:BY286))/SUM(BH286:BY286))</f>
        <v>19.870923863955095</v>
      </c>
      <c r="CD286" s="56">
        <f t="array" aca="1" ref="CD286" ca="1">SUM(BI286:BY286*BI$54:BY$54*BI$55:BY$55)/1000000</f>
        <v>3882.2119334203685</v>
      </c>
      <c r="CI286" s="10"/>
      <c r="CJ286" s="73"/>
      <c r="CK286" s="156" t="str">
        <f t="shared" ca="1" si="330"/>
        <v/>
      </c>
      <c r="CL286" s="156" t="str">
        <f t="shared" ca="1" si="331"/>
        <v/>
      </c>
      <c r="CM286" s="156" t="str">
        <f t="shared" ca="1" si="332"/>
        <v/>
      </c>
      <c r="CN286" s="156">
        <f t="shared" ca="1" si="333"/>
        <v>0.97353144446532303</v>
      </c>
      <c r="CO286" s="156">
        <f t="shared" ca="1" si="334"/>
        <v>1.0273210656993457</v>
      </c>
      <c r="CP286" s="156">
        <f t="shared" ca="1" si="335"/>
        <v>0.92262886546297074</v>
      </c>
      <c r="CQ286" s="156">
        <f t="shared" ca="1" si="336"/>
        <v>1.085548202507965</v>
      </c>
      <c r="CR286" s="156">
        <f t="shared" ca="1" si="337"/>
        <v>0.83357308913223394</v>
      </c>
      <c r="CS286" s="156">
        <f t="shared" ca="1" si="338"/>
        <v>0.83089054170865373</v>
      </c>
      <c r="CT286" s="156">
        <f t="shared" ca="1" si="339"/>
        <v>1.0617708873362479</v>
      </c>
      <c r="CU286" s="156">
        <f t="shared" ca="1" si="340"/>
        <v>0.89264322622743586</v>
      </c>
      <c r="CV286" s="156">
        <f t="shared" ca="1" si="341"/>
        <v>0.8204899339423869</v>
      </c>
      <c r="CW286" s="156">
        <f t="shared" ca="1" si="342"/>
        <v>0.8910927480833426</v>
      </c>
      <c r="CX286" s="156">
        <f t="shared" ca="1" si="343"/>
        <v>1.0817061338004799</v>
      </c>
      <c r="CY286" s="156" t="str">
        <f t="shared" ca="1" si="344"/>
        <v/>
      </c>
      <c r="CZ286" s="156" t="str">
        <f t="shared" ca="1" si="345"/>
        <v/>
      </c>
      <c r="DA286" s="156" t="str">
        <f t="shared" ca="1" si="346"/>
        <v/>
      </c>
      <c r="DB286" s="55"/>
      <c r="DC286" s="55"/>
      <c r="DD286" s="43"/>
      <c r="DE286" s="45"/>
      <c r="DF286" s="56"/>
      <c r="DK286" s="10"/>
      <c r="DL286" s="48"/>
      <c r="DM286" s="74">
        <f t="shared" ca="1" si="347"/>
        <v>0.10234224018904794</v>
      </c>
      <c r="DN286" s="74">
        <f t="shared" ca="1" si="348"/>
        <v>0.10234224018904794</v>
      </c>
      <c r="DO286" s="74">
        <f t="shared" ca="1" si="349"/>
        <v>0.72434988287741919</v>
      </c>
      <c r="DP286" s="74">
        <f t="shared" ca="1" si="350"/>
        <v>0.7243498828774193</v>
      </c>
      <c r="DQ286" s="74">
        <f t="shared" ca="1" si="351"/>
        <v>0.72434988287741919</v>
      </c>
      <c r="DR286" s="74">
        <f t="shared" ca="1" si="352"/>
        <v>0.7243498828774193</v>
      </c>
      <c r="DS286" s="74">
        <f t="shared" ca="1" si="353"/>
        <v>0.72434988287741919</v>
      </c>
      <c r="DT286" s="74">
        <f t="shared" ca="1" si="354"/>
        <v>0.72434988287741908</v>
      </c>
      <c r="DU286" s="74">
        <f t="shared" ca="1" si="355"/>
        <v>0.72434988287741919</v>
      </c>
      <c r="DV286" s="74">
        <f t="shared" ca="1" si="356"/>
        <v>0.72434988287741919</v>
      </c>
      <c r="DW286" s="74">
        <f t="shared" ca="1" si="357"/>
        <v>0.72434988287741919</v>
      </c>
      <c r="DX286" s="74">
        <f t="shared" ca="1" si="358"/>
        <v>0.72434988287741919</v>
      </c>
      <c r="DY286" s="74">
        <f t="shared" ca="1" si="359"/>
        <v>0.72434988287741919</v>
      </c>
      <c r="DZ286" s="74">
        <f t="shared" ca="1" si="360"/>
        <v>0.7243498828774193</v>
      </c>
      <c r="EA286" s="74">
        <f t="shared" ca="1" si="361"/>
        <v>0.7243498828774193</v>
      </c>
      <c r="EB286" s="74">
        <f t="shared" ca="1" si="362"/>
        <v>0.72434988287741919</v>
      </c>
      <c r="EC286" s="74">
        <f t="shared" ca="1" si="363"/>
        <v>0.72434988287741919</v>
      </c>
      <c r="ED286" s="55"/>
      <c r="EE286" s="55"/>
      <c r="EF286" s="43"/>
      <c r="EG286" s="45"/>
      <c r="EH286" s="56"/>
    </row>
    <row r="287" spans="1:138" x14ac:dyDescent="0.2">
      <c r="A287" s="7">
        <v>20</v>
      </c>
      <c r="B287">
        <v>3</v>
      </c>
      <c r="C287" s="5">
        <f t="shared" ca="1" si="287"/>
        <v>0.54388787225947888</v>
      </c>
      <c r="D287" s="5">
        <f t="shared" ca="1" si="288"/>
        <v>0.10102046179033046</v>
      </c>
      <c r="E287" s="32">
        <f t="shared" ca="1" si="289"/>
        <v>47758924.473387025</v>
      </c>
      <c r="F287" s="31">
        <f t="shared" ca="1" si="368"/>
        <v>49077438.815931752</v>
      </c>
      <c r="G287" s="31">
        <f t="shared" ca="1" si="368"/>
        <v>48649341.1122839</v>
      </c>
      <c r="H287" s="31">
        <f t="shared" ca="1" si="368"/>
        <v>40259596.128222622</v>
      </c>
      <c r="I287" s="31">
        <f t="shared" ca="1" si="368"/>
        <v>16092250.165508702</v>
      </c>
      <c r="J287" s="31">
        <f t="shared" ca="1" si="368"/>
        <v>2044102.2455159561</v>
      </c>
      <c r="K287" s="31">
        <f t="shared" ca="1" si="368"/>
        <v>618143.43558222649</v>
      </c>
      <c r="L287" s="31">
        <f t="shared" ca="1" si="368"/>
        <v>238701.00309252413</v>
      </c>
      <c r="M287" s="31">
        <f t="shared" ca="1" si="368"/>
        <v>36639.386993460401</v>
      </c>
      <c r="N287" s="31">
        <f t="shared" ca="1" si="368"/>
        <v>9743.4332605835007</v>
      </c>
      <c r="O287" s="31">
        <f t="shared" ca="1" si="368"/>
        <v>7450.3729188250745</v>
      </c>
      <c r="P287" s="31">
        <f t="shared" ca="1" si="369"/>
        <v>5751.0549368457487</v>
      </c>
      <c r="Q287" s="31">
        <f t="shared" ca="1" si="369"/>
        <v>3549.2620247350105</v>
      </c>
      <c r="R287" s="31">
        <f t="shared" ca="1" si="369"/>
        <v>2253.4457252802044</v>
      </c>
      <c r="S287" s="31">
        <f t="shared" ca="1" si="369"/>
        <v>1393.1790277777159</v>
      </c>
      <c r="T287" s="31">
        <f t="shared" ca="1" si="369"/>
        <v>536.70148892832253</v>
      </c>
      <c r="U287" s="31">
        <f t="shared" ca="1" si="369"/>
        <v>139.01621290672608</v>
      </c>
      <c r="V287" s="31">
        <f t="shared" ca="1" si="369"/>
        <v>23.712863729722546</v>
      </c>
      <c r="W287" s="33">
        <f t="shared" ca="1" si="290"/>
        <v>59320272.543375112</v>
      </c>
      <c r="X287" s="33">
        <f t="shared" ca="1" si="291"/>
        <v>204805976.94497782</v>
      </c>
      <c r="Y287" s="40">
        <f t="array" aca="1" ref="Y287" ca="1">SUM($E$54:$V$54*E287:V287)/1000000</f>
        <v>2226.1373539975643</v>
      </c>
      <c r="Z287" s="41">
        <f t="array" aca="1" ref="Z287" ca="1">SUM(($E$54:$V$54*E287:V287))/SUM(E287:V287)</f>
        <v>10.869494080222218</v>
      </c>
      <c r="AE287" s="10"/>
      <c r="AF287" s="48"/>
      <c r="AG287" s="55">
        <f t="shared" ca="1" si="296"/>
        <v>1922127.0013686472</v>
      </c>
      <c r="AH287" s="55">
        <f t="shared" ca="1" si="297"/>
        <v>1905360.4753383936</v>
      </c>
      <c r="AI287" s="55">
        <f t="shared" ca="1" si="298"/>
        <v>6301108.0893905563</v>
      </c>
      <c r="AJ287" s="55">
        <f t="shared" ca="1" si="299"/>
        <v>2518629.5304959868</v>
      </c>
      <c r="AK287" s="55">
        <f t="shared" ca="1" si="300"/>
        <v>319926.43825189362</v>
      </c>
      <c r="AL287" s="55">
        <f t="shared" ca="1" si="301"/>
        <v>96746.83744828694</v>
      </c>
      <c r="AM287" s="55">
        <f t="shared" ca="1" si="302"/>
        <v>37359.560606162144</v>
      </c>
      <c r="AN287" s="55">
        <f t="shared" ca="1" si="303"/>
        <v>5734.5020809327425</v>
      </c>
      <c r="AO287" s="55">
        <f t="shared" ca="1" si="304"/>
        <v>1524.963786054009</v>
      </c>
      <c r="AP287" s="55">
        <f t="shared" ca="1" si="305"/>
        <v>1166.0724294965139</v>
      </c>
      <c r="AQ287" s="55">
        <f t="shared" ca="1" si="306"/>
        <v>900.10885031419389</v>
      </c>
      <c r="AR287" s="55">
        <f t="shared" ca="1" si="307"/>
        <v>555.50193758021214</v>
      </c>
      <c r="AS287" s="55">
        <f t="shared" ca="1" si="308"/>
        <v>352.69119549393082</v>
      </c>
      <c r="AT287" s="55">
        <f t="shared" ca="1" si="309"/>
        <v>218.04917302052903</v>
      </c>
      <c r="AU287" s="55">
        <f t="shared" ca="1" si="310"/>
        <v>84.000199174961494</v>
      </c>
      <c r="AV287" s="55">
        <f t="shared" ca="1" si="311"/>
        <v>21.75769923059293</v>
      </c>
      <c r="AW287" s="55">
        <f t="shared" ca="1" si="312"/>
        <v>3.7113466561883044</v>
      </c>
      <c r="AX287" s="55">
        <f t="shared" ca="1" si="292"/>
        <v>9284331.8148908392</v>
      </c>
      <c r="AY287" s="55">
        <f t="shared" ca="1" si="293"/>
        <v>13111819.291597879</v>
      </c>
      <c r="AZ287" s="43">
        <f t="array" aca="1" ref="AZ287" ca="1">SUM($E$54:$V$54*AF287:AW287)/1000000</f>
        <v>228.72593854171842</v>
      </c>
      <c r="BA287" s="45">
        <f t="array" aca="1" ref="BA287" ca="1">IF(AZ287=0,"",SUM(($E$54:$V$54*AF287:AW287))/SUM(AF287:AW287))</f>
        <v>17.444256472348364</v>
      </c>
      <c r="BB287" s="56">
        <f t="array" aca="1" ref="BB287" ca="1">SUM(AG287:AW287*AG$54:AW$54*AG$55:AW$55)/1000000</f>
        <v>409.52456926445768</v>
      </c>
      <c r="BG287" s="10"/>
      <c r="BH287" s="48"/>
      <c r="BI287" s="55">
        <f t="shared" si="313"/>
        <v>0</v>
      </c>
      <c r="BJ287" s="55">
        <f t="shared" si="314"/>
        <v>0</v>
      </c>
      <c r="BK287" s="55">
        <f t="shared" ca="1" si="315"/>
        <v>33924773.366494909</v>
      </c>
      <c r="BL287" s="55">
        <f t="shared" ca="1" si="316"/>
        <v>13560144.47047868</v>
      </c>
      <c r="BM287" s="55">
        <f t="shared" ca="1" si="317"/>
        <v>1722464.0107221464</v>
      </c>
      <c r="BN287" s="55">
        <f t="shared" ca="1" si="318"/>
        <v>520878.94506753393</v>
      </c>
      <c r="BO287" s="55">
        <f t="shared" ca="1" si="319"/>
        <v>201141.54663842093</v>
      </c>
      <c r="BP287" s="55">
        <f t="shared" ca="1" si="320"/>
        <v>30874.201919007683</v>
      </c>
      <c r="BQ287" s="55">
        <f t="shared" ca="1" si="321"/>
        <v>8210.3100121550215</v>
      </c>
      <c r="BR287" s="55">
        <f t="shared" ca="1" si="322"/>
        <v>6278.0613089615281</v>
      </c>
      <c r="BS287" s="55">
        <f t="shared" ca="1" si="323"/>
        <v>4846.1299693461951</v>
      </c>
      <c r="BT287" s="55">
        <f t="shared" ca="1" si="324"/>
        <v>2990.7878217147381</v>
      </c>
      <c r="BU287" s="55">
        <f t="shared" ca="1" si="325"/>
        <v>1898.8674223246035</v>
      </c>
      <c r="BV287" s="55">
        <f t="shared" ca="1" si="326"/>
        <v>1173.9631621187675</v>
      </c>
      <c r="BW287" s="55">
        <f t="shared" ca="1" si="327"/>
        <v>452.25183877564996</v>
      </c>
      <c r="BX287" s="55">
        <f t="shared" ca="1" si="328"/>
        <v>117.14209705703007</v>
      </c>
      <c r="BY287" s="55">
        <f t="shared" ca="1" si="329"/>
        <v>19.9816591636765</v>
      </c>
      <c r="BZ287" s="55">
        <f t="shared" ca="1" si="294"/>
        <v>49986264.036612317</v>
      </c>
      <c r="CA287" s="55">
        <f t="shared" ca="1" si="295"/>
        <v>49986264.036612317</v>
      </c>
      <c r="CB287" s="43">
        <f t="array" aca="1" ref="CB287" ca="1">SUM($E$54:$V$54*BH287:BY287)/1000000</f>
        <v>1035.9268490767161</v>
      </c>
      <c r="CC287" s="45">
        <f t="array" aca="1" ref="CC287" ca="1">IF(CB287=0,"",SUM(($E$54:$V$54*BH287:BY287))/SUM(BH287:BY287))</f>
        <v>20.724230326914491</v>
      </c>
      <c r="CD287" s="56">
        <f t="array" aca="1" ref="CD287" ca="1">SUM(BI287:BY287*BI$54:BY$54*BI$55:BY$55)/1000000</f>
        <v>4690.8989783009511</v>
      </c>
      <c r="CI287" s="10"/>
      <c r="CJ287" s="73"/>
      <c r="CK287" s="156" t="str">
        <f t="shared" ca="1" si="330"/>
        <v/>
      </c>
      <c r="CL287" s="156" t="str">
        <f t="shared" ca="1" si="331"/>
        <v/>
      </c>
      <c r="CM287" s="156" t="str">
        <f t="shared" ca="1" si="332"/>
        <v/>
      </c>
      <c r="CN287" s="156">
        <f t="shared" ca="1" si="333"/>
        <v>0.79862206728192342</v>
      </c>
      <c r="CO287" s="156">
        <f t="shared" ca="1" si="334"/>
        <v>0.84271369066140511</v>
      </c>
      <c r="CP287" s="156">
        <f t="shared" ca="1" si="335"/>
        <v>0.72332689998397426</v>
      </c>
      <c r="CQ287" s="156">
        <f t="shared" ca="1" si="336"/>
        <v>0.87247949048177675</v>
      </c>
      <c r="CR287" s="156">
        <f t="shared" ca="1" si="337"/>
        <v>0.75650472213440478</v>
      </c>
      <c r="CS287" s="156">
        <f t="shared" ca="1" si="338"/>
        <v>0.79416521926939732</v>
      </c>
      <c r="CT287" s="156">
        <f t="shared" ca="1" si="339"/>
        <v>0.72681911572236879</v>
      </c>
      <c r="CU287" s="156">
        <f t="shared" ca="1" si="340"/>
        <v>0.79164224177512099</v>
      </c>
      <c r="CV287" s="156">
        <f t="shared" ca="1" si="341"/>
        <v>0.85199281488418843</v>
      </c>
      <c r="CW287" s="156">
        <f t="shared" ca="1" si="342"/>
        <v>0.76366333745047965</v>
      </c>
      <c r="CX287" s="156">
        <f t="shared" ca="1" si="343"/>
        <v>0.79979529799287519</v>
      </c>
      <c r="CY287" s="156" t="str">
        <f t="shared" ca="1" si="344"/>
        <v/>
      </c>
      <c r="CZ287" s="156" t="str">
        <f t="shared" ca="1" si="345"/>
        <v/>
      </c>
      <c r="DA287" s="156" t="str">
        <f t="shared" ca="1" si="346"/>
        <v/>
      </c>
      <c r="DB287" s="55"/>
      <c r="DC287" s="55"/>
      <c r="DD287" s="43"/>
      <c r="DE287" s="45"/>
      <c r="DF287" s="56"/>
      <c r="DK287" s="10"/>
      <c r="DL287" s="48"/>
      <c r="DM287" s="74">
        <f t="shared" ca="1" si="347"/>
        <v>0.10102046179033045</v>
      </c>
      <c r="DN287" s="74">
        <f t="shared" ca="1" si="348"/>
        <v>0.10102046179033045</v>
      </c>
      <c r="DO287" s="74">
        <f t="shared" ca="1" si="349"/>
        <v>0.64490833404980941</v>
      </c>
      <c r="DP287" s="74">
        <f t="shared" ca="1" si="350"/>
        <v>0.6449083340498093</v>
      </c>
      <c r="DQ287" s="74">
        <f t="shared" ca="1" si="351"/>
        <v>0.6449083340498093</v>
      </c>
      <c r="DR287" s="74">
        <f t="shared" ca="1" si="352"/>
        <v>0.64490833404980918</v>
      </c>
      <c r="DS287" s="74">
        <f t="shared" ca="1" si="353"/>
        <v>0.6449083340498093</v>
      </c>
      <c r="DT287" s="74">
        <f t="shared" ca="1" si="354"/>
        <v>0.6449083340498093</v>
      </c>
      <c r="DU287" s="74">
        <f t="shared" ca="1" si="355"/>
        <v>0.6449083340498093</v>
      </c>
      <c r="DV287" s="74">
        <f t="shared" ca="1" si="356"/>
        <v>0.6449083340498093</v>
      </c>
      <c r="DW287" s="74">
        <f t="shared" ca="1" si="357"/>
        <v>0.6449083340498093</v>
      </c>
      <c r="DX287" s="74">
        <f t="shared" ca="1" si="358"/>
        <v>0.6449083340498093</v>
      </c>
      <c r="DY287" s="74">
        <f t="shared" ca="1" si="359"/>
        <v>0.64490833404980941</v>
      </c>
      <c r="DZ287" s="74">
        <f t="shared" ca="1" si="360"/>
        <v>0.6449083340498093</v>
      </c>
      <c r="EA287" s="74">
        <f t="shared" ca="1" si="361"/>
        <v>0.6449083340498093</v>
      </c>
      <c r="EB287" s="74">
        <f t="shared" ca="1" si="362"/>
        <v>0.6449083340498093</v>
      </c>
      <c r="EC287" s="74">
        <f t="shared" ca="1" si="363"/>
        <v>0.6449083340498093</v>
      </c>
      <c r="ED287" s="55"/>
      <c r="EE287" s="55"/>
      <c r="EF287" s="43"/>
      <c r="EG287" s="45"/>
      <c r="EH287" s="56"/>
    </row>
    <row r="288" spans="1:138" x14ac:dyDescent="0.2">
      <c r="A288" s="7">
        <v>20</v>
      </c>
      <c r="B288">
        <v>4</v>
      </c>
      <c r="C288" s="5">
        <f t="shared" ca="1" si="287"/>
        <v>0.67725528519400779</v>
      </c>
      <c r="D288" s="5">
        <f t="shared" ca="1" si="288"/>
        <v>0.10382314837918696</v>
      </c>
      <c r="E288" s="32">
        <f t="shared" ca="1" si="289"/>
        <v>29458763.317017816</v>
      </c>
      <c r="F288" s="31">
        <f t="shared" ref="F288:O296" ca="1" si="370">E287*EXP(-M-(F$52*$C288)-(F$51*$D288))</f>
        <v>36137922.583832264</v>
      </c>
      <c r="G288" s="31">
        <f t="shared" ca="1" si="370"/>
        <v>37135607.7235616</v>
      </c>
      <c r="H288" s="31">
        <f t="shared" ca="1" si="370"/>
        <v>18700678.965936501</v>
      </c>
      <c r="I288" s="31">
        <f t="shared" ca="1" si="370"/>
        <v>15475683.026302068</v>
      </c>
      <c r="J288" s="31">
        <f t="shared" ca="1" si="370"/>
        <v>6185818.7038987614</v>
      </c>
      <c r="K288" s="31">
        <f t="shared" ca="1" si="370"/>
        <v>785747.53517662256</v>
      </c>
      <c r="L288" s="31">
        <f t="shared" ca="1" si="370"/>
        <v>237612.7133365318</v>
      </c>
      <c r="M288" s="31">
        <f t="shared" ca="1" si="370"/>
        <v>91756.038738070129</v>
      </c>
      <c r="N288" s="31">
        <f t="shared" ca="1" si="370"/>
        <v>14084.084141900223</v>
      </c>
      <c r="O288" s="31">
        <f t="shared" ca="1" si="370"/>
        <v>3745.3501582201789</v>
      </c>
      <c r="P288" s="31">
        <f t="shared" ref="P288:V296" ca="1" si="371">O287*EXP(-M-(P$52*$C288)-(P$51*$D288))</f>
        <v>2863.9037846347128</v>
      </c>
      <c r="Q288" s="31">
        <f t="shared" ca="1" si="371"/>
        <v>2210.690414926517</v>
      </c>
      <c r="R288" s="31">
        <f t="shared" ca="1" si="371"/>
        <v>1364.3270016209931</v>
      </c>
      <c r="S288" s="31">
        <f t="shared" ca="1" si="371"/>
        <v>866.21861904284856</v>
      </c>
      <c r="T288" s="31">
        <f t="shared" ca="1" si="371"/>
        <v>535.53435966202926</v>
      </c>
      <c r="U288" s="31">
        <f t="shared" ca="1" si="371"/>
        <v>206.3066429167821</v>
      </c>
      <c r="V288" s="31">
        <f t="shared" ca="1" si="371"/>
        <v>53.437467172038268</v>
      </c>
      <c r="W288" s="33">
        <f t="shared" ca="1" si="290"/>
        <v>41503226.835978657</v>
      </c>
      <c r="X288" s="33">
        <f t="shared" ca="1" si="291"/>
        <v>144235520.46039033</v>
      </c>
      <c r="Y288" s="40">
        <f t="array" aca="1" ref="Y288" ca="1">SUM($E$54:$V$54*E288:V288)/1000000</f>
        <v>1673.3872054490917</v>
      </c>
      <c r="Z288" s="41">
        <f t="array" aca="1" ref="Z288" ca="1">SUM(($E$54:$V$54*E288:V288))/SUM(E288:V288)</f>
        <v>11.601769107275027</v>
      </c>
      <c r="AE288" s="10"/>
      <c r="AF288" s="48"/>
      <c r="AG288" s="55">
        <f t="shared" ca="1" si="296"/>
        <v>1261956.0918081177</v>
      </c>
      <c r="AH288" s="55">
        <f t="shared" ca="1" si="297"/>
        <v>1296795.8044913015</v>
      </c>
      <c r="AI288" s="55">
        <f t="shared" ca="1" si="298"/>
        <v>3252206.3928977028</v>
      </c>
      <c r="AJ288" s="55">
        <f t="shared" ca="1" si="299"/>
        <v>2691352.2960463059</v>
      </c>
      <c r="AK288" s="55">
        <f t="shared" ca="1" si="300"/>
        <v>1075766.2420049079</v>
      </c>
      <c r="AL288" s="55">
        <f t="shared" ca="1" si="301"/>
        <v>136648.1485383359</v>
      </c>
      <c r="AM288" s="55">
        <f t="shared" ca="1" si="302"/>
        <v>41322.86248827861</v>
      </c>
      <c r="AN288" s="55">
        <f t="shared" ca="1" si="303"/>
        <v>15957.151946968206</v>
      </c>
      <c r="AO288" s="55">
        <f t="shared" ca="1" si="304"/>
        <v>2449.3414687151312</v>
      </c>
      <c r="AP288" s="55">
        <f t="shared" ca="1" si="305"/>
        <v>651.34810080378816</v>
      </c>
      <c r="AQ288" s="55">
        <f t="shared" ca="1" si="306"/>
        <v>498.05711407583163</v>
      </c>
      <c r="AR288" s="55">
        <f t="shared" ca="1" si="307"/>
        <v>384.45777895217986</v>
      </c>
      <c r="AS288" s="55">
        <f t="shared" ca="1" si="308"/>
        <v>237.26801603069748</v>
      </c>
      <c r="AT288" s="55">
        <f t="shared" ca="1" si="309"/>
        <v>150.64275129419588</v>
      </c>
      <c r="AU288" s="55">
        <f t="shared" ca="1" si="310"/>
        <v>93.133959001258617</v>
      </c>
      <c r="AV288" s="55">
        <f t="shared" ca="1" si="311"/>
        <v>35.878471803797538</v>
      </c>
      <c r="AW288" s="55">
        <f t="shared" ca="1" si="312"/>
        <v>9.2932279450240216</v>
      </c>
      <c r="AX288" s="55">
        <f t="shared" ca="1" si="292"/>
        <v>7217762.5148111209</v>
      </c>
      <c r="AY288" s="55">
        <f t="shared" ca="1" si="293"/>
        <v>9776514.4111105427</v>
      </c>
      <c r="AZ288" s="43">
        <f t="array" aca="1" ref="AZ288" ca="1">SUM($E$54:$V$54*AF288:AW288)/1000000</f>
        <v>186.34555104341842</v>
      </c>
      <c r="BA288" s="45">
        <f t="array" aca="1" ref="BA288" ca="1">IF(AZ288=0,"",SUM(($E$54:$V$54*AF288:AW288))/SUM(AF288:AW288))</f>
        <v>19.06053049250821</v>
      </c>
      <c r="BB288" s="56">
        <f t="array" aca="1" ref="BB288" ca="1">SUM(AG288:AW288*AG$54:AW$54*AG$55:AW$55)/1000000</f>
        <v>357.01474807636021</v>
      </c>
      <c r="BG288" s="10"/>
      <c r="BH288" s="48"/>
      <c r="BI288" s="55">
        <f t="shared" si="313"/>
        <v>0</v>
      </c>
      <c r="BJ288" s="55">
        <f t="shared" si="314"/>
        <v>0</v>
      </c>
      <c r="BK288" s="55">
        <f t="shared" ca="1" si="315"/>
        <v>21214671.318648349</v>
      </c>
      <c r="BL288" s="55">
        <f t="shared" ca="1" si="316"/>
        <v>17556128.813964818</v>
      </c>
      <c r="BM288" s="55">
        <f t="shared" ca="1" si="317"/>
        <v>7017398.1853277478</v>
      </c>
      <c r="BN288" s="55">
        <f t="shared" ca="1" si="318"/>
        <v>891378.10068680323</v>
      </c>
      <c r="BO288" s="55">
        <f t="shared" ca="1" si="319"/>
        <v>269555.75376427494</v>
      </c>
      <c r="BP288" s="55">
        <f t="shared" ca="1" si="320"/>
        <v>104091.09780853575</v>
      </c>
      <c r="BQ288" s="55">
        <f t="shared" ca="1" si="321"/>
        <v>15977.452820769166</v>
      </c>
      <c r="BR288" s="55">
        <f t="shared" ca="1" si="322"/>
        <v>4248.8496126060118</v>
      </c>
      <c r="BS288" s="55">
        <f t="shared" ca="1" si="323"/>
        <v>3248.9075712131985</v>
      </c>
      <c r="BT288" s="55">
        <f t="shared" ca="1" si="324"/>
        <v>2507.8806296487733</v>
      </c>
      <c r="BU288" s="55">
        <f t="shared" ca="1" si="325"/>
        <v>1547.7378635967043</v>
      </c>
      <c r="BV288" s="55">
        <f t="shared" ca="1" si="326"/>
        <v>982.66717088510984</v>
      </c>
      <c r="BW288" s="55">
        <f t="shared" ca="1" si="327"/>
        <v>607.52796413260137</v>
      </c>
      <c r="BX288" s="55">
        <f t="shared" ca="1" si="328"/>
        <v>234.04110772157225</v>
      </c>
      <c r="BY288" s="55">
        <f t="shared" ca="1" si="329"/>
        <v>60.621237561525142</v>
      </c>
      <c r="BZ288" s="55">
        <f t="shared" ca="1" si="294"/>
        <v>47082638.956178658</v>
      </c>
      <c r="CA288" s="55">
        <f t="shared" ca="1" si="295"/>
        <v>47082638.956178658</v>
      </c>
      <c r="CB288" s="43">
        <f t="array" aca="1" ref="CB288" ca="1">SUM($E$54:$V$54*BH288:BY288)/1000000</f>
        <v>1056.2388515487694</v>
      </c>
      <c r="CC288" s="45">
        <f t="array" aca="1" ref="CC288" ca="1">IF(CB288=0,"",SUM(($E$54:$V$54*BH288:BY288))/SUM(BH288:BY288))</f>
        <v>22.433722386118696</v>
      </c>
      <c r="CD288" s="56">
        <f t="array" aca="1" ref="CD288" ca="1">SUM(BI288:BY288*BI$54:BY$54*BI$55:BY$55)/1000000</f>
        <v>4891.6061862264787</v>
      </c>
      <c r="CI288" s="10"/>
      <c r="CJ288" s="73"/>
      <c r="CK288" s="156" t="str">
        <f t="shared" ca="1" si="330"/>
        <v/>
      </c>
      <c r="CL288" s="156" t="str">
        <f t="shared" ca="1" si="331"/>
        <v/>
      </c>
      <c r="CM288" s="156" t="str">
        <f t="shared" ca="1" si="332"/>
        <v/>
      </c>
      <c r="CN288" s="156">
        <f t="shared" ca="1" si="333"/>
        <v>0.50503338012561949</v>
      </c>
      <c r="CO288" s="156">
        <f t="shared" ca="1" si="334"/>
        <v>0.51330373536214191</v>
      </c>
      <c r="CP288" s="156">
        <f t="shared" ca="1" si="335"/>
        <v>0.51937437023167676</v>
      </c>
      <c r="CQ288" s="156">
        <f t="shared" ca="1" si="336"/>
        <v>0.46100324641761886</v>
      </c>
      <c r="CR288" s="156">
        <f t="shared" ca="1" si="337"/>
        <v>0.52092995116769569</v>
      </c>
      <c r="CS288" s="156">
        <f t="shared" ca="1" si="338"/>
        <v>0.41882262298745149</v>
      </c>
      <c r="CT288" s="156">
        <f t="shared" ca="1" si="339"/>
        <v>0.52236108780348822</v>
      </c>
      <c r="CU288" s="156">
        <f t="shared" ca="1" si="340"/>
        <v>0.47288035242498949</v>
      </c>
      <c r="CV288" s="156">
        <f t="shared" ca="1" si="341"/>
        <v>0.60374415467025866</v>
      </c>
      <c r="CW288" s="156">
        <f t="shared" ca="1" si="342"/>
        <v>0.54630060161113092</v>
      </c>
      <c r="CX288" s="156" t="str">
        <f t="shared" ca="1" si="343"/>
        <v/>
      </c>
      <c r="CY288" s="156" t="str">
        <f t="shared" ca="1" si="344"/>
        <v/>
      </c>
      <c r="CZ288" s="156" t="str">
        <f t="shared" ca="1" si="345"/>
        <v/>
      </c>
      <c r="DA288" s="156" t="str">
        <f t="shared" ca="1" si="346"/>
        <v/>
      </c>
      <c r="DB288" s="55"/>
      <c r="DC288" s="55"/>
      <c r="DD288" s="43"/>
      <c r="DE288" s="45"/>
      <c r="DF288" s="56"/>
      <c r="DK288" s="10"/>
      <c r="DL288" s="48"/>
      <c r="DM288" s="74">
        <f t="shared" ca="1" si="347"/>
        <v>0.10382314837918696</v>
      </c>
      <c r="DN288" s="74">
        <f t="shared" ca="1" si="348"/>
        <v>0.10382314837918696</v>
      </c>
      <c r="DO288" s="74">
        <f t="shared" ca="1" si="349"/>
        <v>0.78107843357319462</v>
      </c>
      <c r="DP288" s="74">
        <f t="shared" ca="1" si="350"/>
        <v>0.78107843357319473</v>
      </c>
      <c r="DQ288" s="74">
        <f t="shared" ca="1" si="351"/>
        <v>0.78107843357319473</v>
      </c>
      <c r="DR288" s="74">
        <f t="shared" ca="1" si="352"/>
        <v>0.78107843357319473</v>
      </c>
      <c r="DS288" s="74">
        <f t="shared" ca="1" si="353"/>
        <v>0.78107843357319473</v>
      </c>
      <c r="DT288" s="74">
        <f t="shared" ca="1" si="354"/>
        <v>0.78107843357319473</v>
      </c>
      <c r="DU288" s="74">
        <f t="shared" ca="1" si="355"/>
        <v>0.78107843357319473</v>
      </c>
      <c r="DV288" s="74">
        <f t="shared" ca="1" si="356"/>
        <v>0.78107843357319473</v>
      </c>
      <c r="DW288" s="74">
        <f t="shared" ca="1" si="357"/>
        <v>0.78107843357319473</v>
      </c>
      <c r="DX288" s="74">
        <f t="shared" ca="1" si="358"/>
        <v>0.78107843357319473</v>
      </c>
      <c r="DY288" s="74">
        <f t="shared" ca="1" si="359"/>
        <v>0.78107843357319473</v>
      </c>
      <c r="DZ288" s="74">
        <f t="shared" ca="1" si="360"/>
        <v>0.78107843357319473</v>
      </c>
      <c r="EA288" s="74">
        <f t="shared" ca="1" si="361"/>
        <v>0.78107843357319473</v>
      </c>
      <c r="EB288" s="74">
        <f t="shared" ca="1" si="362"/>
        <v>0.78107843357319473</v>
      </c>
      <c r="EC288" s="74">
        <f t="shared" ca="1" si="363"/>
        <v>0.78107843357319473</v>
      </c>
      <c r="ED288" s="55"/>
      <c r="EE288" s="55"/>
      <c r="EF288" s="43"/>
      <c r="EG288" s="45"/>
      <c r="EH288" s="56"/>
    </row>
    <row r="289" spans="1:138" x14ac:dyDescent="0.2">
      <c r="A289" s="7">
        <v>20</v>
      </c>
      <c r="B289">
        <v>5</v>
      </c>
      <c r="C289" s="5">
        <f t="shared" ca="1" si="287"/>
        <v>0.62485984348988355</v>
      </c>
      <c r="D289" s="5">
        <f t="shared" ca="1" si="288"/>
        <v>0.12146211403993647</v>
      </c>
      <c r="E289" s="32">
        <f t="shared" ca="1" si="289"/>
        <v>21938564.322787747</v>
      </c>
      <c r="F289" s="31">
        <f t="shared" ca="1" si="370"/>
        <v>21900934.731966686</v>
      </c>
      <c r="G289" s="31">
        <f t="shared" ca="1" si="370"/>
        <v>26866514.230085347</v>
      </c>
      <c r="H289" s="31">
        <f t="shared" ca="1" si="370"/>
        <v>14779695.730043996</v>
      </c>
      <c r="I289" s="31">
        <f t="shared" ca="1" si="370"/>
        <v>7442731.1684039738</v>
      </c>
      <c r="J289" s="31">
        <f t="shared" ca="1" si="370"/>
        <v>6159206.765807962</v>
      </c>
      <c r="K289" s="31">
        <f t="shared" ca="1" si="370"/>
        <v>2461909.8458117405</v>
      </c>
      <c r="L289" s="31">
        <f t="shared" ca="1" si="370"/>
        <v>312721.67610641522</v>
      </c>
      <c r="M289" s="31">
        <f t="shared" ca="1" si="370"/>
        <v>94568.092997059837</v>
      </c>
      <c r="N289" s="31">
        <f t="shared" ca="1" si="370"/>
        <v>36518.221111065293</v>
      </c>
      <c r="O289" s="31">
        <f t="shared" ca="1" si="370"/>
        <v>5605.3607578785313</v>
      </c>
      <c r="P289" s="31">
        <f t="shared" ca="1" si="371"/>
        <v>1490.6215121893631</v>
      </c>
      <c r="Q289" s="31">
        <f t="shared" ca="1" si="371"/>
        <v>1139.8124100219504</v>
      </c>
      <c r="R289" s="31">
        <f t="shared" ca="1" si="371"/>
        <v>879.83834623522898</v>
      </c>
      <c r="S289" s="31">
        <f t="shared" ca="1" si="371"/>
        <v>542.99200137898265</v>
      </c>
      <c r="T289" s="31">
        <f t="shared" ca="1" si="371"/>
        <v>344.74856909449119</v>
      </c>
      <c r="U289" s="31">
        <f t="shared" ca="1" si="371"/>
        <v>213.13869286072975</v>
      </c>
      <c r="V289" s="31">
        <f t="shared" ca="1" si="371"/>
        <v>82.108509764935604</v>
      </c>
      <c r="W289" s="33">
        <f t="shared" ca="1" si="290"/>
        <v>31297650.121081639</v>
      </c>
      <c r="X289" s="33">
        <f t="shared" ca="1" si="291"/>
        <v>102003663.40592138</v>
      </c>
      <c r="Y289" s="40">
        <f t="array" aca="1" ref="Y289" ca="1">SUM($E$54:$V$54*E289:V289)/1000000</f>
        <v>1230.2627118182504</v>
      </c>
      <c r="Z289" s="41">
        <f t="array" aca="1" ref="Z289" ca="1">SUM(($E$54:$V$54*E289:V289))/SUM(E289:V289)</f>
        <v>12.060965956903395</v>
      </c>
      <c r="AE289" s="10"/>
      <c r="AF289" s="48"/>
      <c r="AG289" s="55">
        <f t="shared" ca="1" si="296"/>
        <v>996383.32722799561</v>
      </c>
      <c r="AH289" s="55">
        <f t="shared" ca="1" si="297"/>
        <v>1222292.4348757626</v>
      </c>
      <c r="AI289" s="55">
        <f t="shared" ca="1" si="298"/>
        <v>2947282.7710562088</v>
      </c>
      <c r="AJ289" s="55">
        <f t="shared" ca="1" si="299"/>
        <v>1484187.0727858876</v>
      </c>
      <c r="AK289" s="55">
        <f t="shared" ca="1" si="300"/>
        <v>1228233.9444470149</v>
      </c>
      <c r="AL289" s="55">
        <f t="shared" ca="1" si="301"/>
        <v>490940.04402978258</v>
      </c>
      <c r="AM289" s="55">
        <f t="shared" ca="1" si="302"/>
        <v>62361.176099902979</v>
      </c>
      <c r="AN289" s="55">
        <f t="shared" ca="1" si="303"/>
        <v>18858.23066135923</v>
      </c>
      <c r="AO289" s="55">
        <f t="shared" ca="1" si="304"/>
        <v>7282.2557294921708</v>
      </c>
      <c r="AP289" s="55">
        <f t="shared" ca="1" si="305"/>
        <v>1117.7891269890702</v>
      </c>
      <c r="AQ289" s="55">
        <f t="shared" ca="1" si="306"/>
        <v>297.25125478130428</v>
      </c>
      <c r="AR289" s="55">
        <f t="shared" ca="1" si="307"/>
        <v>227.29490103540513</v>
      </c>
      <c r="AS289" s="55">
        <f t="shared" ca="1" si="308"/>
        <v>175.45235345423166</v>
      </c>
      <c r="AT289" s="55">
        <f t="shared" ca="1" si="309"/>
        <v>108.28037327131368</v>
      </c>
      <c r="AU289" s="55">
        <f t="shared" ca="1" si="310"/>
        <v>68.747796747467291</v>
      </c>
      <c r="AV289" s="55">
        <f t="shared" ca="1" si="311"/>
        <v>42.502904578536935</v>
      </c>
      <c r="AW289" s="55">
        <f t="shared" ca="1" si="312"/>
        <v>16.373611514570388</v>
      </c>
      <c r="AX289" s="55">
        <f t="shared" ca="1" si="292"/>
        <v>6241199.1871320205</v>
      </c>
      <c r="AY289" s="55">
        <f t="shared" ca="1" si="293"/>
        <v>8459874.949235782</v>
      </c>
      <c r="AZ289" s="43">
        <f t="array" aca="1" ref="AZ289" ca="1">SUM($E$54:$V$54*AF289:AW289)/1000000</f>
        <v>165.20205998226612</v>
      </c>
      <c r="BA289" s="45">
        <f t="array" aca="1" ref="BA289" ca="1">IF(AZ289=0,"",SUM(($E$54:$V$54*AF289:AW289))/SUM(AF289:AW289))</f>
        <v>19.527718905252797</v>
      </c>
      <c r="BB289" s="56">
        <f t="array" aca="1" ref="BB289" ca="1">SUM(AG289:AW289*AG$54:AW$54*AG$55:AW$55)/1000000</f>
        <v>324.05705423497028</v>
      </c>
      <c r="BG289" s="10"/>
      <c r="BH289" s="48"/>
      <c r="BI289" s="55">
        <f t="shared" si="313"/>
        <v>0</v>
      </c>
      <c r="BJ289" s="55">
        <f t="shared" si="314"/>
        <v>0</v>
      </c>
      <c r="BK289" s="55">
        <f t="shared" ca="1" si="315"/>
        <v>15162247.632517627</v>
      </c>
      <c r="BL289" s="55">
        <f t="shared" ca="1" si="316"/>
        <v>7635375.9305207552</v>
      </c>
      <c r="BM289" s="55">
        <f t="shared" ca="1" si="317"/>
        <v>6318629.2809277158</v>
      </c>
      <c r="BN289" s="55">
        <f t="shared" ca="1" si="318"/>
        <v>2525632.9638269064</v>
      </c>
      <c r="BO289" s="55">
        <f t="shared" ca="1" si="319"/>
        <v>320816.04248068808</v>
      </c>
      <c r="BP289" s="55">
        <f t="shared" ca="1" si="320"/>
        <v>97015.856777188819</v>
      </c>
      <c r="BQ289" s="55">
        <f t="shared" ca="1" si="321"/>
        <v>37463.444559244439</v>
      </c>
      <c r="BR289" s="55">
        <f t="shared" ca="1" si="322"/>
        <v>5750.4477380941289</v>
      </c>
      <c r="BS289" s="55">
        <f t="shared" ca="1" si="323"/>
        <v>1529.2041803154048</v>
      </c>
      <c r="BT289" s="55">
        <f t="shared" ca="1" si="324"/>
        <v>1169.3148716342407</v>
      </c>
      <c r="BU289" s="55">
        <f t="shared" ca="1" si="325"/>
        <v>902.61174017847065</v>
      </c>
      <c r="BV289" s="55">
        <f t="shared" ca="1" si="326"/>
        <v>557.0465953942869</v>
      </c>
      <c r="BW289" s="55">
        <f t="shared" ca="1" si="327"/>
        <v>353.67190712465555</v>
      </c>
      <c r="BX289" s="55">
        <f t="shared" ca="1" si="328"/>
        <v>218.65549198392608</v>
      </c>
      <c r="BY289" s="55">
        <f t="shared" ca="1" si="329"/>
        <v>84.233774533140505</v>
      </c>
      <c r="BZ289" s="55">
        <f t="shared" ca="1" si="294"/>
        <v>32107746.337909378</v>
      </c>
      <c r="CA289" s="55">
        <f t="shared" ca="1" si="295"/>
        <v>32107746.337909378</v>
      </c>
      <c r="CB289" s="43">
        <f t="array" aca="1" ref="CB289" ca="1">SUM($E$54:$V$54*BH289:BY289)/1000000</f>
        <v>737.72012203807685</v>
      </c>
      <c r="CC289" s="45">
        <f t="array" aca="1" ref="CC289" ca="1">IF(CB289=0,"",SUM(($E$54:$V$54*BH289:BY289))/SUM(BH289:BY289))</f>
        <v>22.976390627798633</v>
      </c>
      <c r="CD289" s="56">
        <f t="array" aca="1" ref="CD289" ca="1">SUM(BI289:BY289*BI$54:BY$54*BI$55:BY$55)/1000000</f>
        <v>3448.3330275446906</v>
      </c>
      <c r="CI289" s="10"/>
      <c r="CJ289" s="73"/>
      <c r="CK289" s="156" t="str">
        <f t="shared" ca="1" si="330"/>
        <v/>
      </c>
      <c r="CL289" s="156" t="str">
        <f t="shared" ca="1" si="331"/>
        <v/>
      </c>
      <c r="CM289" s="156" t="str">
        <f t="shared" ca="1" si="332"/>
        <v/>
      </c>
      <c r="CN289" s="156">
        <f t="shared" ca="1" si="333"/>
        <v>0.89030073304407431</v>
      </c>
      <c r="CO289" s="156">
        <f t="shared" ca="1" si="334"/>
        <v>0.75554094907439628</v>
      </c>
      <c r="CP289" s="156">
        <f t="shared" ca="1" si="335"/>
        <v>0.72505591223114874</v>
      </c>
      <c r="CQ289" s="156">
        <f t="shared" ca="1" si="336"/>
        <v>0.84357867847034507</v>
      </c>
      <c r="CR289" s="156">
        <f t="shared" ca="1" si="337"/>
        <v>0.66653106066500778</v>
      </c>
      <c r="CS289" s="156">
        <f t="shared" ca="1" si="338"/>
        <v>0.96266483502669864</v>
      </c>
      <c r="CT289" s="156">
        <f t="shared" ca="1" si="339"/>
        <v>0.80623550614239281</v>
      </c>
      <c r="CU289" s="156">
        <f t="shared" ca="1" si="340"/>
        <v>0.78447638337240255</v>
      </c>
      <c r="CV289" s="156">
        <f t="shared" ca="1" si="341"/>
        <v>0.75677488632285494</v>
      </c>
      <c r="CW289" s="156" t="str">
        <f t="shared" ca="1" si="342"/>
        <v/>
      </c>
      <c r="CX289" s="156" t="str">
        <f t="shared" ca="1" si="343"/>
        <v/>
      </c>
      <c r="CY289" s="156" t="str">
        <f t="shared" ca="1" si="344"/>
        <v/>
      </c>
      <c r="CZ289" s="156" t="str">
        <f t="shared" ca="1" si="345"/>
        <v/>
      </c>
      <c r="DA289" s="156" t="str">
        <f t="shared" ca="1" si="346"/>
        <v/>
      </c>
      <c r="DB289" s="55"/>
      <c r="DC289" s="55"/>
      <c r="DD289" s="43"/>
      <c r="DE289" s="45"/>
      <c r="DF289" s="56"/>
      <c r="DK289" s="10"/>
      <c r="DL289" s="48"/>
      <c r="DM289" s="74">
        <f t="shared" ca="1" si="347"/>
        <v>0.12146211403993643</v>
      </c>
      <c r="DN289" s="74">
        <f t="shared" ca="1" si="348"/>
        <v>0.12146211403993643</v>
      </c>
      <c r="DO289" s="74">
        <f t="shared" ca="1" si="349"/>
        <v>0.74632195752982</v>
      </c>
      <c r="DP289" s="74">
        <f t="shared" ca="1" si="350"/>
        <v>0.74632195752982</v>
      </c>
      <c r="DQ289" s="74">
        <f t="shared" ca="1" si="351"/>
        <v>0.74632195752982</v>
      </c>
      <c r="DR289" s="74">
        <f t="shared" ca="1" si="352"/>
        <v>0.74632195752981989</v>
      </c>
      <c r="DS289" s="74">
        <f t="shared" ca="1" si="353"/>
        <v>0.74632195752982011</v>
      </c>
      <c r="DT289" s="74">
        <f t="shared" ca="1" si="354"/>
        <v>0.74632195752982</v>
      </c>
      <c r="DU289" s="74">
        <f t="shared" ca="1" si="355"/>
        <v>0.74632195752982</v>
      </c>
      <c r="DV289" s="74">
        <f t="shared" ca="1" si="356"/>
        <v>0.74632195752982</v>
      </c>
      <c r="DW289" s="74">
        <f t="shared" ca="1" si="357"/>
        <v>0.74632195752982</v>
      </c>
      <c r="DX289" s="74">
        <f t="shared" ca="1" si="358"/>
        <v>0.74632195752982</v>
      </c>
      <c r="DY289" s="74">
        <f t="shared" ca="1" si="359"/>
        <v>0.74632195752982</v>
      </c>
      <c r="DZ289" s="74">
        <f t="shared" ca="1" si="360"/>
        <v>0.74632195752982</v>
      </c>
      <c r="EA289" s="74">
        <f t="shared" ca="1" si="361"/>
        <v>0.74632195752981989</v>
      </c>
      <c r="EB289" s="74">
        <f t="shared" ca="1" si="362"/>
        <v>0.74632195752982</v>
      </c>
      <c r="EC289" s="74">
        <f t="shared" ca="1" si="363"/>
        <v>0.74632195752982</v>
      </c>
      <c r="ED289" s="55"/>
      <c r="EE289" s="55"/>
      <c r="EF289" s="43"/>
      <c r="EG289" s="45"/>
      <c r="EH289" s="56"/>
    </row>
    <row r="290" spans="1:138" x14ac:dyDescent="0.2">
      <c r="A290" s="7">
        <v>20</v>
      </c>
      <c r="B290">
        <v>6</v>
      </c>
      <c r="C290" s="5">
        <f t="shared" ca="1" si="287"/>
        <v>0.57504982742441713</v>
      </c>
      <c r="D290" s="5">
        <f t="shared" ca="1" si="288"/>
        <v>8.5773041899355959E-2</v>
      </c>
      <c r="E290" s="32">
        <f t="shared" ca="1" si="289"/>
        <v>19561564.647615235</v>
      </c>
      <c r="F290" s="31">
        <f t="shared" ca="1" si="370"/>
        <v>16902693.269455958</v>
      </c>
      <c r="G290" s="31">
        <f t="shared" ca="1" si="370"/>
        <v>16873701.334425692</v>
      </c>
      <c r="H290" s="31">
        <f t="shared" ca="1" si="370"/>
        <v>11647106.938189264</v>
      </c>
      <c r="I290" s="31">
        <f t="shared" ca="1" si="370"/>
        <v>6407258.3144767275</v>
      </c>
      <c r="J290" s="31">
        <f t="shared" ca="1" si="370"/>
        <v>3226555.0003328449</v>
      </c>
      <c r="K290" s="31">
        <f t="shared" ca="1" si="370"/>
        <v>2670124.5737138665</v>
      </c>
      <c r="L290" s="31">
        <f t="shared" ca="1" si="370"/>
        <v>1067281.263240352</v>
      </c>
      <c r="M290" s="31">
        <f t="shared" ca="1" si="370"/>
        <v>135570.35245839684</v>
      </c>
      <c r="N290" s="31">
        <f t="shared" ca="1" si="370"/>
        <v>40996.933306814186</v>
      </c>
      <c r="O290" s="31">
        <f t="shared" ca="1" si="370"/>
        <v>15831.291801774876</v>
      </c>
      <c r="P290" s="31">
        <f t="shared" ca="1" si="371"/>
        <v>2430.0225781070176</v>
      </c>
      <c r="Q290" s="31">
        <f t="shared" ca="1" si="371"/>
        <v>646.21066983797368</v>
      </c>
      <c r="R290" s="31">
        <f t="shared" ca="1" si="371"/>
        <v>494.12874760414024</v>
      </c>
      <c r="S290" s="31">
        <f t="shared" ca="1" si="371"/>
        <v>381.42541377570996</v>
      </c>
      <c r="T290" s="31">
        <f t="shared" ca="1" si="371"/>
        <v>235.39659266852098</v>
      </c>
      <c r="U290" s="31">
        <f t="shared" ca="1" si="371"/>
        <v>149.45457444326277</v>
      </c>
      <c r="V290" s="31">
        <f t="shared" ca="1" si="371"/>
        <v>92.399375935227525</v>
      </c>
      <c r="W290" s="33">
        <f t="shared" ca="1" si="290"/>
        <v>25215153.70547241</v>
      </c>
      <c r="X290" s="33">
        <f t="shared" ca="1" si="291"/>
        <v>78553112.956969291</v>
      </c>
      <c r="Y290" s="40">
        <f t="array" aca="1" ref="Y290" ca="1">SUM($E$54:$V$54*E290:V290)/1000000</f>
        <v>936.0360887810416</v>
      </c>
      <c r="Z290" s="41">
        <f t="array" aca="1" ref="Z290" ca="1">SUM(($E$54:$V$54*E290:V290))/SUM(E290:V290)</f>
        <v>11.915964288949237</v>
      </c>
      <c r="AE290" s="10"/>
      <c r="AF290" s="48"/>
      <c r="AG290" s="55">
        <f t="shared" ca="1" si="296"/>
        <v>516786.50430640439</v>
      </c>
      <c r="AH290" s="55">
        <f t="shared" ca="1" si="297"/>
        <v>515900.09877809492</v>
      </c>
      <c r="AI290" s="55">
        <f t="shared" ca="1" si="298"/>
        <v>1561831.9469857519</v>
      </c>
      <c r="AJ290" s="55">
        <f t="shared" ca="1" si="299"/>
        <v>859188.53336256905</v>
      </c>
      <c r="AK290" s="55">
        <f t="shared" ca="1" si="300"/>
        <v>432668.53347960324</v>
      </c>
      <c r="AL290" s="55">
        <f t="shared" ca="1" si="301"/>
        <v>358053.36756926606</v>
      </c>
      <c r="AM290" s="55">
        <f t="shared" ca="1" si="302"/>
        <v>143118.28526983899</v>
      </c>
      <c r="AN290" s="55">
        <f t="shared" ca="1" si="303"/>
        <v>18179.459384835078</v>
      </c>
      <c r="AO290" s="55">
        <f t="shared" ca="1" si="304"/>
        <v>5497.5300310053817</v>
      </c>
      <c r="AP290" s="55">
        <f t="shared" ca="1" si="305"/>
        <v>2122.9149375277971</v>
      </c>
      <c r="AQ290" s="55">
        <f t="shared" ca="1" si="306"/>
        <v>325.85661954729682</v>
      </c>
      <c r="AR290" s="55">
        <f t="shared" ca="1" si="307"/>
        <v>86.65434892906697</v>
      </c>
      <c r="AS290" s="55">
        <f t="shared" ca="1" si="308"/>
        <v>66.260751964228675</v>
      </c>
      <c r="AT290" s="55">
        <f t="shared" ca="1" si="309"/>
        <v>51.147671244768198</v>
      </c>
      <c r="AU290" s="55">
        <f t="shared" ca="1" si="310"/>
        <v>31.565771705573905</v>
      </c>
      <c r="AV290" s="55">
        <f t="shared" ca="1" si="311"/>
        <v>20.041279798272171</v>
      </c>
      <c r="AW290" s="55">
        <f t="shared" ca="1" si="312"/>
        <v>12.390398575632945</v>
      </c>
      <c r="AX290" s="55">
        <f t="shared" ca="1" si="292"/>
        <v>3381254.4878621604</v>
      </c>
      <c r="AY290" s="55">
        <f t="shared" ca="1" si="293"/>
        <v>4413941.0909466622</v>
      </c>
      <c r="AZ290" s="43">
        <f t="array" aca="1" ref="AZ290" ca="1">SUM($E$54:$V$54*AF290:AW290)/1000000</f>
        <v>88.484532519689651</v>
      </c>
      <c r="BA290" s="45">
        <f t="array" aca="1" ref="BA290" ca="1">IF(AZ290=0,"",SUM(($E$54:$V$54*AF290:AW290))/SUM(AF290:AW290))</f>
        <v>20.046604768055996</v>
      </c>
      <c r="BB290" s="56">
        <f t="array" aca="1" ref="BB290" ca="1">SUM(AG290:AW290*AG$54:AW$54*AG$55:AW$55)/1000000</f>
        <v>177.13079245591356</v>
      </c>
      <c r="BG290" s="10"/>
      <c r="BH290" s="48"/>
      <c r="BI290" s="55">
        <f t="shared" si="313"/>
        <v>0</v>
      </c>
      <c r="BJ290" s="55">
        <f t="shared" si="314"/>
        <v>0</v>
      </c>
      <c r="BK290" s="55">
        <f t="shared" ca="1" si="315"/>
        <v>10471019.468260713</v>
      </c>
      <c r="BL290" s="55">
        <f t="shared" ca="1" si="316"/>
        <v>5760273.9379923195</v>
      </c>
      <c r="BM290" s="55">
        <f t="shared" ca="1" si="317"/>
        <v>2900747.8340498223</v>
      </c>
      <c r="BN290" s="55">
        <f t="shared" ca="1" si="318"/>
        <v>2400503.9656986198</v>
      </c>
      <c r="BO290" s="55">
        <f t="shared" ca="1" si="319"/>
        <v>959510.62738649792</v>
      </c>
      <c r="BP290" s="55">
        <f t="shared" ca="1" si="320"/>
        <v>121880.89346516585</v>
      </c>
      <c r="BQ290" s="55">
        <f t="shared" ca="1" si="321"/>
        <v>36857.194586845268</v>
      </c>
      <c r="BR290" s="55">
        <f t="shared" ca="1" si="322"/>
        <v>14232.698776085303</v>
      </c>
      <c r="BS290" s="55">
        <f t="shared" ca="1" si="323"/>
        <v>2184.6466988503062</v>
      </c>
      <c r="BT290" s="55">
        <f t="shared" ca="1" si="324"/>
        <v>580.9583908159068</v>
      </c>
      <c r="BU290" s="55">
        <f t="shared" ca="1" si="325"/>
        <v>444.23321288699577</v>
      </c>
      <c r="BV290" s="55">
        <f t="shared" ca="1" si="326"/>
        <v>342.91029991657109</v>
      </c>
      <c r="BW290" s="55">
        <f t="shared" ca="1" si="327"/>
        <v>211.62700039375795</v>
      </c>
      <c r="BX290" s="55">
        <f t="shared" ca="1" si="328"/>
        <v>134.36313128411274</v>
      </c>
      <c r="BY290" s="55">
        <f t="shared" ca="1" si="329"/>
        <v>83.069183566998674</v>
      </c>
      <c r="BZ290" s="55">
        <f t="shared" ca="1" si="294"/>
        <v>22669008.428133786</v>
      </c>
      <c r="CA290" s="55">
        <f t="shared" ca="1" si="295"/>
        <v>22669008.428133786</v>
      </c>
      <c r="CB290" s="43">
        <f t="array" aca="1" ref="CB290" ca="1">SUM($E$54:$V$54*BH290:BY290)/1000000</f>
        <v>527.46082085125477</v>
      </c>
      <c r="CC290" s="45">
        <f t="array" aca="1" ref="CC290" ca="1">IF(CB290=0,"",SUM(($E$54:$V$54*BH290:BY290))/SUM(BH290:BY290))</f>
        <v>23.267926452250109</v>
      </c>
      <c r="CD290" s="56">
        <f t="array" aca="1" ref="CD290" ca="1">SUM(BI290:BY290*BI$54:BY$54*BI$55:BY$55)/1000000</f>
        <v>2477.7942968920934</v>
      </c>
      <c r="CI290" s="10"/>
      <c r="CJ290" s="73"/>
      <c r="CK290" s="156" t="str">
        <f t="shared" ca="1" si="330"/>
        <v/>
      </c>
      <c r="CL290" s="156" t="str">
        <f t="shared" ca="1" si="331"/>
        <v/>
      </c>
      <c r="CM290" s="156" t="str">
        <f t="shared" ca="1" si="332"/>
        <v/>
      </c>
      <c r="CN290" s="156">
        <f t="shared" ca="1" si="333"/>
        <v>0.75674814813781721</v>
      </c>
      <c r="CO290" s="156">
        <f t="shared" ca="1" si="334"/>
        <v>0.75001712656364283</v>
      </c>
      <c r="CP290" s="156">
        <f t="shared" ca="1" si="335"/>
        <v>0.82739553421868473</v>
      </c>
      <c r="CQ290" s="156">
        <f t="shared" ca="1" si="336"/>
        <v>0.82664694247834181</v>
      </c>
      <c r="CR290" s="156">
        <f t="shared" ca="1" si="337"/>
        <v>0.76293039346923308</v>
      </c>
      <c r="CS290" s="156">
        <f t="shared" ca="1" si="338"/>
        <v>0.65216519852738075</v>
      </c>
      <c r="CT290" s="156">
        <f t="shared" ca="1" si="339"/>
        <v>0.97345425109327599</v>
      </c>
      <c r="CU290" s="156">
        <f t="shared" ca="1" si="340"/>
        <v>0.68455600199607147</v>
      </c>
      <c r="CV290" s="156" t="str">
        <f t="shared" ca="1" si="341"/>
        <v/>
      </c>
      <c r="CW290" s="156" t="str">
        <f t="shared" ca="1" si="342"/>
        <v/>
      </c>
      <c r="CX290" s="156" t="str">
        <f t="shared" ca="1" si="343"/>
        <v/>
      </c>
      <c r="CY290" s="156" t="str">
        <f t="shared" ca="1" si="344"/>
        <v/>
      </c>
      <c r="CZ290" s="156" t="str">
        <f t="shared" ca="1" si="345"/>
        <v/>
      </c>
      <c r="DA290" s="156" t="str">
        <f t="shared" ca="1" si="346"/>
        <v/>
      </c>
      <c r="DB290" s="55"/>
      <c r="DC290" s="55"/>
      <c r="DD290" s="43"/>
      <c r="DE290" s="45"/>
      <c r="DF290" s="56"/>
      <c r="DK290" s="10"/>
      <c r="DL290" s="48"/>
      <c r="DM290" s="74">
        <f t="shared" ca="1" si="347"/>
        <v>8.5773041899355834E-2</v>
      </c>
      <c r="DN290" s="74">
        <f t="shared" ca="1" si="348"/>
        <v>8.5773041899355945E-2</v>
      </c>
      <c r="DO290" s="74">
        <f t="shared" ca="1" si="349"/>
        <v>0.6608228693237731</v>
      </c>
      <c r="DP290" s="74">
        <f t="shared" ca="1" si="350"/>
        <v>0.6608228693237731</v>
      </c>
      <c r="DQ290" s="74">
        <f t="shared" ca="1" si="351"/>
        <v>0.6608228693237731</v>
      </c>
      <c r="DR290" s="74">
        <f t="shared" ca="1" si="352"/>
        <v>0.66082286932377321</v>
      </c>
      <c r="DS290" s="74">
        <f t="shared" ca="1" si="353"/>
        <v>0.6608228693237731</v>
      </c>
      <c r="DT290" s="74">
        <f t="shared" ca="1" si="354"/>
        <v>0.6608228693237731</v>
      </c>
      <c r="DU290" s="74">
        <f t="shared" ca="1" si="355"/>
        <v>0.66082286932377299</v>
      </c>
      <c r="DV290" s="74">
        <f t="shared" ca="1" si="356"/>
        <v>0.6608228693237731</v>
      </c>
      <c r="DW290" s="74">
        <f t="shared" ca="1" si="357"/>
        <v>0.6608228693237731</v>
      </c>
      <c r="DX290" s="74">
        <f t="shared" ca="1" si="358"/>
        <v>0.6608228693237731</v>
      </c>
      <c r="DY290" s="74">
        <f t="shared" ca="1" si="359"/>
        <v>0.6608228693237731</v>
      </c>
      <c r="DZ290" s="74">
        <f t="shared" ca="1" si="360"/>
        <v>0.6608228693237731</v>
      </c>
      <c r="EA290" s="74">
        <f t="shared" ca="1" si="361"/>
        <v>0.6608228693237731</v>
      </c>
      <c r="EB290" s="74">
        <f t="shared" ca="1" si="362"/>
        <v>0.6608228693237731</v>
      </c>
      <c r="EC290" s="74">
        <f t="shared" ca="1" si="363"/>
        <v>0.6608228693237731</v>
      </c>
      <c r="ED290" s="55"/>
      <c r="EE290" s="55"/>
      <c r="EF290" s="43"/>
      <c r="EG290" s="45"/>
      <c r="EH290" s="56"/>
    </row>
    <row r="291" spans="1:138" x14ac:dyDescent="0.2">
      <c r="A291" s="7">
        <v>20</v>
      </c>
      <c r="B291">
        <v>7</v>
      </c>
      <c r="C291" s="5">
        <f t="shared" ca="1" si="287"/>
        <v>0.66735604793784398</v>
      </c>
      <c r="D291" s="5">
        <f t="shared" ca="1" si="288"/>
        <v>0.16587724960746048</v>
      </c>
      <c r="E291" s="32">
        <f t="shared" ca="1" si="289"/>
        <v>13442157.307570754</v>
      </c>
      <c r="F291" s="31">
        <f t="shared" ca="1" si="370"/>
        <v>13911132.293292252</v>
      </c>
      <c r="G291" s="31">
        <f t="shared" ca="1" si="370"/>
        <v>12020286.026200259</v>
      </c>
      <c r="H291" s="31">
        <f t="shared" ca="1" si="370"/>
        <v>6156589.5410403293</v>
      </c>
      <c r="I291" s="31">
        <f t="shared" ca="1" si="370"/>
        <v>4249598.5520816892</v>
      </c>
      <c r="J291" s="31">
        <f t="shared" ca="1" si="370"/>
        <v>2337771.5857262276</v>
      </c>
      <c r="K291" s="31">
        <f t="shared" ca="1" si="370"/>
        <v>1177250.5850932009</v>
      </c>
      <c r="L291" s="31">
        <f t="shared" ca="1" si="370"/>
        <v>974229.70206679124</v>
      </c>
      <c r="M291" s="31">
        <f t="shared" ca="1" si="370"/>
        <v>389411.45942936087</v>
      </c>
      <c r="N291" s="31">
        <f t="shared" ca="1" si="370"/>
        <v>49464.607526130843</v>
      </c>
      <c r="O291" s="31">
        <f t="shared" ca="1" si="370"/>
        <v>14958.264687102856</v>
      </c>
      <c r="P291" s="31">
        <f t="shared" ca="1" si="371"/>
        <v>5776.2528562191164</v>
      </c>
      <c r="Q291" s="31">
        <f t="shared" ca="1" si="371"/>
        <v>886.62536407129778</v>
      </c>
      <c r="R291" s="31">
        <f t="shared" ca="1" si="371"/>
        <v>235.77837324383009</v>
      </c>
      <c r="S291" s="31">
        <f t="shared" ca="1" si="371"/>
        <v>180.28930458905438</v>
      </c>
      <c r="T291" s="31">
        <f t="shared" ca="1" si="371"/>
        <v>139.1680264215392</v>
      </c>
      <c r="U291" s="31">
        <f t="shared" ca="1" si="371"/>
        <v>85.887510493196302</v>
      </c>
      <c r="V291" s="31">
        <f t="shared" ca="1" si="371"/>
        <v>54.530446618773354</v>
      </c>
      <c r="W291" s="33">
        <f t="shared" ca="1" si="290"/>
        <v>15356632.829532489</v>
      </c>
      <c r="X291" s="33">
        <f t="shared" ca="1" si="291"/>
        <v>54730208.456595764</v>
      </c>
      <c r="Y291" s="40">
        <f t="array" aca="1" ref="Y291" ca="1">SUM($E$54:$V$54*E291:V291)/1000000</f>
        <v>626.92715967988033</v>
      </c>
      <c r="Z291" s="41">
        <f t="array" aca="1" ref="Z291" ca="1">SUM(($E$54:$V$54*E291:V291))/SUM(E291:V291)</f>
        <v>11.45486518979861</v>
      </c>
      <c r="AE291" s="10"/>
      <c r="AF291" s="48"/>
      <c r="AG291" s="55">
        <f t="shared" ca="1" si="296"/>
        <v>929624.30452361424</v>
      </c>
      <c r="AH291" s="55">
        <f t="shared" ca="1" si="297"/>
        <v>803266.75080715329</v>
      </c>
      <c r="AI291" s="55">
        <f t="shared" ca="1" si="298"/>
        <v>1763208.0118268072</v>
      </c>
      <c r="AJ291" s="55">
        <f t="shared" ca="1" si="299"/>
        <v>1217057.9448458555</v>
      </c>
      <c r="AK291" s="55">
        <f t="shared" ca="1" si="300"/>
        <v>669522.88475561084</v>
      </c>
      <c r="AL291" s="55">
        <f t="shared" ca="1" si="301"/>
        <v>337157.06556805375</v>
      </c>
      <c r="AM291" s="55">
        <f t="shared" ca="1" si="302"/>
        <v>279013.1784152601</v>
      </c>
      <c r="AN291" s="55">
        <f t="shared" ca="1" si="303"/>
        <v>111524.96046488035</v>
      </c>
      <c r="AO291" s="55">
        <f t="shared" ca="1" si="304"/>
        <v>14166.348383394878</v>
      </c>
      <c r="AP291" s="55">
        <f t="shared" ca="1" si="305"/>
        <v>4283.9516851839762</v>
      </c>
      <c r="AQ291" s="55">
        <f t="shared" ca="1" si="306"/>
        <v>1654.2820089809049</v>
      </c>
      <c r="AR291" s="55">
        <f t="shared" ca="1" si="307"/>
        <v>253.92385427000667</v>
      </c>
      <c r="AS291" s="55">
        <f t="shared" ca="1" si="308"/>
        <v>67.525423604699782</v>
      </c>
      <c r="AT291" s="55">
        <f t="shared" ca="1" si="309"/>
        <v>51.63370794480285</v>
      </c>
      <c r="AU291" s="55">
        <f t="shared" ca="1" si="310"/>
        <v>39.856835922038499</v>
      </c>
      <c r="AV291" s="55">
        <f t="shared" ca="1" si="311"/>
        <v>24.597635689039787</v>
      </c>
      <c r="AW291" s="55">
        <f t="shared" ca="1" si="312"/>
        <v>15.617172417583031</v>
      </c>
      <c r="AX291" s="55">
        <f t="shared" ca="1" si="292"/>
        <v>4398041.7825838774</v>
      </c>
      <c r="AY291" s="55">
        <f t="shared" ca="1" si="293"/>
        <v>6130932.8379146447</v>
      </c>
      <c r="AZ291" s="43">
        <f t="array" aca="1" ref="AZ291" ca="1">SUM($E$54:$V$54*AF291:AW291)/1000000</f>
        <v>121.16448753678232</v>
      </c>
      <c r="BA291" s="45">
        <f t="array" aca="1" ref="BA291" ca="1">IF(AZ291=0,"",SUM(($E$54:$V$54*AF291:AW291))/SUM(AF291:AW291))</f>
        <v>19.762814361214698</v>
      </c>
      <c r="BB291" s="56">
        <f t="array" aca="1" ref="BB291" ca="1">SUM(AG291:AW291*AG$54:AW$54*AG$55:AW$55)/1000000</f>
        <v>244.67995926534158</v>
      </c>
      <c r="BG291" s="10"/>
      <c r="BH291" s="48"/>
      <c r="BI291" s="55">
        <f t="shared" si="313"/>
        <v>0</v>
      </c>
      <c r="BJ291" s="55">
        <f t="shared" si="314"/>
        <v>0</v>
      </c>
      <c r="BK291" s="55">
        <f t="shared" ca="1" si="315"/>
        <v>7093724.62618984</v>
      </c>
      <c r="BL291" s="55">
        <f t="shared" ca="1" si="316"/>
        <v>4896457.9657893889</v>
      </c>
      <c r="BM291" s="55">
        <f t="shared" ca="1" si="317"/>
        <v>2693619.2119883895</v>
      </c>
      <c r="BN291" s="55">
        <f t="shared" ca="1" si="318"/>
        <v>1356447.6583996671</v>
      </c>
      <c r="BO291" s="55">
        <f t="shared" ca="1" si="319"/>
        <v>1122523.6282276167</v>
      </c>
      <c r="BP291" s="55">
        <f t="shared" ca="1" si="320"/>
        <v>448686.34510394867</v>
      </c>
      <c r="BQ291" s="55">
        <f t="shared" ca="1" si="321"/>
        <v>56993.941563568515</v>
      </c>
      <c r="BR291" s="55">
        <f t="shared" ca="1" si="322"/>
        <v>17235.160776697994</v>
      </c>
      <c r="BS291" s="55">
        <f t="shared" ca="1" si="323"/>
        <v>6655.4943869681847</v>
      </c>
      <c r="BT291" s="55">
        <f t="shared" ca="1" si="324"/>
        <v>1021.5844563602843</v>
      </c>
      <c r="BU291" s="55">
        <f t="shared" ca="1" si="325"/>
        <v>271.66775394939083</v>
      </c>
      <c r="BV291" s="55">
        <f t="shared" ca="1" si="326"/>
        <v>207.73232830881653</v>
      </c>
      <c r="BW291" s="55">
        <f t="shared" ca="1" si="327"/>
        <v>160.3517092740752</v>
      </c>
      <c r="BX291" s="55">
        <f t="shared" ca="1" si="328"/>
        <v>98.961014731667959</v>
      </c>
      <c r="BY291" s="55">
        <f t="shared" ca="1" si="329"/>
        <v>62.830885424165899</v>
      </c>
      <c r="BZ291" s="55">
        <f t="shared" ca="1" si="294"/>
        <v>17694167.160574138</v>
      </c>
      <c r="CA291" s="55">
        <f t="shared" ca="1" si="295"/>
        <v>17694167.160574138</v>
      </c>
      <c r="CB291" s="43">
        <f t="array" aca="1" ref="CB291" ca="1">SUM($E$54:$V$54*BH291:BY291)/1000000</f>
        <v>422.8426873123488</v>
      </c>
      <c r="CC291" s="45">
        <f t="array" aca="1" ref="CC291" ca="1">IF(CB291=0,"",SUM(($E$54:$V$54*BH291:BY291))/SUM(BH291:BY291))</f>
        <v>23.897292450956389</v>
      </c>
      <c r="CD291" s="56">
        <f t="array" aca="1" ref="CD291" ca="1">SUM(BI291:BY291*BI$54:BY$54*BI$55:BY$55)/1000000</f>
        <v>2002.2321339067162</v>
      </c>
      <c r="CI291" s="10"/>
      <c r="CJ291" s="73"/>
      <c r="CK291" s="156" t="str">
        <f t="shared" ca="1" si="330"/>
        <v/>
      </c>
      <c r="CL291" s="156" t="str">
        <f t="shared" ca="1" si="331"/>
        <v/>
      </c>
      <c r="CM291" s="156" t="str">
        <f t="shared" ca="1" si="332"/>
        <v/>
      </c>
      <c r="CN291" s="156">
        <f t="shared" ca="1" si="333"/>
        <v>0.49254874132182586</v>
      </c>
      <c r="CO291" s="156">
        <f t="shared" ca="1" si="334"/>
        <v>0.73909035821256019</v>
      </c>
      <c r="CP291" s="156">
        <f t="shared" ca="1" si="335"/>
        <v>0.59771454843007032</v>
      </c>
      <c r="CQ291" s="156">
        <f t="shared" ca="1" si="336"/>
        <v>0.70256140680880996</v>
      </c>
      <c r="CR291" s="156">
        <f t="shared" ca="1" si="337"/>
        <v>0.73556239369698861</v>
      </c>
      <c r="CS291" s="156">
        <f t="shared" ca="1" si="338"/>
        <v>0.58644664040730166</v>
      </c>
      <c r="CT291" s="156">
        <f t="shared" ca="1" si="339"/>
        <v>0.5412703460655971</v>
      </c>
      <c r="CU291" s="156">
        <f t="shared" ca="1" si="340"/>
        <v>0.55769036714043985</v>
      </c>
      <c r="CV291" s="156">
        <f t="shared" ca="1" si="341"/>
        <v>0.60511103098279717</v>
      </c>
      <c r="CW291" s="156" t="str">
        <f t="shared" ca="1" si="342"/>
        <v/>
      </c>
      <c r="CX291" s="156" t="str">
        <f t="shared" ca="1" si="343"/>
        <v/>
      </c>
      <c r="CY291" s="156" t="str">
        <f t="shared" ca="1" si="344"/>
        <v/>
      </c>
      <c r="CZ291" s="156" t="str">
        <f t="shared" ca="1" si="345"/>
        <v/>
      </c>
      <c r="DA291" s="156" t="str">
        <f t="shared" ca="1" si="346"/>
        <v/>
      </c>
      <c r="DB291" s="55"/>
      <c r="DC291" s="55"/>
      <c r="DD291" s="43"/>
      <c r="DE291" s="45"/>
      <c r="DF291" s="56"/>
      <c r="DK291" s="10"/>
      <c r="DL291" s="48"/>
      <c r="DM291" s="74">
        <f t="shared" ca="1" si="347"/>
        <v>0.16587724960746045</v>
      </c>
      <c r="DN291" s="74">
        <f t="shared" ca="1" si="348"/>
        <v>0.16587724960746045</v>
      </c>
      <c r="DO291" s="74">
        <f t="shared" ca="1" si="349"/>
        <v>0.83323329754530451</v>
      </c>
      <c r="DP291" s="74">
        <f t="shared" ca="1" si="350"/>
        <v>0.83323329754530451</v>
      </c>
      <c r="DQ291" s="74">
        <f t="shared" ca="1" si="351"/>
        <v>0.83323329754530451</v>
      </c>
      <c r="DR291" s="74">
        <f t="shared" ca="1" si="352"/>
        <v>0.83323329754530451</v>
      </c>
      <c r="DS291" s="74">
        <f t="shared" ca="1" si="353"/>
        <v>0.83323329754530451</v>
      </c>
      <c r="DT291" s="74">
        <f t="shared" ca="1" si="354"/>
        <v>0.83323329754530451</v>
      </c>
      <c r="DU291" s="74">
        <f t="shared" ca="1" si="355"/>
        <v>0.83323329754530451</v>
      </c>
      <c r="DV291" s="74">
        <f t="shared" ca="1" si="356"/>
        <v>0.83323329754530451</v>
      </c>
      <c r="DW291" s="74">
        <f t="shared" ca="1" si="357"/>
        <v>0.83323329754530451</v>
      </c>
      <c r="DX291" s="74">
        <f t="shared" ca="1" si="358"/>
        <v>0.83323329754530451</v>
      </c>
      <c r="DY291" s="74">
        <f t="shared" ca="1" si="359"/>
        <v>0.83323329754530451</v>
      </c>
      <c r="DZ291" s="74">
        <f t="shared" ca="1" si="360"/>
        <v>0.83323329754530451</v>
      </c>
      <c r="EA291" s="74">
        <f t="shared" ca="1" si="361"/>
        <v>0.83323329754530451</v>
      </c>
      <c r="EB291" s="74">
        <f t="shared" ca="1" si="362"/>
        <v>0.83323329754530451</v>
      </c>
      <c r="EC291" s="74">
        <f t="shared" ca="1" si="363"/>
        <v>0.83323329754530451</v>
      </c>
      <c r="ED291" s="55"/>
      <c r="EE291" s="55"/>
      <c r="EF291" s="43"/>
      <c r="EG291" s="45"/>
      <c r="EH291" s="56"/>
    </row>
    <row r="292" spans="1:138" x14ac:dyDescent="0.2">
      <c r="A292" s="7">
        <v>20</v>
      </c>
      <c r="B292">
        <v>8</v>
      </c>
      <c r="C292" s="5">
        <f t="shared" ca="1" si="287"/>
        <v>0.89298421117032345</v>
      </c>
      <c r="D292" s="5">
        <f t="shared" ca="1" si="288"/>
        <v>0.13437862298432493</v>
      </c>
      <c r="E292" s="32">
        <f t="shared" ca="1" si="289"/>
        <v>20357016.051369727</v>
      </c>
      <c r="F292" s="31">
        <f t="shared" ca="1" si="370"/>
        <v>9865237.4900203049</v>
      </c>
      <c r="G292" s="31">
        <f t="shared" ca="1" si="370"/>
        <v>10209419.566242233</v>
      </c>
      <c r="H292" s="31">
        <f t="shared" ca="1" si="370"/>
        <v>3611896.1744492417</v>
      </c>
      <c r="I292" s="31">
        <f t="shared" ca="1" si="370"/>
        <v>1849952.8349382479</v>
      </c>
      <c r="J292" s="31">
        <f t="shared" ca="1" si="370"/>
        <v>1276933.7368306289</v>
      </c>
      <c r="K292" s="31">
        <f t="shared" ca="1" si="370"/>
        <v>702461.50788891583</v>
      </c>
      <c r="L292" s="31">
        <f t="shared" ca="1" si="370"/>
        <v>353744.23498726013</v>
      </c>
      <c r="M292" s="31">
        <f t="shared" ca="1" si="370"/>
        <v>292739.83383257338</v>
      </c>
      <c r="N292" s="31">
        <f t="shared" ca="1" si="370"/>
        <v>117011.67156371058</v>
      </c>
      <c r="O292" s="31">
        <f t="shared" ca="1" si="370"/>
        <v>14863.292462828509</v>
      </c>
      <c r="P292" s="31">
        <f t="shared" ca="1" si="371"/>
        <v>4494.7099330235087</v>
      </c>
      <c r="Q292" s="31">
        <f t="shared" ca="1" si="371"/>
        <v>1735.6679823220829</v>
      </c>
      <c r="R292" s="31">
        <f t="shared" ca="1" si="371"/>
        <v>266.41618624370614</v>
      </c>
      <c r="S292" s="31">
        <f t="shared" ca="1" si="371"/>
        <v>70.847482537523064</v>
      </c>
      <c r="T292" s="31">
        <f t="shared" ca="1" si="371"/>
        <v>54.173939631714951</v>
      </c>
      <c r="U292" s="31">
        <f t="shared" ca="1" si="371"/>
        <v>41.817678975523073</v>
      </c>
      <c r="V292" s="31">
        <f t="shared" ca="1" si="371"/>
        <v>25.807769457995807</v>
      </c>
      <c r="W292" s="33">
        <f t="shared" ca="1" si="290"/>
        <v>8226292.7279255996</v>
      </c>
      <c r="X292" s="33">
        <f t="shared" ca="1" si="291"/>
        <v>48657965.835557856</v>
      </c>
      <c r="Y292" s="40">
        <f t="array" aca="1" ref="Y292" ca="1">SUM($E$54:$V$54*E292:V292)/1000000</f>
        <v>417.5761935700188</v>
      </c>
      <c r="Z292" s="41">
        <f t="array" aca="1" ref="Z292" ca="1">SUM(($E$54:$V$54*E292:V292))/SUM(E292:V292)</f>
        <v>8.5818670468313343</v>
      </c>
      <c r="AE292" s="10"/>
      <c r="AF292" s="48"/>
      <c r="AG292" s="55">
        <f t="shared" ca="1" si="296"/>
        <v>399764.15267834964</v>
      </c>
      <c r="AH292" s="55">
        <f t="shared" ca="1" si="297"/>
        <v>413711.27318174578</v>
      </c>
      <c r="AI292" s="55">
        <f t="shared" ca="1" si="298"/>
        <v>939739.50100352545</v>
      </c>
      <c r="AJ292" s="55">
        <f t="shared" ca="1" si="299"/>
        <v>481318.86134573532</v>
      </c>
      <c r="AK292" s="55">
        <f t="shared" ca="1" si="300"/>
        <v>332231.33077648934</v>
      </c>
      <c r="AL292" s="55">
        <f t="shared" ca="1" si="301"/>
        <v>182765.72609354518</v>
      </c>
      <c r="AM292" s="55">
        <f t="shared" ca="1" si="302"/>
        <v>92036.818007508671</v>
      </c>
      <c r="AN292" s="55">
        <f t="shared" ca="1" si="303"/>
        <v>76164.754489828556</v>
      </c>
      <c r="AO292" s="55">
        <f t="shared" ca="1" si="304"/>
        <v>30443.978601803814</v>
      </c>
      <c r="AP292" s="55">
        <f t="shared" ca="1" si="305"/>
        <v>3867.1164307256886</v>
      </c>
      <c r="AQ292" s="55">
        <f t="shared" ca="1" si="306"/>
        <v>1169.429093641977</v>
      </c>
      <c r="AR292" s="55">
        <f t="shared" ca="1" si="307"/>
        <v>451.58434374539121</v>
      </c>
      <c r="AS292" s="55">
        <f t="shared" ca="1" si="308"/>
        <v>69.315894429910898</v>
      </c>
      <c r="AT292" s="55">
        <f t="shared" ca="1" si="309"/>
        <v>18.433026496759709</v>
      </c>
      <c r="AU292" s="55">
        <f t="shared" ca="1" si="310"/>
        <v>14.094920932954505</v>
      </c>
      <c r="AV292" s="55">
        <f t="shared" ca="1" si="311"/>
        <v>10.880081507208873</v>
      </c>
      <c r="AW292" s="55">
        <f t="shared" ca="1" si="312"/>
        <v>6.7146394085287193</v>
      </c>
      <c r="AX292" s="55">
        <f t="shared" ca="1" si="292"/>
        <v>2140308.5387493256</v>
      </c>
      <c r="AY292" s="55">
        <f t="shared" ca="1" si="293"/>
        <v>2953783.9646094209</v>
      </c>
      <c r="AZ292" s="43">
        <f t="array" aca="1" ref="AZ292" ca="1">SUM($E$54:$V$54*AF292:AW292)/1000000</f>
        <v>58.792766514768793</v>
      </c>
      <c r="BA292" s="45">
        <f t="array" aca="1" ref="BA292" ca="1">IF(AZ292=0,"",SUM(($E$54:$V$54*AF292:AW292))/SUM(AF292:AW292))</f>
        <v>19.904220220297312</v>
      </c>
      <c r="BB292" s="56">
        <f t="array" aca="1" ref="BB292" ca="1">SUM(AG292:AW292*AG$54:AW$54*AG$55:AW$55)/1000000</f>
        <v>119.03557607371668</v>
      </c>
      <c r="BG292" s="10"/>
      <c r="BH292" s="48"/>
      <c r="BI292" s="55">
        <f t="shared" si="313"/>
        <v>0</v>
      </c>
      <c r="BJ292" s="55">
        <f t="shared" si="314"/>
        <v>0</v>
      </c>
      <c r="BK292" s="55">
        <f t="shared" ca="1" si="315"/>
        <v>6244836.5548969405</v>
      </c>
      <c r="BL292" s="55">
        <f t="shared" ca="1" si="316"/>
        <v>3198500.8788961652</v>
      </c>
      <c r="BM292" s="55">
        <f t="shared" ca="1" si="317"/>
        <v>2207771.788777126</v>
      </c>
      <c r="BN292" s="55">
        <f t="shared" ca="1" si="318"/>
        <v>1214530.2885240435</v>
      </c>
      <c r="BO292" s="55">
        <f t="shared" ca="1" si="319"/>
        <v>611610.86117580475</v>
      </c>
      <c r="BP292" s="55">
        <f t="shared" ca="1" si="320"/>
        <v>506136.47987012501</v>
      </c>
      <c r="BQ292" s="55">
        <f t="shared" ca="1" si="321"/>
        <v>202308.90608091134</v>
      </c>
      <c r="BR292" s="55">
        <f t="shared" ca="1" si="322"/>
        <v>25698.089760885519</v>
      </c>
      <c r="BS292" s="55">
        <f t="shared" ca="1" si="323"/>
        <v>7771.189297179516</v>
      </c>
      <c r="BT292" s="55">
        <f t="shared" ca="1" si="324"/>
        <v>3000.9065431738036</v>
      </c>
      <c r="BU292" s="55">
        <f t="shared" ca="1" si="325"/>
        <v>460.62385470551902</v>
      </c>
      <c r="BV292" s="55">
        <f t="shared" ca="1" si="326"/>
        <v>122.49270948111084</v>
      </c>
      <c r="BW292" s="55">
        <f t="shared" ca="1" si="327"/>
        <v>93.664762826827442</v>
      </c>
      <c r="BX292" s="55">
        <f t="shared" ca="1" si="328"/>
        <v>72.301239485963961</v>
      </c>
      <c r="BY292" s="55">
        <f t="shared" ca="1" si="329"/>
        <v>44.620690719666165</v>
      </c>
      <c r="BZ292" s="55">
        <f t="shared" ca="1" si="294"/>
        <v>14222959.647079572</v>
      </c>
      <c r="CA292" s="55">
        <f t="shared" ca="1" si="295"/>
        <v>14222959.647079572</v>
      </c>
      <c r="CB292" s="43">
        <f t="array" aca="1" ref="CB292" ca="1">SUM($E$54:$V$54*BH292:BY292)/1000000</f>
        <v>339.03366114959044</v>
      </c>
      <c r="CC292" s="45">
        <f t="array" aca="1" ref="CC292" ca="1">IF(CB292=0,"",SUM(($E$54:$V$54*BH292:BY292))/SUM(BH292:BY292))</f>
        <v>23.837068343170394</v>
      </c>
      <c r="CD292" s="56">
        <f t="array" aca="1" ref="CD292" ca="1">SUM(BI292:BY292*BI$54:BY$54*BI$55:BY$55)/1000000</f>
        <v>1606.2758516108083</v>
      </c>
      <c r="CI292" s="10"/>
      <c r="CJ292" s="73"/>
      <c r="CK292" s="156" t="str">
        <f t="shared" ca="1" si="330"/>
        <v/>
      </c>
      <c r="CL292" s="156" t="str">
        <f t="shared" ca="1" si="331"/>
        <v/>
      </c>
      <c r="CM292" s="156" t="str">
        <f t="shared" ca="1" si="332"/>
        <v/>
      </c>
      <c r="CN292" s="156">
        <f t="shared" ca="1" si="333"/>
        <v>0.67609761452113448</v>
      </c>
      <c r="CO292" s="156">
        <f t="shared" ca="1" si="334"/>
        <v>0.64457631371581614</v>
      </c>
      <c r="CP292" s="156">
        <f t="shared" ca="1" si="335"/>
        <v>0.71967518747691106</v>
      </c>
      <c r="CQ292" s="156">
        <f t="shared" ca="1" si="336"/>
        <v>0.62304578259701315</v>
      </c>
      <c r="CR292" s="156">
        <f t="shared" ca="1" si="337"/>
        <v>0.56138194075317571</v>
      </c>
      <c r="CS292" s="156">
        <f t="shared" ca="1" si="338"/>
        <v>0.58673566052799608</v>
      </c>
      <c r="CT292" s="156">
        <f t="shared" ca="1" si="339"/>
        <v>0.59962458745110236</v>
      </c>
      <c r="CU292" s="156">
        <f t="shared" ca="1" si="340"/>
        <v>0.65801358590811243</v>
      </c>
      <c r="CV292" s="156">
        <f t="shared" ca="1" si="341"/>
        <v>0.79538938597027031</v>
      </c>
      <c r="CW292" s="156" t="str">
        <f t="shared" ca="1" si="342"/>
        <v/>
      </c>
      <c r="CX292" s="156" t="str">
        <f t="shared" ca="1" si="343"/>
        <v/>
      </c>
      <c r="CY292" s="156" t="str">
        <f t="shared" ca="1" si="344"/>
        <v/>
      </c>
      <c r="CZ292" s="156" t="str">
        <f t="shared" ca="1" si="345"/>
        <v/>
      </c>
      <c r="DA292" s="156" t="str">
        <f t="shared" ca="1" si="346"/>
        <v/>
      </c>
      <c r="DB292" s="55"/>
      <c r="DC292" s="55"/>
      <c r="DD292" s="43"/>
      <c r="DE292" s="45"/>
      <c r="DF292" s="56"/>
      <c r="DK292" s="10"/>
      <c r="DL292" s="48"/>
      <c r="DM292" s="74">
        <f t="shared" ca="1" si="347"/>
        <v>0.13437862298432493</v>
      </c>
      <c r="DN292" s="74">
        <f t="shared" ca="1" si="348"/>
        <v>0.13437862298432493</v>
      </c>
      <c r="DO292" s="74">
        <f t="shared" ca="1" si="349"/>
        <v>1.0273628341546484</v>
      </c>
      <c r="DP292" s="74">
        <f t="shared" ca="1" si="350"/>
        <v>1.0273628341546484</v>
      </c>
      <c r="DQ292" s="74">
        <f t="shared" ca="1" si="351"/>
        <v>1.0273628341546484</v>
      </c>
      <c r="DR292" s="74">
        <f t="shared" ca="1" si="352"/>
        <v>1.0273628341546484</v>
      </c>
      <c r="DS292" s="74">
        <f t="shared" ca="1" si="353"/>
        <v>1.0273628341546484</v>
      </c>
      <c r="DT292" s="74">
        <f t="shared" ca="1" si="354"/>
        <v>1.0273628341546484</v>
      </c>
      <c r="DU292" s="74">
        <f t="shared" ca="1" si="355"/>
        <v>1.0273628341546484</v>
      </c>
      <c r="DV292" s="74">
        <f t="shared" ca="1" si="356"/>
        <v>1.0273628341546484</v>
      </c>
      <c r="DW292" s="74">
        <f t="shared" ca="1" si="357"/>
        <v>1.0273628341546484</v>
      </c>
      <c r="DX292" s="74">
        <f t="shared" ca="1" si="358"/>
        <v>1.0273628341546484</v>
      </c>
      <c r="DY292" s="74">
        <f t="shared" ca="1" si="359"/>
        <v>1.0273628341546484</v>
      </c>
      <c r="DZ292" s="74">
        <f t="shared" ca="1" si="360"/>
        <v>1.0273628341546484</v>
      </c>
      <c r="EA292" s="74">
        <f t="shared" ca="1" si="361"/>
        <v>1.0273628341546484</v>
      </c>
      <c r="EB292" s="74">
        <f t="shared" ca="1" si="362"/>
        <v>1.0273628341546484</v>
      </c>
      <c r="EC292" s="74">
        <f t="shared" ca="1" si="363"/>
        <v>1.0273628341546484</v>
      </c>
      <c r="ED292" s="55"/>
      <c r="EE292" s="55"/>
      <c r="EF292" s="43"/>
      <c r="EG292" s="45"/>
      <c r="EH292" s="56"/>
    </row>
    <row r="293" spans="1:138" x14ac:dyDescent="0.2">
      <c r="A293" s="7">
        <v>20</v>
      </c>
      <c r="B293">
        <v>9</v>
      </c>
      <c r="C293" s="5">
        <f t="shared" ca="1" si="287"/>
        <v>0.64405494427217191</v>
      </c>
      <c r="D293" s="5">
        <f t="shared" ca="1" si="288"/>
        <v>0.14323310379478452</v>
      </c>
      <c r="E293" s="32">
        <f t="shared" ca="1" si="289"/>
        <v>35627304.161647439</v>
      </c>
      <c r="F293" s="31">
        <f t="shared" ca="1" si="370"/>
        <v>14808369.353331205</v>
      </c>
      <c r="G293" s="31">
        <f t="shared" ca="1" si="370"/>
        <v>7176301.2880623611</v>
      </c>
      <c r="H293" s="31">
        <f t="shared" ca="1" si="370"/>
        <v>3900180.1054662992</v>
      </c>
      <c r="I293" s="31">
        <f t="shared" ca="1" si="370"/>
        <v>1379808.6670055196</v>
      </c>
      <c r="J293" s="31">
        <f t="shared" ca="1" si="370"/>
        <v>706714.9308599534</v>
      </c>
      <c r="K293" s="31">
        <f t="shared" ca="1" si="370"/>
        <v>487811.42983416829</v>
      </c>
      <c r="L293" s="31">
        <f t="shared" ca="1" si="370"/>
        <v>268352.80694929993</v>
      </c>
      <c r="M293" s="31">
        <f t="shared" ca="1" si="370"/>
        <v>135136.59799844227</v>
      </c>
      <c r="N293" s="31">
        <f t="shared" ca="1" si="370"/>
        <v>111831.83026060618</v>
      </c>
      <c r="O293" s="31">
        <f t="shared" ca="1" si="370"/>
        <v>44700.542531245483</v>
      </c>
      <c r="P293" s="31">
        <f t="shared" ca="1" si="371"/>
        <v>5678.0424380763998</v>
      </c>
      <c r="Q293" s="31">
        <f t="shared" ca="1" si="371"/>
        <v>1717.0592458149274</v>
      </c>
      <c r="R293" s="31">
        <f t="shared" ca="1" si="371"/>
        <v>663.05608173168957</v>
      </c>
      <c r="S293" s="31">
        <f t="shared" ca="1" si="371"/>
        <v>101.77572805388745</v>
      </c>
      <c r="T293" s="31">
        <f t="shared" ca="1" si="371"/>
        <v>27.065000132708079</v>
      </c>
      <c r="U293" s="31">
        <f t="shared" ca="1" si="371"/>
        <v>20.695409784604973</v>
      </c>
      <c r="V293" s="31">
        <f t="shared" ca="1" si="371"/>
        <v>15.975098147243852</v>
      </c>
      <c r="W293" s="33">
        <f t="shared" ca="1" si="290"/>
        <v>7042760.5799072767</v>
      </c>
      <c r="X293" s="33">
        <f t="shared" ca="1" si="291"/>
        <v>64654735.382948279</v>
      </c>
      <c r="Y293" s="40">
        <f t="array" aca="1" ref="Y293" ca="1">SUM($E$54:$V$54*E293:V293)/1000000</f>
        <v>396.93659846430444</v>
      </c>
      <c r="Z293" s="41">
        <f t="array" aca="1" ref="Z293" ca="1">SUM(($E$54:$V$54*E293:V293))/SUM(E293:V293)</f>
        <v>6.1393275544824295</v>
      </c>
      <c r="AE293" s="10"/>
      <c r="AF293" s="48"/>
      <c r="AG293" s="55">
        <f t="shared" ca="1" si="296"/>
        <v>825896.04019007937</v>
      </c>
      <c r="AH293" s="55">
        <f t="shared" ca="1" si="297"/>
        <v>400238.451351728</v>
      </c>
      <c r="AI293" s="55">
        <f t="shared" ca="1" si="298"/>
        <v>939107.52852724865</v>
      </c>
      <c r="AJ293" s="55">
        <f t="shared" ca="1" si="299"/>
        <v>332238.17159005499</v>
      </c>
      <c r="AK293" s="55">
        <f t="shared" ca="1" si="300"/>
        <v>170166.836952738</v>
      </c>
      <c r="AL293" s="55">
        <f t="shared" ca="1" si="301"/>
        <v>117458.00805887106</v>
      </c>
      <c r="AM293" s="55">
        <f t="shared" ca="1" si="302"/>
        <v>64615.513769299825</v>
      </c>
      <c r="AN293" s="55">
        <f t="shared" ca="1" si="303"/>
        <v>32538.957978384067</v>
      </c>
      <c r="AO293" s="55">
        <f t="shared" ca="1" si="304"/>
        <v>26927.503573366481</v>
      </c>
      <c r="AP293" s="55">
        <f t="shared" ca="1" si="305"/>
        <v>10763.250641043462</v>
      </c>
      <c r="AQ293" s="55">
        <f t="shared" ca="1" si="306"/>
        <v>1367.1913236574082</v>
      </c>
      <c r="AR293" s="55">
        <f t="shared" ca="1" si="307"/>
        <v>413.44328237870678</v>
      </c>
      <c r="AS293" s="55">
        <f t="shared" ca="1" si="308"/>
        <v>159.6544111686764</v>
      </c>
      <c r="AT293" s="55">
        <f t="shared" ca="1" si="309"/>
        <v>24.506138140336059</v>
      </c>
      <c r="AU293" s="55">
        <f t="shared" ca="1" si="310"/>
        <v>6.5168645285365177</v>
      </c>
      <c r="AV293" s="55">
        <f t="shared" ca="1" si="311"/>
        <v>4.9831583693890389</v>
      </c>
      <c r="AW293" s="55">
        <f t="shared" ca="1" si="312"/>
        <v>3.8465749102232154</v>
      </c>
      <c r="AX293" s="55">
        <f t="shared" ca="1" si="292"/>
        <v>1695795.9128441599</v>
      </c>
      <c r="AY293" s="55">
        <f t="shared" ca="1" si="293"/>
        <v>2921930.4043859676</v>
      </c>
      <c r="AZ293" s="43">
        <f t="array" aca="1" ref="AZ293" ca="1">SUM($E$54:$V$54*AF293:AW293)/1000000</f>
        <v>48.937826896280555</v>
      </c>
      <c r="BA293" s="45">
        <f t="array" aca="1" ref="BA293" ca="1">IF(AZ293=0,"",SUM(($E$54:$V$54*AF293:AW293))/SUM(AF293:AW293))</f>
        <v>16.748457397487073</v>
      </c>
      <c r="BB293" s="56">
        <f t="array" aca="1" ref="BB293" ca="1">SUM(AG293:AW293*AG$54:AW$54*AG$55:AW$55)/1000000</f>
        <v>92.129695114109467</v>
      </c>
      <c r="BG293" s="10"/>
      <c r="BH293" s="48"/>
      <c r="BI293" s="55">
        <f t="shared" si="313"/>
        <v>0</v>
      </c>
      <c r="BJ293" s="55">
        <f t="shared" si="314"/>
        <v>0</v>
      </c>
      <c r="BK293" s="55">
        <f t="shared" ca="1" si="315"/>
        <v>4222744.8189474884</v>
      </c>
      <c r="BL293" s="55">
        <f t="shared" ca="1" si="316"/>
        <v>1493925.8552624667</v>
      </c>
      <c r="BM293" s="55">
        <f t="shared" ca="1" si="317"/>
        <v>765163.84681289108</v>
      </c>
      <c r="BN293" s="55">
        <f t="shared" ca="1" si="318"/>
        <v>528155.91389447427</v>
      </c>
      <c r="BO293" s="55">
        <f t="shared" ca="1" si="319"/>
        <v>290546.94771837723</v>
      </c>
      <c r="BP293" s="55">
        <f t="shared" ca="1" si="320"/>
        <v>146313.08134932551</v>
      </c>
      <c r="BQ293" s="55">
        <f t="shared" ca="1" si="321"/>
        <v>121080.89089642944</v>
      </c>
      <c r="BR293" s="55">
        <f t="shared" ca="1" si="322"/>
        <v>48397.504544316675</v>
      </c>
      <c r="BS293" s="55">
        <f t="shared" ca="1" si="323"/>
        <v>6147.6454006691156</v>
      </c>
      <c r="BT293" s="55">
        <f t="shared" ca="1" si="324"/>
        <v>1859.0687706777026</v>
      </c>
      <c r="BU293" s="55">
        <f t="shared" ca="1" si="325"/>
        <v>717.89418900934595</v>
      </c>
      <c r="BV293" s="55">
        <f t="shared" ca="1" si="326"/>
        <v>110.19309793714737</v>
      </c>
      <c r="BW293" s="55">
        <f t="shared" ca="1" si="327"/>
        <v>29.303413174439022</v>
      </c>
      <c r="BX293" s="55">
        <f t="shared" ca="1" si="328"/>
        <v>22.407025337484363</v>
      </c>
      <c r="BY293" s="55">
        <f t="shared" ca="1" si="329"/>
        <v>17.296319941457249</v>
      </c>
      <c r="BZ293" s="55">
        <f t="shared" ca="1" si="294"/>
        <v>7625232.6676425152</v>
      </c>
      <c r="CA293" s="55">
        <f t="shared" ca="1" si="295"/>
        <v>7625232.6676425152</v>
      </c>
      <c r="CB293" s="43">
        <f t="array" aca="1" ref="CB293" ca="1">SUM($E$54:$V$54*BH293:BY293)/1000000</f>
        <v>173.763484803143</v>
      </c>
      <c r="CC293" s="45">
        <f t="array" aca="1" ref="CC293" ca="1">IF(CB293=0,"",SUM(($E$54:$V$54*BH293:BY293))/SUM(BH293:BY293))</f>
        <v>22.787958397716046</v>
      </c>
      <c r="CD293" s="56">
        <f t="array" aca="1" ref="CD293" ca="1">SUM(BI293:BY293*BI$54:BY$54*BI$55:BY$55)/1000000</f>
        <v>813.31161595805929</v>
      </c>
      <c r="CI293" s="10"/>
      <c r="CJ293" s="73"/>
      <c r="CK293" s="156" t="str">
        <f t="shared" ca="1" si="330"/>
        <v/>
      </c>
      <c r="CL293" s="156" t="str">
        <f t="shared" ca="1" si="331"/>
        <v/>
      </c>
      <c r="CM293" s="156" t="str">
        <f t="shared" ca="1" si="332"/>
        <v/>
      </c>
      <c r="CN293" s="156">
        <f t="shared" ca="1" si="333"/>
        <v>1.4254594851062379</v>
      </c>
      <c r="CO293" s="156">
        <f t="shared" ca="1" si="334"/>
        <v>1.2625261238214129</v>
      </c>
      <c r="CP293" s="156">
        <f t="shared" ca="1" si="335"/>
        <v>1.4457920661369887</v>
      </c>
      <c r="CQ293" s="156">
        <f t="shared" ca="1" si="336"/>
        <v>1.2961765500120603</v>
      </c>
      <c r="CR293" s="156">
        <f t="shared" ca="1" si="337"/>
        <v>1.4575084138964332</v>
      </c>
      <c r="CS293" s="156">
        <f t="shared" ca="1" si="338"/>
        <v>1.1599175046703265</v>
      </c>
      <c r="CT293" s="156">
        <f t="shared" ca="1" si="339"/>
        <v>1.5492091385080147</v>
      </c>
      <c r="CU293" s="156">
        <f t="shared" ca="1" si="340"/>
        <v>1.3097509079334717</v>
      </c>
      <c r="CV293" s="156">
        <f t="shared" ca="1" si="341"/>
        <v>1.0786002216218116</v>
      </c>
      <c r="CW293" s="156" t="str">
        <f t="shared" ca="1" si="342"/>
        <v/>
      </c>
      <c r="CX293" s="156" t="str">
        <f t="shared" ca="1" si="343"/>
        <v/>
      </c>
      <c r="CY293" s="156" t="str">
        <f t="shared" ca="1" si="344"/>
        <v/>
      </c>
      <c r="CZ293" s="156" t="str">
        <f t="shared" ca="1" si="345"/>
        <v/>
      </c>
      <c r="DA293" s="156" t="str">
        <f t="shared" ca="1" si="346"/>
        <v/>
      </c>
      <c r="DB293" s="55"/>
      <c r="DC293" s="55"/>
      <c r="DD293" s="43"/>
      <c r="DE293" s="45"/>
      <c r="DF293" s="56"/>
      <c r="DK293" s="10"/>
      <c r="DL293" s="48"/>
      <c r="DM293" s="74">
        <f t="shared" ca="1" si="347"/>
        <v>0.14323310379478457</v>
      </c>
      <c r="DN293" s="74">
        <f t="shared" ca="1" si="348"/>
        <v>0.14323310379478457</v>
      </c>
      <c r="DO293" s="74">
        <f t="shared" ca="1" si="349"/>
        <v>0.7872880480669564</v>
      </c>
      <c r="DP293" s="74">
        <f t="shared" ca="1" si="350"/>
        <v>0.7872880480669564</v>
      </c>
      <c r="DQ293" s="74">
        <f t="shared" ca="1" si="351"/>
        <v>0.7872880480669564</v>
      </c>
      <c r="DR293" s="74">
        <f t="shared" ca="1" si="352"/>
        <v>0.7872880480669564</v>
      </c>
      <c r="DS293" s="74">
        <f t="shared" ca="1" si="353"/>
        <v>0.7872880480669564</v>
      </c>
      <c r="DT293" s="74">
        <f t="shared" ca="1" si="354"/>
        <v>0.7872880480669564</v>
      </c>
      <c r="DU293" s="74">
        <f t="shared" ca="1" si="355"/>
        <v>0.7872880480669564</v>
      </c>
      <c r="DV293" s="74">
        <f t="shared" ca="1" si="356"/>
        <v>0.7872880480669564</v>
      </c>
      <c r="DW293" s="74">
        <f t="shared" ca="1" si="357"/>
        <v>0.7872880480669564</v>
      </c>
      <c r="DX293" s="74">
        <f t="shared" ca="1" si="358"/>
        <v>0.7872880480669564</v>
      </c>
      <c r="DY293" s="74">
        <f t="shared" ca="1" si="359"/>
        <v>0.7872880480669564</v>
      </c>
      <c r="DZ293" s="74">
        <f t="shared" ca="1" si="360"/>
        <v>0.7872880480669564</v>
      </c>
      <c r="EA293" s="74">
        <f t="shared" ca="1" si="361"/>
        <v>0.7872880480669564</v>
      </c>
      <c r="EB293" s="74">
        <f t="shared" ca="1" si="362"/>
        <v>0.7872880480669564</v>
      </c>
      <c r="EC293" s="74">
        <f t="shared" ca="1" si="363"/>
        <v>0.7872880480669564</v>
      </c>
      <c r="ED293" s="55"/>
      <c r="EE293" s="55"/>
      <c r="EF293" s="43"/>
      <c r="EG293" s="45"/>
      <c r="EH293" s="56"/>
    </row>
    <row r="294" spans="1:138" x14ac:dyDescent="0.2">
      <c r="A294" s="7">
        <v>20</v>
      </c>
      <c r="B294">
        <v>10</v>
      </c>
      <c r="C294" s="5">
        <f t="shared" ca="1" si="287"/>
        <v>0.6074843791807264</v>
      </c>
      <c r="D294" s="5">
        <f t="shared" ca="1" si="288"/>
        <v>0.11829743294408215</v>
      </c>
      <c r="E294" s="32">
        <f t="shared" ca="1" si="289"/>
        <v>57914566.254256144</v>
      </c>
      <c r="F294" s="31">
        <f t="shared" ca="1" si="370"/>
        <v>26570853.495331526</v>
      </c>
      <c r="G294" s="31">
        <f t="shared" ca="1" si="370"/>
        <v>11044086.041617757</v>
      </c>
      <c r="H294" s="31">
        <f t="shared" ca="1" si="370"/>
        <v>2915386.197387638</v>
      </c>
      <c r="I294" s="31">
        <f t="shared" ca="1" si="370"/>
        <v>1584455.6673947023</v>
      </c>
      <c r="J294" s="31">
        <f t="shared" ca="1" si="370"/>
        <v>560549.92416711512</v>
      </c>
      <c r="K294" s="31">
        <f t="shared" ca="1" si="370"/>
        <v>287104.29958455265</v>
      </c>
      <c r="L294" s="31">
        <f t="shared" ca="1" si="370"/>
        <v>198174.33136930803</v>
      </c>
      <c r="M294" s="31">
        <f t="shared" ca="1" si="370"/>
        <v>109018.84383138233</v>
      </c>
      <c r="N294" s="31">
        <f t="shared" ca="1" si="370"/>
        <v>54899.502787313424</v>
      </c>
      <c r="O294" s="31">
        <f t="shared" ca="1" si="370"/>
        <v>45431.896081720814</v>
      </c>
      <c r="P294" s="31">
        <f t="shared" ca="1" si="371"/>
        <v>18159.681356761856</v>
      </c>
      <c r="Q294" s="31">
        <f t="shared" ca="1" si="371"/>
        <v>2306.7156586201204</v>
      </c>
      <c r="R294" s="31">
        <f t="shared" ca="1" si="371"/>
        <v>697.5586202982962</v>
      </c>
      <c r="S294" s="31">
        <f t="shared" ca="1" si="371"/>
        <v>269.36780817579563</v>
      </c>
      <c r="T294" s="31">
        <f t="shared" ca="1" si="371"/>
        <v>41.346585223639075</v>
      </c>
      <c r="U294" s="31">
        <f t="shared" ca="1" si="371"/>
        <v>10.995208346456767</v>
      </c>
      <c r="V294" s="31">
        <f t="shared" ca="1" si="371"/>
        <v>8.4075500196298485</v>
      </c>
      <c r="W294" s="33">
        <f t="shared" ca="1" si="290"/>
        <v>5776514.7353911782</v>
      </c>
      <c r="X294" s="33">
        <f t="shared" ca="1" si="291"/>
        <v>101306020.52659659</v>
      </c>
      <c r="Y294" s="40">
        <f t="array" aca="1" ref="Y294" ca="1">SUM($E$54:$V$54*E294:V294)/1000000</f>
        <v>524.14824004708385</v>
      </c>
      <c r="Z294" s="41">
        <f t="array" aca="1" ref="Z294" ca="1">SUM(($E$54:$V$54*E294:V294))/SUM(E294:V294)</f>
        <v>5.1739100728912302</v>
      </c>
      <c r="AE294" s="10"/>
      <c r="AF294" s="48"/>
      <c r="AG294" s="55">
        <f t="shared" ca="1" si="296"/>
        <v>1189361.1205167766</v>
      </c>
      <c r="AH294" s="55">
        <f t="shared" ca="1" si="297"/>
        <v>494353.95636990224</v>
      </c>
      <c r="AI294" s="55">
        <f t="shared" ca="1" si="298"/>
        <v>559575.37156587362</v>
      </c>
      <c r="AJ294" s="55">
        <f t="shared" ca="1" si="299"/>
        <v>304118.32559491164</v>
      </c>
      <c r="AK294" s="55">
        <f t="shared" ca="1" si="300"/>
        <v>107591.21120148782</v>
      </c>
      <c r="AL294" s="55">
        <f t="shared" ca="1" si="301"/>
        <v>55106.419609910983</v>
      </c>
      <c r="AM294" s="55">
        <f t="shared" ca="1" si="302"/>
        <v>38037.319107213436</v>
      </c>
      <c r="AN294" s="55">
        <f t="shared" ca="1" si="303"/>
        <v>20924.932723935934</v>
      </c>
      <c r="AO294" s="55">
        <f t="shared" ca="1" si="304"/>
        <v>10537.337968643733</v>
      </c>
      <c r="AP294" s="55">
        <f t="shared" ca="1" si="305"/>
        <v>8720.1380570612728</v>
      </c>
      <c r="AQ294" s="55">
        <f t="shared" ca="1" si="306"/>
        <v>3485.5452261636524</v>
      </c>
      <c r="AR294" s="55">
        <f t="shared" ca="1" si="307"/>
        <v>442.74795323027564</v>
      </c>
      <c r="AS294" s="55">
        <f t="shared" ca="1" si="308"/>
        <v>133.88847916346813</v>
      </c>
      <c r="AT294" s="55">
        <f t="shared" ca="1" si="309"/>
        <v>51.702100902762204</v>
      </c>
      <c r="AU294" s="55">
        <f t="shared" ca="1" si="310"/>
        <v>7.9360088931715556</v>
      </c>
      <c r="AV294" s="55">
        <f t="shared" ca="1" si="311"/>
        <v>2.110405750506017</v>
      </c>
      <c r="AW294" s="55">
        <f t="shared" ca="1" si="312"/>
        <v>1.6137340330446437</v>
      </c>
      <c r="AX294" s="55">
        <f t="shared" ca="1" si="292"/>
        <v>1108736.5997371755</v>
      </c>
      <c r="AY294" s="55">
        <f t="shared" ca="1" si="293"/>
        <v>2792451.6766238543</v>
      </c>
      <c r="AZ294" s="43">
        <f t="array" aca="1" ref="AZ294" ca="1">SUM($E$54:$V$54*AF294:AW294)/1000000</f>
        <v>39.099258030291907</v>
      </c>
      <c r="BA294" s="45">
        <f t="array" aca="1" ref="BA294" ca="1">IF(AZ294=0,"",SUM(($E$54:$V$54*AF294:AW294))/SUM(AF294:AW294))</f>
        <v>14.00176710580142</v>
      </c>
      <c r="BB294" s="56">
        <f t="array" aca="1" ref="BB294" ca="1">SUM(AG294:AW294*AG$54:AW$54*AG$55:AW$55)/1000000</f>
        <v>68.051106121085013</v>
      </c>
      <c r="BG294" s="10"/>
      <c r="BH294" s="48"/>
      <c r="BI294" s="55">
        <f t="shared" si="313"/>
        <v>0</v>
      </c>
      <c r="BJ294" s="55">
        <f t="shared" si="314"/>
        <v>0</v>
      </c>
      <c r="BK294" s="55">
        <f t="shared" ca="1" si="315"/>
        <v>2873547.5381042426</v>
      </c>
      <c r="BL294" s="55">
        <f t="shared" ca="1" si="316"/>
        <v>1561717.1702181802</v>
      </c>
      <c r="BM294" s="55">
        <f t="shared" ca="1" si="317"/>
        <v>552505.481441285</v>
      </c>
      <c r="BN294" s="55">
        <f t="shared" ca="1" si="318"/>
        <v>282984.07051168423</v>
      </c>
      <c r="BO294" s="55">
        <f t="shared" ca="1" si="319"/>
        <v>195330.33480504336</v>
      </c>
      <c r="BP294" s="55">
        <f t="shared" ca="1" si="320"/>
        <v>107454.31619980544</v>
      </c>
      <c r="BQ294" s="55">
        <f t="shared" ca="1" si="321"/>
        <v>54111.640927363493</v>
      </c>
      <c r="BR294" s="55">
        <f t="shared" ca="1" si="322"/>
        <v>44779.903689609971</v>
      </c>
      <c r="BS294" s="55">
        <f t="shared" ca="1" si="323"/>
        <v>17899.072068818674</v>
      </c>
      <c r="BT294" s="55">
        <f t="shared" ca="1" si="324"/>
        <v>2273.6120202098277</v>
      </c>
      <c r="BU294" s="55">
        <f t="shared" ca="1" si="325"/>
        <v>687.54796803170916</v>
      </c>
      <c r="BV294" s="55">
        <f t="shared" ca="1" si="326"/>
        <v>265.50211519889933</v>
      </c>
      <c r="BW294" s="55">
        <f t="shared" ca="1" si="327"/>
        <v>40.753221060340998</v>
      </c>
      <c r="BX294" s="55">
        <f t="shared" ca="1" si="328"/>
        <v>10.837416292639146</v>
      </c>
      <c r="BY294" s="55">
        <f t="shared" ca="1" si="329"/>
        <v>8.2868934078250067</v>
      </c>
      <c r="BZ294" s="55">
        <f t="shared" ca="1" si="294"/>
        <v>5693616.0676002344</v>
      </c>
      <c r="CA294" s="55">
        <f t="shared" ca="1" si="295"/>
        <v>5693616.0676002344</v>
      </c>
      <c r="CB294" s="43">
        <f t="array" aca="1" ref="CB294" ca="1">SUM($E$54:$V$54*BH294:BY294)/1000000</f>
        <v>130.00179810490525</v>
      </c>
      <c r="CC294" s="45">
        <f t="array" aca="1" ref="CC294" ca="1">IF(CB294=0,"",SUM(($E$54:$V$54*BH294:BY294))/SUM(BH294:BY294))</f>
        <v>22.832905584323825</v>
      </c>
      <c r="CD294" s="56">
        <f t="array" aca="1" ref="CD294" ca="1">SUM(BI294:BY294*BI$54:BY$54*BI$55:BY$55)/1000000</f>
        <v>607.94904659127303</v>
      </c>
      <c r="CI294" s="10"/>
      <c r="CJ294" s="73"/>
      <c r="CK294" s="156" t="str">
        <f t="shared" ca="1" si="330"/>
        <v/>
      </c>
      <c r="CL294" s="156" t="str">
        <f t="shared" ca="1" si="331"/>
        <v/>
      </c>
      <c r="CM294" s="156" t="str">
        <f t="shared" ca="1" si="332"/>
        <v/>
      </c>
      <c r="CN294" s="156">
        <f t="shared" ca="1" si="333"/>
        <v>0.6704610665563393</v>
      </c>
      <c r="CO294" s="156">
        <f t="shared" ca="1" si="334"/>
        <v>1.0447733945944409</v>
      </c>
      <c r="CP294" s="156">
        <f t="shared" ca="1" si="335"/>
        <v>0.83300839561254481</v>
      </c>
      <c r="CQ294" s="156">
        <f t="shared" ca="1" si="336"/>
        <v>0.72373711936043095</v>
      </c>
      <c r="CR294" s="156">
        <f t="shared" ca="1" si="337"/>
        <v>0.68679093360663646</v>
      </c>
      <c r="CS294" s="156">
        <f t="shared" ca="1" si="338"/>
        <v>0.71721663721387485</v>
      </c>
      <c r="CT294" s="156">
        <f t="shared" ca="1" si="339"/>
        <v>0.77697340970826412</v>
      </c>
      <c r="CU294" s="156">
        <f t="shared" ca="1" si="340"/>
        <v>0.79363913829640764</v>
      </c>
      <c r="CV294" s="156">
        <f t="shared" ca="1" si="341"/>
        <v>0.93981540205310388</v>
      </c>
      <c r="CW294" s="156" t="str">
        <f t="shared" ca="1" si="342"/>
        <v/>
      </c>
      <c r="CX294" s="156" t="str">
        <f t="shared" ca="1" si="343"/>
        <v/>
      </c>
      <c r="CY294" s="156" t="str">
        <f t="shared" ca="1" si="344"/>
        <v/>
      </c>
      <c r="CZ294" s="156" t="str">
        <f t="shared" ca="1" si="345"/>
        <v/>
      </c>
      <c r="DA294" s="156" t="str">
        <f t="shared" ca="1" si="346"/>
        <v/>
      </c>
      <c r="DB294" s="55"/>
      <c r="DC294" s="55"/>
      <c r="DD294" s="43"/>
      <c r="DE294" s="45"/>
      <c r="DF294" s="56"/>
      <c r="DK294" s="10"/>
      <c r="DL294" s="48"/>
      <c r="DM294" s="74">
        <f t="shared" ca="1" si="347"/>
        <v>0.11829743294408215</v>
      </c>
      <c r="DN294" s="74">
        <f t="shared" ca="1" si="348"/>
        <v>0.11829743294408215</v>
      </c>
      <c r="DO294" s="74">
        <f t="shared" ca="1" si="349"/>
        <v>0.72578181212480852</v>
      </c>
      <c r="DP294" s="74">
        <f t="shared" ca="1" si="350"/>
        <v>0.72578181212480852</v>
      </c>
      <c r="DQ294" s="74">
        <f t="shared" ca="1" si="351"/>
        <v>0.72578181212480875</v>
      </c>
      <c r="DR294" s="74">
        <f t="shared" ca="1" si="352"/>
        <v>0.72578181212480841</v>
      </c>
      <c r="DS294" s="74">
        <f t="shared" ca="1" si="353"/>
        <v>0.72578181212480852</v>
      </c>
      <c r="DT294" s="74">
        <f t="shared" ca="1" si="354"/>
        <v>0.72578181212480852</v>
      </c>
      <c r="DU294" s="74">
        <f t="shared" ca="1" si="355"/>
        <v>0.72578181212480852</v>
      </c>
      <c r="DV294" s="74">
        <f t="shared" ca="1" si="356"/>
        <v>0.72578181212480852</v>
      </c>
      <c r="DW294" s="74">
        <f t="shared" ca="1" si="357"/>
        <v>0.72578181212480852</v>
      </c>
      <c r="DX294" s="74">
        <f t="shared" ca="1" si="358"/>
        <v>0.72578181212480852</v>
      </c>
      <c r="DY294" s="74">
        <f t="shared" ca="1" si="359"/>
        <v>0.72578181212480852</v>
      </c>
      <c r="DZ294" s="74">
        <f t="shared" ca="1" si="360"/>
        <v>0.72578181212480875</v>
      </c>
      <c r="EA294" s="74">
        <f t="shared" ca="1" si="361"/>
        <v>0.72578181212480852</v>
      </c>
      <c r="EB294" s="74">
        <f t="shared" ca="1" si="362"/>
        <v>0.72578181212480852</v>
      </c>
      <c r="EC294" s="74">
        <f t="shared" ca="1" si="363"/>
        <v>0.72578181212480841</v>
      </c>
      <c r="ED294" s="55"/>
      <c r="EE294" s="55"/>
      <c r="EF294" s="43"/>
      <c r="EG294" s="45"/>
      <c r="EH294" s="56"/>
    </row>
    <row r="295" spans="1:138" x14ac:dyDescent="0.2">
      <c r="A295" s="7">
        <v>20</v>
      </c>
      <c r="B295">
        <v>11</v>
      </c>
      <c r="C295" s="5">
        <f t="shared" ca="1" si="287"/>
        <v>0.74591376266980947</v>
      </c>
      <c r="D295" s="5">
        <f t="shared" ca="1" si="288"/>
        <v>0.13552197620187728</v>
      </c>
      <c r="E295" s="32">
        <f t="shared" ca="1" si="289"/>
        <v>131285737.78378783</v>
      </c>
      <c r="F295" s="31">
        <f t="shared" ca="1" si="370"/>
        <v>42455096.005824409</v>
      </c>
      <c r="G295" s="31">
        <f t="shared" ca="1" si="370"/>
        <v>19478141.839974385</v>
      </c>
      <c r="H295" s="31">
        <f t="shared" ca="1" si="370"/>
        <v>3839950.0010997048</v>
      </c>
      <c r="I295" s="31">
        <f t="shared" ca="1" si="370"/>
        <v>1013659.0017207862</v>
      </c>
      <c r="J295" s="31">
        <f t="shared" ca="1" si="370"/>
        <v>550903.94251070975</v>
      </c>
      <c r="K295" s="31">
        <f t="shared" ca="1" si="370"/>
        <v>194899.21337181595</v>
      </c>
      <c r="L295" s="31">
        <f t="shared" ca="1" si="370"/>
        <v>99824.118659613567</v>
      </c>
      <c r="M295" s="31">
        <f t="shared" ca="1" si="370"/>
        <v>68903.802550241453</v>
      </c>
      <c r="N295" s="31">
        <f t="shared" ca="1" si="370"/>
        <v>37905.074979738565</v>
      </c>
      <c r="O295" s="31">
        <f t="shared" ca="1" si="370"/>
        <v>19088.165828671634</v>
      </c>
      <c r="P295" s="31">
        <f t="shared" ca="1" si="371"/>
        <v>15796.346456515914</v>
      </c>
      <c r="Q295" s="31">
        <f t="shared" ca="1" si="371"/>
        <v>6313.9917765122264</v>
      </c>
      <c r="R295" s="31">
        <f t="shared" ca="1" si="371"/>
        <v>802.02859362706943</v>
      </c>
      <c r="S295" s="31">
        <f t="shared" ca="1" si="371"/>
        <v>242.53616050144305</v>
      </c>
      <c r="T295" s="31">
        <f t="shared" ca="1" si="371"/>
        <v>93.657267011780434</v>
      </c>
      <c r="U295" s="31">
        <f t="shared" ca="1" si="371"/>
        <v>14.375912988787723</v>
      </c>
      <c r="V295" s="31">
        <f t="shared" ca="1" si="371"/>
        <v>3.8229555748629007</v>
      </c>
      <c r="W295" s="33">
        <f t="shared" ca="1" si="290"/>
        <v>5848400.0798440129</v>
      </c>
      <c r="X295" s="33">
        <f t="shared" ca="1" si="291"/>
        <v>199067375.70943069</v>
      </c>
      <c r="Y295" s="40">
        <f t="array" aca="1" ref="Y295" ca="1">SUM($E$54:$V$54*E295:V295)/1000000</f>
        <v>832.84442485892441</v>
      </c>
      <c r="Z295" s="41">
        <f t="array" aca="1" ref="Z295" ca="1">SUM(($E$54:$V$54*E295:V295))/SUM(E295:V295)</f>
        <v>4.1837313718074443</v>
      </c>
      <c r="AE295" s="10"/>
      <c r="AF295" s="48"/>
      <c r="AG295" s="55">
        <f t="shared" ca="1" si="296"/>
        <v>1983175.958567285</v>
      </c>
      <c r="AH295" s="55">
        <f t="shared" ca="1" si="297"/>
        <v>909869.1617444763</v>
      </c>
      <c r="AI295" s="55">
        <f t="shared" ca="1" si="298"/>
        <v>924162.93496556557</v>
      </c>
      <c r="AJ295" s="55">
        <f t="shared" ca="1" si="299"/>
        <v>243957.88429960428</v>
      </c>
      <c r="AK295" s="55">
        <f t="shared" ca="1" si="300"/>
        <v>132586.36290810892</v>
      </c>
      <c r="AL295" s="55">
        <f t="shared" ca="1" si="301"/>
        <v>46906.503730672033</v>
      </c>
      <c r="AM295" s="55">
        <f t="shared" ca="1" si="302"/>
        <v>24024.727002799322</v>
      </c>
      <c r="AN295" s="55">
        <f t="shared" ca="1" si="303"/>
        <v>16583.117065816594</v>
      </c>
      <c r="AO295" s="55">
        <f t="shared" ca="1" si="304"/>
        <v>9122.6357982090412</v>
      </c>
      <c r="AP295" s="55">
        <f t="shared" ca="1" si="305"/>
        <v>4593.9596479856755</v>
      </c>
      <c r="AQ295" s="55">
        <f t="shared" ca="1" si="306"/>
        <v>3801.7156209861823</v>
      </c>
      <c r="AR295" s="55">
        <f t="shared" ca="1" si="307"/>
        <v>1519.5919660044742</v>
      </c>
      <c r="AS295" s="55">
        <f t="shared" ca="1" si="308"/>
        <v>193.02467448806033</v>
      </c>
      <c r="AT295" s="55">
        <f t="shared" ca="1" si="309"/>
        <v>58.371314694228268</v>
      </c>
      <c r="AU295" s="55">
        <f t="shared" ca="1" si="310"/>
        <v>22.540547334645684</v>
      </c>
      <c r="AV295" s="55">
        <f t="shared" ca="1" si="311"/>
        <v>3.4598590962702205</v>
      </c>
      <c r="AW295" s="55">
        <f t="shared" ca="1" si="312"/>
        <v>0.92007287680736993</v>
      </c>
      <c r="AX295" s="55">
        <f t="shared" ca="1" si="292"/>
        <v>1407537.7494742419</v>
      </c>
      <c r="AY295" s="55">
        <f t="shared" ca="1" si="293"/>
        <v>4300582.8697860045</v>
      </c>
      <c r="AZ295" s="43">
        <f t="array" aca="1" ref="AZ295" ca="1">SUM($E$54:$V$54*AF295:AW295)/1000000</f>
        <v>54.498436175322347</v>
      </c>
      <c r="BA295" s="45">
        <f t="array" aca="1" ref="BA295" ca="1">IF(AZ295=0,"",SUM(($E$54:$V$54*AF295:AW295))/SUM(AF295:AW295))</f>
        <v>12.672337175084866</v>
      </c>
      <c r="BB295" s="56">
        <f t="array" aca="1" ref="BB295" ca="1">SUM(AG295:AW295*AG$54:AW$54*AG$55:AW$55)/1000000</f>
        <v>87.829278763812852</v>
      </c>
      <c r="BG295" s="10"/>
      <c r="BH295" s="48"/>
      <c r="BI295" s="55">
        <f t="shared" si="313"/>
        <v>0</v>
      </c>
      <c r="BJ295" s="55">
        <f t="shared" si="314"/>
        <v>0</v>
      </c>
      <c r="BK295" s="55">
        <f t="shared" ca="1" si="315"/>
        <v>5086598.2880390622</v>
      </c>
      <c r="BL295" s="55">
        <f t="shared" ca="1" si="316"/>
        <v>1342745.6454723922</v>
      </c>
      <c r="BM295" s="55">
        <f t="shared" ca="1" si="317"/>
        <v>729756.12964919594</v>
      </c>
      <c r="BN295" s="55">
        <f t="shared" ca="1" si="318"/>
        <v>258173.67538465964</v>
      </c>
      <c r="BO295" s="55">
        <f t="shared" ca="1" si="319"/>
        <v>132232.24024624858</v>
      </c>
      <c r="BP295" s="55">
        <f t="shared" ca="1" si="320"/>
        <v>91273.574914013399</v>
      </c>
      <c r="BQ295" s="55">
        <f t="shared" ca="1" si="321"/>
        <v>50211.041665832396</v>
      </c>
      <c r="BR295" s="55">
        <f t="shared" ca="1" si="322"/>
        <v>25285.18121280762</v>
      </c>
      <c r="BS295" s="55">
        <f t="shared" ca="1" si="323"/>
        <v>20924.665378448884</v>
      </c>
      <c r="BT295" s="55">
        <f t="shared" ca="1" si="324"/>
        <v>8363.8432145996812</v>
      </c>
      <c r="BU295" s="55">
        <f t="shared" ca="1" si="325"/>
        <v>1062.4089558805433</v>
      </c>
      <c r="BV295" s="55">
        <f t="shared" ca="1" si="326"/>
        <v>321.27606308438874</v>
      </c>
      <c r="BW295" s="55">
        <f t="shared" ca="1" si="327"/>
        <v>124.06330652953987</v>
      </c>
      <c r="BX295" s="55">
        <f t="shared" ca="1" si="328"/>
        <v>19.043085034134396</v>
      </c>
      <c r="BY295" s="55">
        <f t="shared" ca="1" si="329"/>
        <v>5.0640865836216662</v>
      </c>
      <c r="BZ295" s="55">
        <f t="shared" ca="1" si="294"/>
        <v>7747096.1406743713</v>
      </c>
      <c r="CA295" s="55">
        <f t="shared" ca="1" si="295"/>
        <v>7747096.1406743713</v>
      </c>
      <c r="CB295" s="43">
        <f t="array" aca="1" ref="CB295" ca="1">SUM($E$54:$V$54*BH295:BY295)/1000000</f>
        <v>167.48413160486973</v>
      </c>
      <c r="CC295" s="45">
        <f t="array" aca="1" ref="CC295" ca="1">IF(CB295=0,"",SUM(($E$54:$V$54*BH295:BY295))/SUM(BH295:BY295))</f>
        <v>21.618956130611608</v>
      </c>
      <c r="CD295" s="56">
        <f t="array" aca="1" ref="CD295" ca="1">SUM(BI295:BY295*BI$54:BY$54*BI$55:BY$55)/1000000</f>
        <v>770.88464586425312</v>
      </c>
      <c r="CI295" s="10"/>
      <c r="CJ295" s="73"/>
      <c r="CK295" s="156" t="str">
        <f t="shared" ca="1" si="330"/>
        <v/>
      </c>
      <c r="CL295" s="156" t="str">
        <f t="shared" ca="1" si="331"/>
        <v/>
      </c>
      <c r="CM295" s="156" t="str">
        <f t="shared" ca="1" si="332"/>
        <v/>
      </c>
      <c r="CN295" s="156">
        <f t="shared" ca="1" si="333"/>
        <v>0.6665081773122673</v>
      </c>
      <c r="CO295" s="156">
        <f t="shared" ca="1" si="334"/>
        <v>0.59097156293356179</v>
      </c>
      <c r="CP295" s="156">
        <f t="shared" ca="1" si="335"/>
        <v>0.68116846442784418</v>
      </c>
      <c r="CQ295" s="156">
        <f t="shared" ca="1" si="336"/>
        <v>0.5749497850918498</v>
      </c>
      <c r="CR295" s="156">
        <f t="shared" ca="1" si="337"/>
        <v>0.55384868208935356</v>
      </c>
      <c r="CS295" s="156">
        <f t="shared" ca="1" si="338"/>
        <v>0.6044469050699568</v>
      </c>
      <c r="CT295" s="156">
        <f t="shared" ca="1" si="339"/>
        <v>0.58983976673465199</v>
      </c>
      <c r="CU295" s="156">
        <f t="shared" ca="1" si="340"/>
        <v>0.49610800692124607</v>
      </c>
      <c r="CV295" s="156">
        <f t="shared" ca="1" si="341"/>
        <v>0.61902756678186355</v>
      </c>
      <c r="CW295" s="156">
        <f t="shared" ca="1" si="342"/>
        <v>0.57154154454379813</v>
      </c>
      <c r="CX295" s="156" t="str">
        <f t="shared" ca="1" si="343"/>
        <v/>
      </c>
      <c r="CY295" s="156" t="str">
        <f t="shared" ca="1" si="344"/>
        <v/>
      </c>
      <c r="CZ295" s="156" t="str">
        <f t="shared" ca="1" si="345"/>
        <v/>
      </c>
      <c r="DA295" s="156" t="str">
        <f t="shared" ca="1" si="346"/>
        <v/>
      </c>
      <c r="DB295" s="55"/>
      <c r="DC295" s="55"/>
      <c r="DD295" s="43"/>
      <c r="DE295" s="45"/>
      <c r="DF295" s="56"/>
      <c r="DK295" s="10"/>
      <c r="DL295" s="48"/>
      <c r="DM295" s="74">
        <f t="shared" ca="1" si="347"/>
        <v>0.13552197620187731</v>
      </c>
      <c r="DN295" s="74">
        <f t="shared" ca="1" si="348"/>
        <v>0.13552197620187714</v>
      </c>
      <c r="DO295" s="74">
        <f t="shared" ca="1" si="349"/>
        <v>0.88143573887168669</v>
      </c>
      <c r="DP295" s="74">
        <f t="shared" ca="1" si="350"/>
        <v>0.88143573887168669</v>
      </c>
      <c r="DQ295" s="74">
        <f t="shared" ca="1" si="351"/>
        <v>0.88143573887168669</v>
      </c>
      <c r="DR295" s="74">
        <f t="shared" ca="1" si="352"/>
        <v>0.88143573887168669</v>
      </c>
      <c r="DS295" s="74">
        <f t="shared" ca="1" si="353"/>
        <v>0.88143573887168669</v>
      </c>
      <c r="DT295" s="74">
        <f t="shared" ca="1" si="354"/>
        <v>0.88143573887168669</v>
      </c>
      <c r="DU295" s="74">
        <f t="shared" ca="1" si="355"/>
        <v>0.88143573887168647</v>
      </c>
      <c r="DV295" s="74">
        <f t="shared" ca="1" si="356"/>
        <v>0.88143573887168669</v>
      </c>
      <c r="DW295" s="74">
        <f t="shared" ca="1" si="357"/>
        <v>0.88143573887168669</v>
      </c>
      <c r="DX295" s="74">
        <f t="shared" ca="1" si="358"/>
        <v>0.88143573887168669</v>
      </c>
      <c r="DY295" s="74">
        <f t="shared" ca="1" si="359"/>
        <v>0.88143573887168669</v>
      </c>
      <c r="DZ295" s="74">
        <f t="shared" ca="1" si="360"/>
        <v>0.88143573887168669</v>
      </c>
      <c r="EA295" s="74">
        <f t="shared" ca="1" si="361"/>
        <v>0.88143573887168669</v>
      </c>
      <c r="EB295" s="74">
        <f t="shared" ca="1" si="362"/>
        <v>0.88143573887168669</v>
      </c>
      <c r="EC295" s="74">
        <f t="shared" ca="1" si="363"/>
        <v>0.88143573887168669</v>
      </c>
      <c r="ED295" s="55"/>
      <c r="EE295" s="55"/>
      <c r="EF295" s="43"/>
      <c r="EG295" s="45"/>
      <c r="EH295" s="56"/>
    </row>
    <row r="296" spans="1:138" s="58" customFormat="1" x14ac:dyDescent="0.2">
      <c r="A296" s="65">
        <v>20</v>
      </c>
      <c r="B296" s="58">
        <v>12</v>
      </c>
      <c r="C296" s="62">
        <f t="shared" ca="1" si="287"/>
        <v>0.85336557448796679</v>
      </c>
      <c r="D296" s="62">
        <f t="shared" ca="1" si="288"/>
        <v>0.1019573772502738</v>
      </c>
      <c r="E296" s="63">
        <f t="shared" ca="1" si="289"/>
        <v>137242971.80778378</v>
      </c>
      <c r="F296" s="64">
        <f t="shared" ca="1" si="370"/>
        <v>99525985.914257139</v>
      </c>
      <c r="G296" s="64">
        <f t="shared" ca="1" si="370"/>
        <v>32184648.221445255</v>
      </c>
      <c r="H296" s="64">
        <f t="shared" ca="1" si="370"/>
        <v>6290055.8750880808</v>
      </c>
      <c r="I296" s="64">
        <f t="shared" ca="1" si="370"/>
        <v>1240031.0185077409</v>
      </c>
      <c r="J296" s="64">
        <f t="shared" ca="1" si="370"/>
        <v>327339.83618624962</v>
      </c>
      <c r="K296" s="64">
        <f t="shared" ca="1" si="370"/>
        <v>177902.8312180744</v>
      </c>
      <c r="L296" s="64">
        <f t="shared" ca="1" si="370"/>
        <v>62938.598157423039</v>
      </c>
      <c r="M296" s="64">
        <f t="shared" ca="1" si="370"/>
        <v>32236.097735040305</v>
      </c>
      <c r="N296" s="64">
        <f t="shared" ca="1" si="370"/>
        <v>22251.032547549479</v>
      </c>
      <c r="O296" s="64">
        <f t="shared" ca="1" si="370"/>
        <v>12240.646029317155</v>
      </c>
      <c r="P296" s="64">
        <f t="shared" ca="1" si="371"/>
        <v>6164.1213315781797</v>
      </c>
      <c r="Q296" s="64">
        <f t="shared" ca="1" si="371"/>
        <v>5101.0975610528449</v>
      </c>
      <c r="R296" s="64">
        <f t="shared" ca="1" si="371"/>
        <v>2038.9707291073298</v>
      </c>
      <c r="S296" s="64">
        <f t="shared" ca="1" si="371"/>
        <v>258.99825089985143</v>
      </c>
      <c r="T296" s="64">
        <f t="shared" ca="1" si="371"/>
        <v>78.32194743302135</v>
      </c>
      <c r="U296" s="64">
        <f t="shared" ca="1" si="371"/>
        <v>30.244642813059901</v>
      </c>
      <c r="V296" s="64">
        <f t="shared" ca="1" si="371"/>
        <v>4.6423984740321709</v>
      </c>
      <c r="W296" s="59">
        <f t="shared" ca="1" si="290"/>
        <v>8178672.3323308323</v>
      </c>
      <c r="X296" s="59">
        <f t="shared" ca="1" si="291"/>
        <v>277132278.27581692</v>
      </c>
      <c r="Y296" s="44">
        <f t="array" aca="1" ref="Y296" ca="1">SUM($E$54:$V$54*E296:V296)/1000000</f>
        <v>1404.3143630446939</v>
      </c>
      <c r="Z296" s="46">
        <f t="array" aca="1" ref="Z296" ca="1">SUM(($E$54:$V$54*E296:V296))/SUM(E296:V296)</f>
        <v>5.0673071061287382</v>
      </c>
      <c r="AE296" s="11"/>
      <c r="AG296" s="59">
        <f t="shared" ca="1" si="296"/>
        <v>2864792.7548114732</v>
      </c>
      <c r="AH296" s="59">
        <f t="shared" ca="1" si="297"/>
        <v>926414.80708752526</v>
      </c>
      <c r="AI296" s="59">
        <f t="shared" ca="1" si="298"/>
        <v>1189591.5710312331</v>
      </c>
      <c r="AJ296" s="59">
        <f t="shared" ca="1" si="299"/>
        <v>234517.86068807016</v>
      </c>
      <c r="AK296" s="59">
        <f t="shared" ca="1" si="300"/>
        <v>61907.353086025541</v>
      </c>
      <c r="AL296" s="59">
        <f t="shared" ca="1" si="301"/>
        <v>33645.441738885966</v>
      </c>
      <c r="AM296" s="59">
        <f t="shared" ca="1" si="302"/>
        <v>11903.109820871647</v>
      </c>
      <c r="AN296" s="59">
        <f t="shared" ca="1" si="303"/>
        <v>6096.5738476855713</v>
      </c>
      <c r="AO296" s="59">
        <f t="shared" ca="1" si="304"/>
        <v>4208.1725967077882</v>
      </c>
      <c r="AP296" s="59">
        <f t="shared" ca="1" si="305"/>
        <v>2314.9825104294027</v>
      </c>
      <c r="AQ296" s="59">
        <f t="shared" ca="1" si="306"/>
        <v>1165.7745057402278</v>
      </c>
      <c r="AR296" s="59">
        <f t="shared" ca="1" si="307"/>
        <v>964.73271178238474</v>
      </c>
      <c r="AS296" s="59">
        <f t="shared" ca="1" si="308"/>
        <v>385.61539692070249</v>
      </c>
      <c r="AT296" s="59">
        <f t="shared" ca="1" si="309"/>
        <v>48.982416420582474</v>
      </c>
      <c r="AU296" s="59">
        <f t="shared" ca="1" si="310"/>
        <v>14.812448465216351</v>
      </c>
      <c r="AV296" s="59">
        <f t="shared" ca="1" si="311"/>
        <v>5.7199447626151025</v>
      </c>
      <c r="AW296" s="59">
        <f t="shared" ca="1" si="312"/>
        <v>0.87798235878144659</v>
      </c>
      <c r="AX296" s="59">
        <f t="shared" ca="1" si="292"/>
        <v>1546771.580726359</v>
      </c>
      <c r="AY296" s="59">
        <f t="shared" ca="1" si="293"/>
        <v>5337979.142625358</v>
      </c>
      <c r="AZ296" s="44">
        <f t="array" aca="1" ref="AZ296" ca="1">SUM($E$54:$V$54*AF296:AW296)/1000000</f>
        <v>61.543635519873845</v>
      </c>
      <c r="BA296" s="46">
        <f t="array" aca="1" ref="BA296" ca="1">IF(AZ296=0,"",SUM(($E$54:$V$54*AF296:AW296))/SUM(AF296:AW296))</f>
        <v>11.529388533654904</v>
      </c>
      <c r="BB296" s="57">
        <f t="array" aca="1" ref="BB296" ca="1">SUM(AG296:AW296*AG$54:AW$54*AG$55:AW$55)/1000000</f>
        <v>92.877180445247959</v>
      </c>
      <c r="BG296" s="11"/>
      <c r="BI296" s="59">
        <f t="shared" si="313"/>
        <v>0</v>
      </c>
      <c r="BJ296" s="59">
        <f t="shared" si="314"/>
        <v>0</v>
      </c>
      <c r="BK296" s="59">
        <f t="shared" ca="1" si="315"/>
        <v>9956675.2480030563</v>
      </c>
      <c r="BL296" s="59">
        <f t="shared" ca="1" si="316"/>
        <v>1962873.8430815851</v>
      </c>
      <c r="BM296" s="59">
        <f t="shared" ca="1" si="317"/>
        <v>518153.8144278198</v>
      </c>
      <c r="BN296" s="59">
        <f t="shared" ca="1" si="318"/>
        <v>281606.51531793625</v>
      </c>
      <c r="BO296" s="59">
        <f t="shared" ca="1" si="319"/>
        <v>99626.965938398658</v>
      </c>
      <c r="BP296" s="59">
        <f t="shared" ca="1" si="320"/>
        <v>51027.266336674424</v>
      </c>
      <c r="BQ296" s="59">
        <f t="shared" ca="1" si="321"/>
        <v>35221.675197852506</v>
      </c>
      <c r="BR296" s="59">
        <f t="shared" ca="1" si="322"/>
        <v>19376.002337652102</v>
      </c>
      <c r="BS296" s="59">
        <f t="shared" ca="1" si="323"/>
        <v>9757.3305399218989</v>
      </c>
      <c r="BT296" s="59">
        <f t="shared" ca="1" si="324"/>
        <v>8074.6455726949162</v>
      </c>
      <c r="BU296" s="59">
        <f t="shared" ca="1" si="325"/>
        <v>3227.5340303906933</v>
      </c>
      <c r="BV296" s="59">
        <f t="shared" ca="1" si="326"/>
        <v>409.9743349218698</v>
      </c>
      <c r="BW296" s="59">
        <f t="shared" ca="1" si="327"/>
        <v>123.97762609236602</v>
      </c>
      <c r="BX296" s="59">
        <f t="shared" ca="1" si="328"/>
        <v>47.874946178800073</v>
      </c>
      <c r="BY296" s="59">
        <f t="shared" ca="1" si="329"/>
        <v>7.348560155217382</v>
      </c>
      <c r="BZ296" s="59">
        <f t="shared" ca="1" si="294"/>
        <v>12946210.016251326</v>
      </c>
      <c r="CA296" s="59">
        <f t="shared" ca="1" si="295"/>
        <v>12946210.016251326</v>
      </c>
      <c r="CB296" s="44">
        <f t="array" aca="1" ref="CB296" ca="1">SUM($E$54:$V$54*BH296:BY296)/1000000</f>
        <v>265.30208696528308</v>
      </c>
      <c r="CC296" s="46">
        <f t="array" aca="1" ref="CC296" ca="1">IF(CB296=0,"",SUM(($E$54:$V$54*BH296:BY296))/SUM(BH296:BY296))</f>
        <v>20.492645077767968</v>
      </c>
      <c r="CD296" s="57">
        <f t="array" aca="1" ref="CD296" ca="1">SUM(BI296:BY296*BI$54:BY$54*BI$55:BY$55)/1000000</f>
        <v>1200.0764041553657</v>
      </c>
      <c r="CI296" s="11"/>
      <c r="CJ296" s="74"/>
      <c r="CK296" s="156" t="str">
        <f t="shared" ca="1" si="330"/>
        <v/>
      </c>
      <c r="CL296" s="156" t="str">
        <f t="shared" ca="1" si="331"/>
        <v/>
      </c>
      <c r="CM296" s="156" t="str">
        <f t="shared" ca="1" si="332"/>
        <v/>
      </c>
      <c r="CN296" s="156">
        <f t="shared" ca="1" si="333"/>
        <v>0.7939389400487914</v>
      </c>
      <c r="CO296" s="156">
        <f t="shared" ca="1" si="334"/>
        <v>0.80916425391316826</v>
      </c>
      <c r="CP296" s="156">
        <f t="shared" ca="1" si="335"/>
        <v>0.69697798981891856</v>
      </c>
      <c r="CQ296" s="156">
        <f t="shared" ca="1" si="336"/>
        <v>0.78028119098978976</v>
      </c>
      <c r="CR296" s="156">
        <f t="shared" ca="1" si="337"/>
        <v>0.79086861464047664</v>
      </c>
      <c r="CS296" s="156">
        <f t="shared" ca="1" si="338"/>
        <v>0.88685629557349943</v>
      </c>
      <c r="CT296" s="156">
        <f t="shared" ca="1" si="339"/>
        <v>0.68852230935518965</v>
      </c>
      <c r="CU296" s="156">
        <f t="shared" ca="1" si="340"/>
        <v>0.71751186796554023</v>
      </c>
      <c r="CV296" s="156">
        <f t="shared" ca="1" si="341"/>
        <v>0.7821943506280522</v>
      </c>
      <c r="CW296" s="156">
        <f t="shared" ca="1" si="342"/>
        <v>0.74598160342810094</v>
      </c>
      <c r="CX296" s="156" t="str">
        <f t="shared" ca="1" si="343"/>
        <v/>
      </c>
      <c r="CY296" s="156" t="str">
        <f t="shared" ca="1" si="344"/>
        <v/>
      </c>
      <c r="CZ296" s="156" t="str">
        <f t="shared" ca="1" si="345"/>
        <v/>
      </c>
      <c r="DA296" s="156" t="str">
        <f t="shared" ca="1" si="346"/>
        <v/>
      </c>
      <c r="DB296" s="59"/>
      <c r="DC296" s="74">
        <f ca="1">AVERAGE(CJ285:DA296)</f>
        <v>0.71691313215590002</v>
      </c>
      <c r="DD296" s="76">
        <f ca="1">STDEV(CJ285:DA296)</f>
        <v>0.28996368331219069</v>
      </c>
      <c r="DE296" s="46"/>
      <c r="DF296" s="57"/>
      <c r="DK296" s="11"/>
      <c r="DM296" s="74">
        <f t="shared" ca="1" si="347"/>
        <v>0.10195737725027373</v>
      </c>
      <c r="DN296" s="74">
        <f t="shared" ca="1" si="348"/>
        <v>0.10195737725027373</v>
      </c>
      <c r="DO296" s="74">
        <f t="shared" ca="1" si="349"/>
        <v>0.95532295173824044</v>
      </c>
      <c r="DP296" s="74">
        <f t="shared" ca="1" si="350"/>
        <v>0.95532295173824044</v>
      </c>
      <c r="DQ296" s="74">
        <f t="shared" ca="1" si="351"/>
        <v>0.95532295173824067</v>
      </c>
      <c r="DR296" s="74">
        <f t="shared" ca="1" si="352"/>
        <v>0.95532295173824044</v>
      </c>
      <c r="DS296" s="74">
        <f t="shared" ca="1" si="353"/>
        <v>0.95532295173824044</v>
      </c>
      <c r="DT296" s="74">
        <f t="shared" ca="1" si="354"/>
        <v>0.95532295173824044</v>
      </c>
      <c r="DU296" s="74">
        <f t="shared" ca="1" si="355"/>
        <v>0.95532295173824044</v>
      </c>
      <c r="DV296" s="74">
        <f t="shared" ca="1" si="356"/>
        <v>0.95532295173824044</v>
      </c>
      <c r="DW296" s="74">
        <f t="shared" ca="1" si="357"/>
        <v>0.95532295173824044</v>
      </c>
      <c r="DX296" s="74">
        <f t="shared" ca="1" si="358"/>
        <v>0.95532295173824044</v>
      </c>
      <c r="DY296" s="74">
        <f t="shared" ca="1" si="359"/>
        <v>0.95532295173824044</v>
      </c>
      <c r="DZ296" s="74">
        <f t="shared" ca="1" si="360"/>
        <v>0.95532295173824044</v>
      </c>
      <c r="EA296" s="74">
        <f t="shared" ca="1" si="361"/>
        <v>0.95532295173824044</v>
      </c>
      <c r="EB296" s="74">
        <f t="shared" ca="1" si="362"/>
        <v>0.95532295173824044</v>
      </c>
      <c r="EC296" s="74">
        <f t="shared" ca="1" si="363"/>
        <v>0.95532295173824067</v>
      </c>
      <c r="ED296" s="59"/>
      <c r="EE296" s="59"/>
      <c r="EF296" s="44"/>
      <c r="EG296" s="46"/>
      <c r="EH296" s="57"/>
    </row>
    <row r="297" spans="1:138" x14ac:dyDescent="0.2"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</row>
    <row r="298" spans="1:138" x14ac:dyDescent="0.2">
      <c r="C298" s="37">
        <f ca="1">AVERAGE(C57:C296)</f>
        <v>0.47291559799328725</v>
      </c>
      <c r="D298" s="37">
        <f ca="1">AVERAGE(D57:D296)</f>
        <v>8.9973077697167655E-2</v>
      </c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</row>
    <row r="299" spans="1:138" x14ac:dyDescent="0.2">
      <c r="C299" s="38">
        <f ca="1">STDEV(C57:C296)</f>
        <v>0.13913852290713929</v>
      </c>
      <c r="D299" s="38">
        <f ca="1">STDEV(D57:D296)</f>
        <v>2.485540826708418E-2</v>
      </c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</row>
    <row r="300" spans="1:138" x14ac:dyDescent="0.2">
      <c r="C300" s="39">
        <f ca="1">C299/C298</f>
        <v>0.29421428157062879</v>
      </c>
      <c r="D300" s="39">
        <f ca="1">D299/D298</f>
        <v>0.27625384062933556</v>
      </c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DC300" s="74"/>
      <c r="DD300" s="76"/>
    </row>
    <row r="301" spans="1:138" x14ac:dyDescent="0.2"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DC301" s="74"/>
      <c r="DD301" s="76"/>
    </row>
    <row r="302" spans="1:138" x14ac:dyDescent="0.2"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</row>
    <row r="303" spans="1:138" x14ac:dyDescent="0.2"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</row>
    <row r="304" spans="1:138" x14ac:dyDescent="0.2"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</row>
    <row r="305" spans="1:21" ht="20.25" x14ac:dyDescent="0.3">
      <c r="A305" s="78" t="s">
        <v>94</v>
      </c>
      <c r="B305" s="78"/>
      <c r="C305" s="79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</row>
    <row r="306" spans="1:21" x14ac:dyDescent="0.2"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</row>
    <row r="307" spans="1:21" x14ac:dyDescent="0.2">
      <c r="C307" s="201" t="s">
        <v>95</v>
      </c>
      <c r="D307" s="201"/>
      <c r="E307" s="201"/>
      <c r="F307" s="201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</row>
    <row r="308" spans="1:21" x14ac:dyDescent="0.2">
      <c r="C308" s="4" t="s">
        <v>96</v>
      </c>
      <c r="D308" s="4"/>
      <c r="F308" s="81" t="s">
        <v>98</v>
      </c>
      <c r="G308" s="4"/>
      <c r="H308" s="4"/>
      <c r="I308" s="4" t="s">
        <v>103</v>
      </c>
      <c r="J308" s="4" t="s">
        <v>103</v>
      </c>
      <c r="K308" s="81" t="s">
        <v>102</v>
      </c>
      <c r="L308" s="4"/>
      <c r="M308" s="4"/>
      <c r="N308" s="4"/>
      <c r="O308" s="4"/>
      <c r="P308" s="4"/>
      <c r="Q308" s="4"/>
      <c r="R308" s="4"/>
      <c r="S308" s="4"/>
      <c r="T308" s="4"/>
      <c r="U308" s="4"/>
    </row>
    <row r="309" spans="1:21" ht="13.5" thickBot="1" x14ac:dyDescent="0.25">
      <c r="A309" s="61" t="s">
        <v>11</v>
      </c>
      <c r="B309" s="58" t="s">
        <v>12</v>
      </c>
      <c r="C309" s="4" t="str">
        <f t="shared" ref="C309:C372" si="372">CB56</f>
        <v>Yield t</v>
      </c>
      <c r="D309" s="4" t="str">
        <f>CC56</f>
        <v>avg w (g)</v>
      </c>
      <c r="E309" s="4" t="str">
        <f>CD56</f>
        <v>Rev K$</v>
      </c>
      <c r="F309" s="4" t="s">
        <v>97</v>
      </c>
      <c r="G309" s="4"/>
      <c r="H309" s="83" t="s">
        <v>11</v>
      </c>
      <c r="I309" s="84" t="s">
        <v>74</v>
      </c>
      <c r="J309" s="84" t="s">
        <v>79</v>
      </c>
      <c r="K309" s="84" t="s">
        <v>134</v>
      </c>
      <c r="L309" s="84" t="s">
        <v>100</v>
      </c>
      <c r="M309" s="84" t="s">
        <v>101</v>
      </c>
      <c r="N309" s="84" t="s">
        <v>104</v>
      </c>
      <c r="O309" s="84" t="s">
        <v>105</v>
      </c>
      <c r="P309" s="84" t="s">
        <v>106</v>
      </c>
      <c r="Q309" s="84" t="s">
        <v>237</v>
      </c>
    </row>
    <row r="310" spans="1:21" x14ac:dyDescent="0.2">
      <c r="A310" s="6">
        <v>1</v>
      </c>
      <c r="B310">
        <v>1</v>
      </c>
      <c r="C310" s="80">
        <f t="shared" si="372"/>
        <v>391.50016379431031</v>
      </c>
      <c r="D310" s="82">
        <f t="shared" ref="D310:D374" si="373">IF(CC57="",0,CC57)</f>
        <v>21.800621997327525</v>
      </c>
      <c r="E310" s="80">
        <f t="shared" ref="E310:E373" si="374">CD57</f>
        <v>1808.5122684510998</v>
      </c>
      <c r="F310" s="82">
        <f t="shared" ref="F310:F373" si="375">E310*OtherSppInd</f>
        <v>2351.0659489864297</v>
      </c>
      <c r="G310" s="4"/>
      <c r="H310">
        <v>1</v>
      </c>
      <c r="I310" s="80">
        <f ca="1">SUM(C310:C321)</f>
        <v>7237.8394724603704</v>
      </c>
      <c r="J310" s="80">
        <f ca="1">SUM(E310:E321)</f>
        <v>34266.47818920546</v>
      </c>
      <c r="K310" s="82">
        <f t="shared" ref="K310:K329" ca="1" si="376">J310*OtherSppInd</f>
        <v>44546.421645967101</v>
      </c>
      <c r="L310" s="20">
        <f t="shared" ref="L310:L329" si="377">$K$4*$K$5*CostVInd/1000</f>
        <v>50000</v>
      </c>
      <c r="M310" s="82">
        <f t="shared" ref="M310:M329" si="378">CostFInd*$K$4/1000</f>
        <v>10950</v>
      </c>
      <c r="N310" s="82">
        <f ca="1">K310-(L310+M310)</f>
        <v>-16403.578354032899</v>
      </c>
      <c r="O310" s="5">
        <f ca="1">DC68</f>
        <v>0.38477555589973866</v>
      </c>
      <c r="P310" s="5">
        <f ca="1">DD68</f>
        <v>0.323434663914898</v>
      </c>
      <c r="Q310" s="19">
        <f t="array" aca="1" ref="Q310" ca="1">SUM(C310:C321*D310:D321)/SUM(C310:C321)</f>
        <v>23.957742913989524</v>
      </c>
    </row>
    <row r="311" spans="1:21" x14ac:dyDescent="0.2">
      <c r="A311" s="6">
        <v>1</v>
      </c>
      <c r="B311">
        <v>2</v>
      </c>
      <c r="C311" s="80">
        <f t="shared" ca="1" si="372"/>
        <v>679.43783377085504</v>
      </c>
      <c r="D311" s="82">
        <f t="shared" ca="1" si="373"/>
        <v>21.626899753282121</v>
      </c>
      <c r="E311" s="80">
        <f t="shared" ca="1" si="374"/>
        <v>3124.1420453920286</v>
      </c>
      <c r="F311" s="82">
        <f t="shared" ca="1" si="375"/>
        <v>4061.3846590096373</v>
      </c>
      <c r="G311" s="4"/>
      <c r="H311">
        <v>2</v>
      </c>
      <c r="I311" s="80">
        <f ca="1">SUM(C322:C333)</f>
        <v>5241.9582695458575</v>
      </c>
      <c r="J311" s="80">
        <f ca="1">SUM(E322:E333)</f>
        <v>24828.459538190375</v>
      </c>
      <c r="K311" s="82">
        <f t="shared" ca="1" si="376"/>
        <v>32276.997399647487</v>
      </c>
      <c r="L311" s="20">
        <f t="shared" si="377"/>
        <v>50000</v>
      </c>
      <c r="M311" s="82">
        <f t="shared" si="378"/>
        <v>10950</v>
      </c>
      <c r="N311" s="82">
        <f t="shared" ref="N311:N329" ca="1" si="379">K311-(L311+M311)</f>
        <v>-28673.002600352513</v>
      </c>
      <c r="O311" s="5">
        <f ca="1">DC80</f>
        <v>0.39634519934213552</v>
      </c>
      <c r="P311" s="5">
        <f ca="1">DD80</f>
        <v>0.31356738335982404</v>
      </c>
      <c r="Q311" s="19">
        <f t="array" aca="1" ref="Q311" ca="1">SUM(C322:C333*D322:D333)/SUM(C322:C333)</f>
        <v>23.90600426658213</v>
      </c>
    </row>
    <row r="312" spans="1:21" x14ac:dyDescent="0.2">
      <c r="A312" s="6">
        <v>1</v>
      </c>
      <c r="B312">
        <v>3</v>
      </c>
      <c r="C312" s="80">
        <f t="shared" ca="1" si="372"/>
        <v>1148.9377317113435</v>
      </c>
      <c r="D312" s="82">
        <f t="shared" ca="1" si="373"/>
        <v>21.803279626341734</v>
      </c>
      <c r="E312" s="80">
        <f t="shared" ca="1" si="374"/>
        <v>5291.5036875452606</v>
      </c>
      <c r="F312" s="82">
        <f t="shared" ca="1" si="375"/>
        <v>6878.954793808839</v>
      </c>
      <c r="G312" s="4"/>
      <c r="H312">
        <v>3</v>
      </c>
      <c r="I312" s="80">
        <f ca="1">SUM(C334:C345)</f>
        <v>7061.1970492581277</v>
      </c>
      <c r="J312" s="80">
        <f ca="1">SUM(E334:E345)</f>
        <v>33258.300647244068</v>
      </c>
      <c r="K312" s="82">
        <f t="shared" ca="1" si="376"/>
        <v>43235.790841417293</v>
      </c>
      <c r="L312" s="20">
        <f t="shared" si="377"/>
        <v>50000</v>
      </c>
      <c r="M312" s="82">
        <f t="shared" si="378"/>
        <v>10950</v>
      </c>
      <c r="N312" s="82">
        <f t="shared" ca="1" si="379"/>
        <v>-17714.209158582707</v>
      </c>
      <c r="O312" s="5">
        <f ca="1">DC92</f>
        <v>0.46286085926346016</v>
      </c>
      <c r="P312" s="5">
        <f ca="1">DD92</f>
        <v>0.36082989980417135</v>
      </c>
      <c r="Q312" s="19">
        <f t="array" aca="1" ref="Q312" ca="1">SUM(C334:C345*D334:D345)/SUM(C334:C345)</f>
        <v>23.556082250023316</v>
      </c>
    </row>
    <row r="313" spans="1:21" x14ac:dyDescent="0.2">
      <c r="A313" s="6">
        <v>1</v>
      </c>
      <c r="B313">
        <v>4</v>
      </c>
      <c r="C313" s="80">
        <f t="shared" ca="1" si="372"/>
        <v>665.87564396644404</v>
      </c>
      <c r="D313" s="82">
        <f t="shared" ca="1" si="373"/>
        <v>22.013225549136777</v>
      </c>
      <c r="E313" s="80">
        <f t="shared" ca="1" si="374"/>
        <v>3075.2934479635414</v>
      </c>
      <c r="F313" s="82">
        <f t="shared" ca="1" si="375"/>
        <v>3997.8814823526041</v>
      </c>
      <c r="G313" s="4"/>
      <c r="H313">
        <v>4</v>
      </c>
      <c r="I313" s="80">
        <f ca="1">SUM(C346:C357)</f>
        <v>5882.1415848403776</v>
      </c>
      <c r="J313" s="80">
        <f ca="1">SUM(E346:E357)</f>
        <v>27676.334791648016</v>
      </c>
      <c r="K313" s="82">
        <f t="shared" ca="1" si="376"/>
        <v>35979.235229142425</v>
      </c>
      <c r="L313" s="20">
        <f t="shared" si="377"/>
        <v>50000</v>
      </c>
      <c r="M313" s="82">
        <f t="shared" si="378"/>
        <v>10950</v>
      </c>
      <c r="N313" s="82">
        <f t="shared" ca="1" si="379"/>
        <v>-24970.764770857575</v>
      </c>
      <c r="O313" s="5">
        <f ca="1">DC104</f>
        <v>0.4608467520788489</v>
      </c>
      <c r="P313" s="5">
        <f ca="1">DD104</f>
        <v>0.3583706823083378</v>
      </c>
      <c r="Q313" s="19">
        <f t="array" aca="1" ref="Q313" ca="1">SUM(C346:C357*D346:D357)/SUM(C346:C357)</f>
        <v>23.423451712552922</v>
      </c>
    </row>
    <row r="314" spans="1:21" x14ac:dyDescent="0.2">
      <c r="A314" s="6">
        <v>1</v>
      </c>
      <c r="B314">
        <v>5</v>
      </c>
      <c r="C314" s="80">
        <f t="shared" ca="1" si="372"/>
        <v>1168.2200168346014</v>
      </c>
      <c r="D314" s="82">
        <f t="shared" ca="1" si="373"/>
        <v>22.966304873764642</v>
      </c>
      <c r="E314" s="80">
        <f t="shared" ca="1" si="374"/>
        <v>5459.7573230505695</v>
      </c>
      <c r="F314" s="82">
        <f t="shared" ca="1" si="375"/>
        <v>7097.6845199657409</v>
      </c>
      <c r="G314" s="4"/>
      <c r="H314">
        <v>5</v>
      </c>
      <c r="I314" s="80">
        <f ca="1">SUM(C358:C369)</f>
        <v>5642.2481860061707</v>
      </c>
      <c r="J314" s="80">
        <f ca="1">SUM(E358:E369)</f>
        <v>26568.489153638704</v>
      </c>
      <c r="K314" s="82">
        <f t="shared" ca="1" si="376"/>
        <v>34539.035899730319</v>
      </c>
      <c r="L314" s="20">
        <f t="shared" si="377"/>
        <v>50000</v>
      </c>
      <c r="M314" s="82">
        <f t="shared" si="378"/>
        <v>10950</v>
      </c>
      <c r="N314" s="82">
        <f t="shared" ca="1" si="379"/>
        <v>-26410.964100269681</v>
      </c>
      <c r="O314" s="5">
        <f ca="1">DC116</f>
        <v>0.45587255037770025</v>
      </c>
      <c r="P314" s="5">
        <f ca="1">DD116</f>
        <v>0.2667204780991711</v>
      </c>
      <c r="Q314" s="19">
        <f t="array" aca="1" ref="Q314" ca="1">SUM(C358:C369*D358:D369)/SUM(C358:C369)</f>
        <v>23.488113104860798</v>
      </c>
    </row>
    <row r="315" spans="1:21" x14ac:dyDescent="0.2">
      <c r="A315" s="6">
        <v>1</v>
      </c>
      <c r="B315">
        <v>6</v>
      </c>
      <c r="C315" s="80">
        <f t="shared" ca="1" si="372"/>
        <v>839.74754685865923</v>
      </c>
      <c r="D315" s="82">
        <f t="shared" ca="1" si="373"/>
        <v>25.072903015432797</v>
      </c>
      <c r="E315" s="80">
        <f t="shared" ca="1" si="374"/>
        <v>4020.5284747043829</v>
      </c>
      <c r="F315" s="82">
        <f t="shared" ca="1" si="375"/>
        <v>5226.6870171156979</v>
      </c>
      <c r="G315" s="4"/>
      <c r="H315">
        <v>6</v>
      </c>
      <c r="I315" s="80">
        <f ca="1">SUM(C370:C381)</f>
        <v>5256.8546035577783</v>
      </c>
      <c r="J315" s="80">
        <f ca="1">SUM(E370:E381)</f>
        <v>24786.386406944101</v>
      </c>
      <c r="K315" s="82">
        <f t="shared" ca="1" si="376"/>
        <v>32222.30232902733</v>
      </c>
      <c r="L315" s="20">
        <f t="shared" si="377"/>
        <v>50000</v>
      </c>
      <c r="M315" s="82">
        <f t="shared" si="378"/>
        <v>10950</v>
      </c>
      <c r="N315" s="82">
        <f t="shared" ca="1" si="379"/>
        <v>-28727.69767097267</v>
      </c>
      <c r="O315" s="5">
        <f ca="1">DC128</f>
        <v>0.47041921587336577</v>
      </c>
      <c r="P315" s="5">
        <f ca="1">DD128</f>
        <v>0.28974615474814697</v>
      </c>
      <c r="Q315" s="19">
        <f t="array" aca="1" ref="Q315" ca="1">SUM(C370:C381*D370:D381)/SUM(C370:C381)</f>
        <v>23.612925883218296</v>
      </c>
    </row>
    <row r="316" spans="1:21" x14ac:dyDescent="0.2">
      <c r="A316" s="6">
        <v>1</v>
      </c>
      <c r="B316">
        <v>7</v>
      </c>
      <c r="C316" s="80">
        <f t="shared" ca="1" si="372"/>
        <v>607.65166099516546</v>
      </c>
      <c r="D316" s="82">
        <f t="shared" ca="1" si="373"/>
        <v>26.759310641901376</v>
      </c>
      <c r="E316" s="80">
        <f t="shared" ca="1" si="374"/>
        <v>2967.9863195514308</v>
      </c>
      <c r="F316" s="82">
        <f t="shared" ca="1" si="375"/>
        <v>3858.3822154168602</v>
      </c>
      <c r="G316" s="4"/>
      <c r="H316">
        <v>7</v>
      </c>
      <c r="I316" s="80">
        <f ca="1">SUM(C382:C393)</f>
        <v>5846.256506347836</v>
      </c>
      <c r="J316" s="80">
        <f ca="1">SUM(E382:E393)</f>
        <v>27546.252793101365</v>
      </c>
      <c r="K316" s="82">
        <f t="shared" ca="1" si="376"/>
        <v>35810.128631031774</v>
      </c>
      <c r="L316" s="20">
        <f t="shared" si="377"/>
        <v>50000</v>
      </c>
      <c r="M316" s="82">
        <f t="shared" si="378"/>
        <v>10950</v>
      </c>
      <c r="N316" s="82">
        <f t="shared" ca="1" si="379"/>
        <v>-25139.871368968226</v>
      </c>
      <c r="O316" s="5">
        <f ca="1">DC140</f>
        <v>0.45912288164431758</v>
      </c>
      <c r="P316" s="5">
        <f ca="1">DD140</f>
        <v>0.33331729102824442</v>
      </c>
      <c r="Q316" s="19">
        <f t="array" aca="1" ref="Q316" ca="1">SUM(C382:C393*D382:D393)/SUM(C382:C393)</f>
        <v>23.612441911129185</v>
      </c>
    </row>
    <row r="317" spans="1:21" x14ac:dyDescent="0.2">
      <c r="A317" s="6">
        <v>1</v>
      </c>
      <c r="B317">
        <v>8</v>
      </c>
      <c r="C317" s="80">
        <f t="shared" ca="1" si="372"/>
        <v>555.63350932018341</v>
      </c>
      <c r="D317" s="82">
        <f t="shared" ca="1" si="373"/>
        <v>27.547452211218662</v>
      </c>
      <c r="E317" s="80">
        <f t="shared" ca="1" si="374"/>
        <v>2744.3314352766779</v>
      </c>
      <c r="F317" s="82">
        <f t="shared" ca="1" si="375"/>
        <v>3567.6308658596813</v>
      </c>
      <c r="G317" s="4"/>
      <c r="H317">
        <v>8</v>
      </c>
      <c r="I317" s="80">
        <f ca="1">SUM(C394:C405)</f>
        <v>7774.482031755786</v>
      </c>
      <c r="J317" s="80">
        <f ca="1">SUM(E394:E405)</f>
        <v>36530.472538858237</v>
      </c>
      <c r="K317" s="82">
        <f t="shared" ca="1" si="376"/>
        <v>47489.614300515714</v>
      </c>
      <c r="L317" s="20">
        <f t="shared" si="377"/>
        <v>50000</v>
      </c>
      <c r="M317" s="82">
        <f t="shared" si="378"/>
        <v>10950</v>
      </c>
      <c r="N317" s="82">
        <f t="shared" ca="1" si="379"/>
        <v>-13460.385699484286</v>
      </c>
      <c r="O317" s="5">
        <f ca="1">DC152</f>
        <v>0.51985995761377457</v>
      </c>
      <c r="P317" s="5">
        <f ca="1">DD152</f>
        <v>0.31378738066131712</v>
      </c>
      <c r="Q317" s="19">
        <f t="array" aca="1" ref="Q317" ca="1">SUM(C394:C405*D394:D405)/SUM(C394:C405)</f>
        <v>23.454719340199233</v>
      </c>
    </row>
    <row r="318" spans="1:21" x14ac:dyDescent="0.2">
      <c r="A318" s="6">
        <v>1</v>
      </c>
      <c r="B318">
        <v>9</v>
      </c>
      <c r="C318" s="80">
        <f t="shared" ca="1" si="372"/>
        <v>362.04323384401806</v>
      </c>
      <c r="D318" s="82">
        <f t="shared" ca="1" si="373"/>
        <v>27.463697943759161</v>
      </c>
      <c r="E318" s="80">
        <f t="shared" ca="1" si="374"/>
        <v>1791.8513129520709</v>
      </c>
      <c r="F318" s="82">
        <f t="shared" ca="1" si="375"/>
        <v>2329.4067068376921</v>
      </c>
      <c r="G318" s="4"/>
      <c r="H318">
        <v>9</v>
      </c>
      <c r="I318" s="80">
        <f ca="1">SUM(C406:C417)</f>
        <v>6613.1507006147431</v>
      </c>
      <c r="J318" s="80">
        <f ca="1">SUM(E406:E417)</f>
        <v>30854.380882218029</v>
      </c>
      <c r="K318" s="82">
        <f t="shared" ca="1" si="376"/>
        <v>40110.695146883438</v>
      </c>
      <c r="L318" s="20">
        <f t="shared" si="377"/>
        <v>50000</v>
      </c>
      <c r="M318" s="82">
        <f t="shared" si="378"/>
        <v>10950</v>
      </c>
      <c r="N318" s="82">
        <f t="shared" ca="1" si="379"/>
        <v>-20839.304853116562</v>
      </c>
      <c r="O318" s="5">
        <f ca="1">DC164</f>
        <v>0.51720645634897056</v>
      </c>
      <c r="P318" s="5">
        <f ca="1">DD164</f>
        <v>0.37286936888941358</v>
      </c>
      <c r="Q318" s="19">
        <f t="array" aca="1" ref="Q318" ca="1">SUM(C406:C417*D406:D417)/SUM(C406:C417)</f>
        <v>22.819284596803428</v>
      </c>
    </row>
    <row r="319" spans="1:21" x14ac:dyDescent="0.2">
      <c r="A319" s="6">
        <v>1</v>
      </c>
      <c r="B319">
        <v>10</v>
      </c>
      <c r="C319" s="80">
        <f t="shared" ca="1" si="372"/>
        <v>262.54784577758926</v>
      </c>
      <c r="D319" s="82">
        <f t="shared" ca="1" si="373"/>
        <v>28.427814896814613</v>
      </c>
      <c r="E319" s="80">
        <f t="shared" ca="1" si="374"/>
        <v>1311.3346260651397</v>
      </c>
      <c r="F319" s="82">
        <f t="shared" ca="1" si="375"/>
        <v>1704.7350138846816</v>
      </c>
      <c r="G319" s="4"/>
      <c r="H319">
        <v>10</v>
      </c>
      <c r="I319" s="80">
        <f ca="1">SUM(C418:C429)</f>
        <v>5991.4729994241452</v>
      </c>
      <c r="J319" s="80">
        <f ca="1">SUM(E418:E429)</f>
        <v>28050.59025042742</v>
      </c>
      <c r="K319" s="82">
        <f t="shared" ca="1" si="376"/>
        <v>36465.767325555644</v>
      </c>
      <c r="L319" s="20">
        <f t="shared" si="377"/>
        <v>50000</v>
      </c>
      <c r="M319" s="82">
        <f t="shared" si="378"/>
        <v>10950</v>
      </c>
      <c r="N319" s="82">
        <f t="shared" ca="1" si="379"/>
        <v>-24484.232674444356</v>
      </c>
      <c r="O319" s="5">
        <f ca="1">DC176</f>
        <v>0.45395139746595908</v>
      </c>
      <c r="P319" s="5">
        <f ca="1">DD176</f>
        <v>0.32223378650007123</v>
      </c>
      <c r="Q319" s="19">
        <f t="array" aca="1" ref="Q319" ca="1">SUM(C418:C429*D418:D429)/SUM(C418:C429)</f>
        <v>23.080811728835094</v>
      </c>
    </row>
    <row r="320" spans="1:21" x14ac:dyDescent="0.2">
      <c r="A320" s="6">
        <v>1</v>
      </c>
      <c r="B320">
        <v>11</v>
      </c>
      <c r="C320" s="80">
        <f t="shared" ca="1" si="372"/>
        <v>251.91665577274702</v>
      </c>
      <c r="D320" s="82">
        <f t="shared" ca="1" si="373"/>
        <v>25.190793810635434</v>
      </c>
      <c r="E320" s="80">
        <f t="shared" ca="1" si="374"/>
        <v>1222.2081409825453</v>
      </c>
      <c r="F320" s="82">
        <f t="shared" ca="1" si="375"/>
        <v>1588.8705832773089</v>
      </c>
      <c r="G320" s="4"/>
      <c r="H320">
        <v>11</v>
      </c>
      <c r="I320" s="80">
        <f ca="1">SUM(C430:C441)</f>
        <v>6131.8860604371093</v>
      </c>
      <c r="J320" s="80">
        <f ca="1">SUM(E430:E441)</f>
        <v>28833.369123866538</v>
      </c>
      <c r="K320" s="82">
        <f t="shared" ca="1" si="376"/>
        <v>37483.3798610265</v>
      </c>
      <c r="L320" s="20">
        <f t="shared" si="377"/>
        <v>50000</v>
      </c>
      <c r="M320" s="82">
        <f t="shared" si="378"/>
        <v>10950</v>
      </c>
      <c r="N320" s="82">
        <f t="shared" ca="1" si="379"/>
        <v>-23466.6201389735</v>
      </c>
      <c r="O320" s="5">
        <f ca="1">DC188</f>
        <v>0.54379922580831841</v>
      </c>
      <c r="P320" s="5">
        <f ca="1">DD188</f>
        <v>0.30016772320217655</v>
      </c>
      <c r="Q320" s="19">
        <f t="array" aca="1" ref="Q320" ca="1">SUM(C430:C441*D430:D441)/SUM(C430:C441)</f>
        <v>23.514202684814823</v>
      </c>
    </row>
    <row r="321" spans="1:21" x14ac:dyDescent="0.2">
      <c r="A321" s="61">
        <v>1</v>
      </c>
      <c r="B321" s="58">
        <v>12</v>
      </c>
      <c r="C321" s="80">
        <f t="shared" ca="1" si="372"/>
        <v>304.32762981445597</v>
      </c>
      <c r="D321" s="82">
        <f t="shared" ca="1" si="373"/>
        <v>23.857885920702277</v>
      </c>
      <c r="E321" s="80">
        <f t="shared" ca="1" si="374"/>
        <v>1449.0291072707055</v>
      </c>
      <c r="F321" s="82">
        <f t="shared" ca="1" si="375"/>
        <v>1883.7378394519171</v>
      </c>
      <c r="H321">
        <v>12</v>
      </c>
      <c r="I321" s="80">
        <f ca="1">SUM(C442:C453)</f>
        <v>6188.7283379097471</v>
      </c>
      <c r="J321" s="80">
        <f ca="1">SUM(E442:E453)</f>
        <v>28827.415595859617</v>
      </c>
      <c r="K321" s="82">
        <f t="shared" ca="1" si="376"/>
        <v>37475.640274617501</v>
      </c>
      <c r="L321" s="20">
        <f t="shared" si="377"/>
        <v>50000</v>
      </c>
      <c r="M321" s="82">
        <f t="shared" si="378"/>
        <v>10950</v>
      </c>
      <c r="N321" s="82">
        <f t="shared" ca="1" si="379"/>
        <v>-23474.359725382499</v>
      </c>
      <c r="O321" s="5">
        <f ca="1">DC200</f>
        <v>0.56612912840291907</v>
      </c>
      <c r="P321" s="5">
        <f ca="1">DD200</f>
        <v>0.23902643703231877</v>
      </c>
      <c r="Q321" s="19">
        <f t="array" aca="1" ref="Q321" ca="1">SUM(C442:C453*D442:D453)/SUM(C442:C453)</f>
        <v>22.719980684173947</v>
      </c>
    </row>
    <row r="322" spans="1:21" x14ac:dyDescent="0.2">
      <c r="A322" s="7">
        <v>2</v>
      </c>
      <c r="B322">
        <v>1</v>
      </c>
      <c r="C322" s="80">
        <f t="shared" ca="1" si="372"/>
        <v>378.96195561629713</v>
      </c>
      <c r="D322" s="82">
        <f t="shared" ca="1" si="373"/>
        <v>21.993800078760877</v>
      </c>
      <c r="E322" s="80">
        <f t="shared" ca="1" si="374"/>
        <v>1757.2154904783158</v>
      </c>
      <c r="F322" s="82">
        <f t="shared" ca="1" si="375"/>
        <v>2284.3801376218107</v>
      </c>
      <c r="H322">
        <v>13</v>
      </c>
      <c r="I322" s="80">
        <f ca="1">SUM(C454:C465)</f>
        <v>6124.8559757773546</v>
      </c>
      <c r="J322" s="80">
        <f ca="1">SUM(E454:E465)</f>
        <v>28394.976252894328</v>
      </c>
      <c r="K322" s="82">
        <f t="shared" ca="1" si="376"/>
        <v>36913.469128762626</v>
      </c>
      <c r="L322" s="20">
        <f t="shared" si="377"/>
        <v>50000</v>
      </c>
      <c r="M322" s="82">
        <f t="shared" si="378"/>
        <v>10950</v>
      </c>
      <c r="N322" s="82">
        <f t="shared" ca="1" si="379"/>
        <v>-24036.530871237374</v>
      </c>
      <c r="O322" s="5">
        <f ca="1">DC212</f>
        <v>0.62944740160848767</v>
      </c>
      <c r="P322" s="5">
        <f ca="1">DD212</f>
        <v>0.2515374324232853</v>
      </c>
      <c r="Q322" s="19">
        <f t="array" aca="1" ref="Q322" ca="1">SUM(C454:C465*D454:D465)/SUM(C454:C465)</f>
        <v>22.340871916868153</v>
      </c>
    </row>
    <row r="323" spans="1:21" x14ac:dyDescent="0.2">
      <c r="A323" s="7">
        <v>2</v>
      </c>
      <c r="B323">
        <v>2</v>
      </c>
      <c r="C323" s="80">
        <f t="shared" ca="1" si="372"/>
        <v>784.56571085779456</v>
      </c>
      <c r="D323" s="82">
        <f t="shared" ca="1" si="373"/>
        <v>21.947777796221182</v>
      </c>
      <c r="E323" s="80">
        <f t="shared" ca="1" si="374"/>
        <v>3624.6800038119086</v>
      </c>
      <c r="F323" s="82">
        <f t="shared" ca="1" si="375"/>
        <v>4712.0840049554818</v>
      </c>
      <c r="H323">
        <v>14</v>
      </c>
      <c r="I323" s="80">
        <f ca="1">SUM(C466:C477)</f>
        <v>5473.022505964017</v>
      </c>
      <c r="J323" s="80">
        <f ca="1">SUM(E466:E477)</f>
        <v>25397.656811630419</v>
      </c>
      <c r="K323" s="82">
        <f t="shared" ca="1" si="376"/>
        <v>33016.953855119544</v>
      </c>
      <c r="L323" s="20">
        <f t="shared" si="377"/>
        <v>50000</v>
      </c>
      <c r="M323" s="82">
        <f t="shared" si="378"/>
        <v>10950</v>
      </c>
      <c r="N323" s="82">
        <f t="shared" ca="1" si="379"/>
        <v>-27933.046144880456</v>
      </c>
      <c r="O323" s="5">
        <f ca="1">DC224</f>
        <v>0.59960433925062562</v>
      </c>
      <c r="P323" s="5">
        <f ca="1">DD224</f>
        <v>0.29872539254486236</v>
      </c>
      <c r="Q323" s="19">
        <f t="array" aca="1" ref="Q323" ca="1">SUM(C466:C477*D466:D477)/SUM(C466:C477)</f>
        <v>22.437428978159808</v>
      </c>
    </row>
    <row r="324" spans="1:21" x14ac:dyDescent="0.2">
      <c r="A324" s="7">
        <v>2</v>
      </c>
      <c r="B324">
        <v>3</v>
      </c>
      <c r="C324" s="80">
        <f t="shared" ca="1" si="372"/>
        <v>637.1298535809708</v>
      </c>
      <c r="D324" s="82">
        <f t="shared" ca="1" si="373"/>
        <v>22.106449648191607</v>
      </c>
      <c r="E324" s="80">
        <f t="shared" ca="1" si="374"/>
        <v>2947.3913174736936</v>
      </c>
      <c r="F324" s="82">
        <f t="shared" ca="1" si="375"/>
        <v>3831.6087127158016</v>
      </c>
      <c r="H324">
        <v>15</v>
      </c>
      <c r="I324" s="80">
        <f ca="1">SUM(C478:C489)</f>
        <v>6465.9045920413564</v>
      </c>
      <c r="J324" s="80">
        <f ca="1">SUM(E478:E489)</f>
        <v>29993.924617208795</v>
      </c>
      <c r="K324" s="82">
        <f t="shared" ca="1" si="376"/>
        <v>38992.102002371437</v>
      </c>
      <c r="L324" s="20">
        <f t="shared" si="377"/>
        <v>50000</v>
      </c>
      <c r="M324" s="82">
        <f t="shared" si="378"/>
        <v>10950</v>
      </c>
      <c r="N324" s="82">
        <f t="shared" ca="1" si="379"/>
        <v>-21957.897997628563</v>
      </c>
      <c r="O324" s="5">
        <f ca="1">DC236</f>
        <v>0.69036823415168058</v>
      </c>
      <c r="P324" s="5">
        <f ca="1">DD236</f>
        <v>0.36243903553655088</v>
      </c>
      <c r="Q324" s="19">
        <f t="array" aca="1" ref="Q324" ca="1">SUM(C478:C489*D478:D489)/SUM(C478:C489)</f>
        <v>22.398639866414719</v>
      </c>
    </row>
    <row r="325" spans="1:21" x14ac:dyDescent="0.2">
      <c r="A325" s="7">
        <v>2</v>
      </c>
      <c r="B325">
        <v>4</v>
      </c>
      <c r="C325" s="80">
        <f t="shared" ca="1" si="372"/>
        <v>681.30539602312706</v>
      </c>
      <c r="D325" s="82">
        <f t="shared" ca="1" si="373"/>
        <v>23.828034376307883</v>
      </c>
      <c r="E325" s="80">
        <f t="shared" ca="1" si="374"/>
        <v>3215.6936755551164</v>
      </c>
      <c r="F325" s="82">
        <f t="shared" ca="1" si="375"/>
        <v>4180.4017782216515</v>
      </c>
      <c r="H325">
        <v>16</v>
      </c>
      <c r="I325" s="80">
        <f ca="1">SUM(C490:C501)</f>
        <v>6325.3699353655638</v>
      </c>
      <c r="J325" s="80">
        <f ca="1">SUM(E490:E501)</f>
        <v>29336.028404068387</v>
      </c>
      <c r="K325" s="82">
        <f t="shared" ca="1" si="376"/>
        <v>38136.836925288902</v>
      </c>
      <c r="L325" s="20">
        <f t="shared" si="377"/>
        <v>50000</v>
      </c>
      <c r="M325" s="82">
        <f t="shared" si="378"/>
        <v>10950</v>
      </c>
      <c r="N325" s="82">
        <f t="shared" ca="1" si="379"/>
        <v>-22813.163074711098</v>
      </c>
      <c r="O325" s="5">
        <f ca="1">DC248</f>
        <v>0.58624253229789214</v>
      </c>
      <c r="P325" s="5">
        <f ca="1">DD248</f>
        <v>0.27180020729899357</v>
      </c>
      <c r="Q325" s="19">
        <f t="array" aca="1" ref="Q325" ca="1">SUM(C490:C501*D490:D501)/SUM(C490:C501)</f>
        <v>22.365264738366658</v>
      </c>
    </row>
    <row r="326" spans="1:21" x14ac:dyDescent="0.2">
      <c r="A326" s="7">
        <v>2</v>
      </c>
      <c r="B326">
        <v>5</v>
      </c>
      <c r="C326" s="80">
        <f t="shared" ca="1" si="372"/>
        <v>700.49984243039455</v>
      </c>
      <c r="D326" s="82">
        <f t="shared" ca="1" si="373"/>
        <v>24.903047478747965</v>
      </c>
      <c r="E326" s="80">
        <f t="shared" ca="1" si="374"/>
        <v>3353.5835929714963</v>
      </c>
      <c r="F326" s="82">
        <f t="shared" ca="1" si="375"/>
        <v>4359.6586708629457</v>
      </c>
      <c r="H326">
        <v>17</v>
      </c>
      <c r="I326" s="80">
        <f ca="1">SUM(C502:C513)</f>
        <v>5538.4435634063811</v>
      </c>
      <c r="J326" s="80">
        <f ca="1">SUM(E502:E513)</f>
        <v>25656.487974942454</v>
      </c>
      <c r="K326" s="82">
        <f t="shared" ca="1" si="376"/>
        <v>33353.434367425194</v>
      </c>
      <c r="L326" s="20">
        <f t="shared" si="377"/>
        <v>50000</v>
      </c>
      <c r="M326" s="82">
        <f t="shared" si="378"/>
        <v>10950</v>
      </c>
      <c r="N326" s="82">
        <f t="shared" ca="1" si="379"/>
        <v>-27596.565632574806</v>
      </c>
      <c r="O326" s="5">
        <f ca="1">DC260</f>
        <v>0.69597433450964241</v>
      </c>
      <c r="P326" s="5">
        <f ca="1">DD260</f>
        <v>0.35134296098889278</v>
      </c>
      <c r="Q326" s="19">
        <f t="array" aca="1" ref="Q326" ca="1">SUM(C502:C513*D502:D513)/SUM(C502:C513)</f>
        <v>22.274348840179449</v>
      </c>
    </row>
    <row r="327" spans="1:21" x14ac:dyDescent="0.2">
      <c r="A327" s="7">
        <v>2</v>
      </c>
      <c r="B327">
        <v>6</v>
      </c>
      <c r="C327" s="80">
        <f t="shared" ca="1" si="372"/>
        <v>490.76890569071213</v>
      </c>
      <c r="D327" s="82">
        <f t="shared" ca="1" si="373"/>
        <v>24.493574559410849</v>
      </c>
      <c r="E327" s="80">
        <f t="shared" ca="1" si="374"/>
        <v>2345.6335299013799</v>
      </c>
      <c r="F327" s="82">
        <f t="shared" ca="1" si="375"/>
        <v>3049.3235888717941</v>
      </c>
      <c r="H327">
        <v>18</v>
      </c>
      <c r="I327" s="80">
        <f ca="1">SUM(C514:C525)</f>
        <v>6565.617887922459</v>
      </c>
      <c r="J327" s="80">
        <f ca="1">SUM(E514:E525)</f>
        <v>30285.071417533891</v>
      </c>
      <c r="K327" s="82">
        <f t="shared" ca="1" si="376"/>
        <v>39370.59284279406</v>
      </c>
      <c r="L327" s="20">
        <f t="shared" si="377"/>
        <v>50000</v>
      </c>
      <c r="M327" s="82">
        <f t="shared" si="378"/>
        <v>10950</v>
      </c>
      <c r="N327" s="82">
        <f t="shared" ca="1" si="379"/>
        <v>-21579.40715720594</v>
      </c>
      <c r="O327" s="5">
        <f ca="1">DC272</f>
        <v>0.65680881307803773</v>
      </c>
      <c r="P327" s="5">
        <f ca="1">DD272</f>
        <v>0.31827407775334643</v>
      </c>
      <c r="Q327" s="19">
        <f t="array" aca="1" ref="Q327" ca="1">SUM(C514:C525*D514:D525)/SUM(C514:C525)</f>
        <v>22.010753677990927</v>
      </c>
    </row>
    <row r="328" spans="1:21" x14ac:dyDescent="0.2">
      <c r="A328" s="7">
        <v>2</v>
      </c>
      <c r="B328">
        <v>7</v>
      </c>
      <c r="C328" s="80">
        <f t="shared" ca="1" si="372"/>
        <v>331.18359082601631</v>
      </c>
      <c r="D328" s="82">
        <f t="shared" ca="1" si="373"/>
        <v>26.354796561018514</v>
      </c>
      <c r="E328" s="80">
        <f t="shared" ca="1" si="374"/>
        <v>1612.6872872673734</v>
      </c>
      <c r="F328" s="82">
        <f t="shared" ca="1" si="375"/>
        <v>2096.4934734475855</v>
      </c>
      <c r="H328">
        <v>19</v>
      </c>
      <c r="I328" s="80">
        <f ca="1">SUM(C526:C537)</f>
        <v>5838.7816937147409</v>
      </c>
      <c r="J328" s="80">
        <f ca="1">SUM(E526:E537)</f>
        <v>26855.915080278446</v>
      </c>
      <c r="K328" s="82">
        <f t="shared" ca="1" si="376"/>
        <v>34912.689604361978</v>
      </c>
      <c r="L328" s="20">
        <f t="shared" si="377"/>
        <v>50000</v>
      </c>
      <c r="M328" s="82">
        <f t="shared" si="378"/>
        <v>10950</v>
      </c>
      <c r="N328" s="82">
        <f t="shared" ca="1" si="379"/>
        <v>-26037.310395638022</v>
      </c>
      <c r="O328" s="5">
        <f ca="1">DC284</f>
        <v>0.83724752692642046</v>
      </c>
      <c r="P328" s="5">
        <f ca="1">DD284</f>
        <v>0.3703684753280585</v>
      </c>
      <c r="Q328" s="19">
        <f t="array" aca="1" ref="Q328" ca="1">SUM(C526:C537*D526:D537)/SUM(C526:C537)</f>
        <v>21.798870842711636</v>
      </c>
    </row>
    <row r="329" spans="1:21" x14ac:dyDescent="0.2">
      <c r="A329" s="7">
        <v>2</v>
      </c>
      <c r="B329">
        <v>8</v>
      </c>
      <c r="C329" s="80">
        <f t="shared" ca="1" si="372"/>
        <v>258.53895614876467</v>
      </c>
      <c r="D329" s="82">
        <f t="shared" ca="1" si="373"/>
        <v>26.955009759477246</v>
      </c>
      <c r="E329" s="80">
        <f t="shared" ca="1" si="374"/>
        <v>1269.7901548290095</v>
      </c>
      <c r="F329" s="82">
        <f t="shared" ca="1" si="375"/>
        <v>1650.7272012777123</v>
      </c>
      <c r="H329">
        <v>20</v>
      </c>
      <c r="I329" s="80">
        <f ca="1">SUM(C538:C549)</f>
        <v>6174.4075297108375</v>
      </c>
      <c r="J329" s="80">
        <f ca="1">SUM(E538:E549)</f>
        <v>28444.855842249439</v>
      </c>
      <c r="K329" s="82">
        <f t="shared" ca="1" si="376"/>
        <v>36978.312594924275</v>
      </c>
      <c r="L329" s="20">
        <f t="shared" si="377"/>
        <v>50000</v>
      </c>
      <c r="M329" s="82">
        <f t="shared" si="378"/>
        <v>10950</v>
      </c>
      <c r="N329" s="82">
        <f t="shared" ca="1" si="379"/>
        <v>-23971.687405075725</v>
      </c>
      <c r="O329" s="5">
        <f ca="1">DC296</f>
        <v>0.71691313215590002</v>
      </c>
      <c r="P329" s="5">
        <f ca="1">DD296</f>
        <v>0.28996368331219069</v>
      </c>
      <c r="Q329" s="19">
        <f t="array" aca="1" ref="Q329" ca="1">SUM(C538:C549*D538:D549)/SUM(C538:C549)</f>
        <v>21.90326923330354</v>
      </c>
    </row>
    <row r="330" spans="1:21" x14ac:dyDescent="0.2">
      <c r="A330" s="7">
        <v>2</v>
      </c>
      <c r="B330">
        <v>9</v>
      </c>
      <c r="C330" s="80">
        <f t="shared" ca="1" si="372"/>
        <v>252.70364440618368</v>
      </c>
      <c r="D330" s="82">
        <f t="shared" ca="1" si="373"/>
        <v>26.793681949086999</v>
      </c>
      <c r="E330" s="80">
        <f t="shared" ca="1" si="374"/>
        <v>1241.8974412787329</v>
      </c>
      <c r="F330" s="82">
        <f t="shared" ca="1" si="375"/>
        <v>1614.4666736623528</v>
      </c>
      <c r="I330" s="4"/>
      <c r="J330" s="4"/>
      <c r="K330" s="4"/>
      <c r="L330" s="4"/>
      <c r="M330" s="4"/>
      <c r="N330" s="4"/>
      <c r="O330" s="4"/>
      <c r="P330" s="4"/>
      <c r="Q330" s="5"/>
      <c r="R330" s="5"/>
      <c r="S330" s="4"/>
      <c r="T330" s="4"/>
      <c r="U330" s="4"/>
    </row>
    <row r="331" spans="1:21" x14ac:dyDescent="0.2">
      <c r="A331" s="7">
        <v>2</v>
      </c>
      <c r="B331">
        <v>10</v>
      </c>
      <c r="C331" s="80">
        <f t="shared" ca="1" si="372"/>
        <v>216.64466039746299</v>
      </c>
      <c r="D331" s="82">
        <f t="shared" ca="1" si="373"/>
        <v>27.08648567272429</v>
      </c>
      <c r="E331" s="80">
        <f t="shared" ca="1" si="374"/>
        <v>1068.0916268528517</v>
      </c>
      <c r="F331" s="82">
        <f t="shared" ca="1" si="375"/>
        <v>1388.5191149087073</v>
      </c>
      <c r="I331" s="4"/>
      <c r="J331" s="4"/>
      <c r="K331" s="4"/>
      <c r="L331" s="4"/>
      <c r="M331" s="4"/>
      <c r="N331" s="4"/>
      <c r="O331" s="4"/>
      <c r="P331" s="4"/>
      <c r="Q331" s="5"/>
      <c r="R331" s="5"/>
      <c r="S331" s="4"/>
      <c r="T331" s="4"/>
      <c r="U331" s="4"/>
    </row>
    <row r="332" spans="1:21" x14ac:dyDescent="0.2">
      <c r="A332" s="7">
        <v>2</v>
      </c>
      <c r="B332">
        <v>11</v>
      </c>
      <c r="C332" s="80">
        <f t="shared" ca="1" si="372"/>
        <v>171.86795946050546</v>
      </c>
      <c r="D332" s="82">
        <f t="shared" ca="1" si="373"/>
        <v>23.090611800700806</v>
      </c>
      <c r="E332" s="80">
        <f t="shared" ca="1" si="374"/>
        <v>811.77466265782118</v>
      </c>
      <c r="F332" s="82">
        <f t="shared" ca="1" si="375"/>
        <v>1055.3070614551675</v>
      </c>
      <c r="I332" s="4"/>
      <c r="J332" s="4"/>
      <c r="K332" s="4"/>
      <c r="L332" s="4"/>
      <c r="M332" s="4"/>
      <c r="N332" s="4"/>
      <c r="O332" s="4"/>
      <c r="P332" s="4"/>
      <c r="Q332" s="5"/>
      <c r="R332" s="5"/>
      <c r="S332" s="4"/>
      <c r="T332" s="4"/>
      <c r="U332" s="4"/>
    </row>
    <row r="333" spans="1:21" x14ac:dyDescent="0.2">
      <c r="A333" s="65">
        <v>2</v>
      </c>
      <c r="B333" s="58">
        <v>12</v>
      </c>
      <c r="C333" s="80">
        <f t="shared" ca="1" si="372"/>
        <v>337.78779410762849</v>
      </c>
      <c r="D333" s="82">
        <f t="shared" ca="1" si="373"/>
        <v>22.709938977398913</v>
      </c>
      <c r="E333" s="80">
        <f t="shared" ca="1" si="374"/>
        <v>1580.0207551126748</v>
      </c>
      <c r="F333" s="82">
        <f t="shared" ca="1" si="375"/>
        <v>2054.0269816464775</v>
      </c>
      <c r="I333" s="4"/>
      <c r="J333" s="4"/>
      <c r="K333" s="4"/>
      <c r="L333" s="4"/>
      <c r="M333" s="4"/>
      <c r="N333" s="4"/>
      <c r="O333" s="4"/>
      <c r="P333" s="4"/>
      <c r="Q333" s="5"/>
      <c r="R333" s="5"/>
      <c r="S333" s="4"/>
      <c r="T333" s="4"/>
      <c r="U333" s="4"/>
    </row>
    <row r="334" spans="1:21" x14ac:dyDescent="0.2">
      <c r="A334" s="6">
        <v>3</v>
      </c>
      <c r="B334">
        <v>1</v>
      </c>
      <c r="C334" s="80">
        <f t="shared" ca="1" si="372"/>
        <v>516.22466901062239</v>
      </c>
      <c r="D334" s="82">
        <f t="shared" ca="1" si="373"/>
        <v>21.604399162309814</v>
      </c>
      <c r="E334" s="80">
        <f t="shared" ca="1" si="374"/>
        <v>2375.9632552383132</v>
      </c>
      <c r="F334" s="82">
        <f t="shared" ca="1" si="375"/>
        <v>3088.7522318098072</v>
      </c>
      <c r="I334" s="4"/>
      <c r="J334" s="4"/>
      <c r="K334" s="4"/>
      <c r="L334" s="4"/>
      <c r="M334" s="4"/>
      <c r="N334" s="4"/>
      <c r="O334" s="4"/>
      <c r="P334" s="4"/>
      <c r="Q334" s="5"/>
      <c r="R334" s="5"/>
      <c r="S334" s="4"/>
      <c r="T334" s="4"/>
      <c r="U334" s="4"/>
    </row>
    <row r="335" spans="1:21" x14ac:dyDescent="0.2">
      <c r="A335" s="6">
        <v>3</v>
      </c>
      <c r="B335">
        <v>2</v>
      </c>
      <c r="C335" s="80">
        <f t="shared" ca="1" si="372"/>
        <v>407.00225733328057</v>
      </c>
      <c r="D335" s="82">
        <f t="shared" ca="1" si="373"/>
        <v>22.170878570615713</v>
      </c>
      <c r="E335" s="80">
        <f t="shared" ca="1" si="374"/>
        <v>1883.6880520656262</v>
      </c>
      <c r="F335" s="82">
        <f t="shared" ca="1" si="375"/>
        <v>2448.794467685314</v>
      </c>
      <c r="I335" s="4"/>
      <c r="J335" s="4"/>
      <c r="K335" s="4"/>
      <c r="L335" s="81"/>
      <c r="M335" s="4"/>
      <c r="N335" s="4"/>
      <c r="O335" s="4"/>
      <c r="P335" s="4"/>
      <c r="Q335" s="5"/>
      <c r="R335" s="5"/>
      <c r="S335" s="4"/>
      <c r="T335" s="4"/>
      <c r="U335" s="4"/>
    </row>
    <row r="336" spans="1:21" x14ac:dyDescent="0.2">
      <c r="A336" s="6">
        <v>3</v>
      </c>
      <c r="B336">
        <v>3</v>
      </c>
      <c r="C336" s="80">
        <f t="shared" ca="1" si="372"/>
        <v>1173.7274867602353</v>
      </c>
      <c r="D336" s="82">
        <f t="shared" ca="1" si="373"/>
        <v>21.388290137725203</v>
      </c>
      <c r="E336" s="80">
        <f t="shared" ca="1" si="374"/>
        <v>5379.1780136306861</v>
      </c>
      <c r="F336" s="82">
        <f t="shared" ca="1" si="375"/>
        <v>6992.9314177198921</v>
      </c>
      <c r="I336" s="4"/>
      <c r="J336" s="4"/>
      <c r="K336" s="4"/>
      <c r="L336" s="4"/>
      <c r="M336" s="4"/>
      <c r="N336" s="4"/>
      <c r="O336" s="4"/>
      <c r="P336" s="4"/>
      <c r="Q336" s="5"/>
      <c r="R336" s="5"/>
      <c r="S336" s="4"/>
      <c r="T336" s="4"/>
      <c r="U336" s="4"/>
    </row>
    <row r="337" spans="1:21" x14ac:dyDescent="0.2">
      <c r="A337" s="6">
        <v>3</v>
      </c>
      <c r="B337">
        <v>4</v>
      </c>
      <c r="C337" s="80">
        <f t="shared" ca="1" si="372"/>
        <v>1222.4744781167026</v>
      </c>
      <c r="D337" s="82">
        <f t="shared" ca="1" si="373"/>
        <v>21.657347170072377</v>
      </c>
      <c r="E337" s="80">
        <f t="shared" ca="1" si="374"/>
        <v>5617.631424416265</v>
      </c>
      <c r="F337" s="82">
        <f t="shared" ca="1" si="375"/>
        <v>7302.9208517411444</v>
      </c>
      <c r="I337" s="4"/>
      <c r="J337" s="4"/>
      <c r="K337" s="4"/>
      <c r="L337" s="4"/>
      <c r="M337" s="4"/>
      <c r="N337" s="4"/>
      <c r="O337" s="4"/>
      <c r="P337" s="4"/>
      <c r="Q337" s="5"/>
      <c r="R337" s="5"/>
      <c r="S337" s="4"/>
      <c r="T337" s="4"/>
      <c r="U337" s="4"/>
    </row>
    <row r="338" spans="1:21" x14ac:dyDescent="0.2">
      <c r="A338" s="6">
        <v>3</v>
      </c>
      <c r="B338">
        <v>5</v>
      </c>
      <c r="C338" s="80">
        <f t="shared" ca="1" si="372"/>
        <v>1013.6336415889494</v>
      </c>
      <c r="D338" s="82">
        <f t="shared" ca="1" si="373"/>
        <v>23.240601472653658</v>
      </c>
      <c r="E338" s="80">
        <f t="shared" ca="1" si="374"/>
        <v>4748.4386101255295</v>
      </c>
      <c r="F338" s="82">
        <f t="shared" ca="1" si="375"/>
        <v>6172.9701931631889</v>
      </c>
      <c r="I338" s="4"/>
      <c r="J338" s="4"/>
      <c r="K338" s="4"/>
      <c r="L338" s="4"/>
      <c r="M338" s="4"/>
      <c r="N338" s="4"/>
      <c r="O338" s="4"/>
      <c r="P338" s="4"/>
      <c r="Q338" s="5"/>
      <c r="R338" s="5"/>
      <c r="S338" s="4"/>
      <c r="T338" s="4"/>
      <c r="U338" s="4"/>
    </row>
    <row r="339" spans="1:21" x14ac:dyDescent="0.2">
      <c r="A339" s="6">
        <v>3</v>
      </c>
      <c r="B339">
        <v>6</v>
      </c>
      <c r="C339" s="80">
        <f t="shared" ca="1" si="372"/>
        <v>843.73996297879216</v>
      </c>
      <c r="D339" s="82">
        <f t="shared" ca="1" si="373"/>
        <v>25.164536363666759</v>
      </c>
      <c r="E339" s="80">
        <f t="shared" ca="1" si="374"/>
        <v>4044.2136050541076</v>
      </c>
      <c r="F339" s="82">
        <f t="shared" ca="1" si="375"/>
        <v>5257.4776865703398</v>
      </c>
      <c r="I339" s="4"/>
      <c r="J339" s="4"/>
      <c r="K339" s="4"/>
      <c r="L339" s="4"/>
      <c r="M339" s="4"/>
      <c r="N339" s="4"/>
      <c r="O339" s="4"/>
      <c r="P339" s="4"/>
      <c r="Q339" s="5"/>
      <c r="R339" s="5"/>
      <c r="S339" s="4"/>
      <c r="T339" s="4"/>
      <c r="U339" s="4"/>
    </row>
    <row r="340" spans="1:21" x14ac:dyDescent="0.2">
      <c r="A340" s="6">
        <v>3</v>
      </c>
      <c r="B340">
        <v>7</v>
      </c>
      <c r="C340" s="80">
        <f t="shared" ca="1" si="372"/>
        <v>424.2807613633359</v>
      </c>
      <c r="D340" s="82">
        <f t="shared" ca="1" si="373"/>
        <v>26.706181526541442</v>
      </c>
      <c r="E340" s="80">
        <f t="shared" ca="1" si="374"/>
        <v>2071.9032364958193</v>
      </c>
      <c r="F340" s="82">
        <f t="shared" ca="1" si="375"/>
        <v>2693.4742074445653</v>
      </c>
      <c r="I340" s="4"/>
      <c r="J340" s="4"/>
      <c r="K340" s="4"/>
      <c r="L340" s="4"/>
      <c r="M340" s="4"/>
      <c r="N340" s="4"/>
      <c r="O340" s="4"/>
      <c r="P340" s="4"/>
      <c r="Q340" s="5"/>
      <c r="R340" s="5"/>
      <c r="S340" s="4"/>
      <c r="T340" s="4"/>
      <c r="U340" s="4"/>
    </row>
    <row r="341" spans="1:21" x14ac:dyDescent="0.2">
      <c r="A341" s="6">
        <v>3</v>
      </c>
      <c r="B341">
        <v>8</v>
      </c>
      <c r="C341" s="80">
        <f t="shared" ca="1" si="372"/>
        <v>363.36065956847352</v>
      </c>
      <c r="D341" s="82">
        <f t="shared" ca="1" si="373"/>
        <v>27.006521730428947</v>
      </c>
      <c r="E341" s="80">
        <f t="shared" ca="1" si="374"/>
        <v>1786.2677796795122</v>
      </c>
      <c r="F341" s="82">
        <f t="shared" ca="1" si="375"/>
        <v>2322.148113583366</v>
      </c>
      <c r="I341" s="4"/>
      <c r="J341" s="4"/>
      <c r="K341" s="4"/>
      <c r="L341" s="4"/>
      <c r="M341" s="4"/>
      <c r="N341" s="4"/>
      <c r="O341" s="4"/>
      <c r="P341" s="4"/>
      <c r="Q341" s="5"/>
      <c r="R341" s="5"/>
      <c r="S341" s="4"/>
      <c r="T341" s="4"/>
      <c r="U341" s="4"/>
    </row>
    <row r="342" spans="1:21" x14ac:dyDescent="0.2">
      <c r="A342" s="6">
        <v>3</v>
      </c>
      <c r="B342">
        <v>9</v>
      </c>
      <c r="C342" s="80">
        <f t="shared" ca="1" si="372"/>
        <v>425.13923927939129</v>
      </c>
      <c r="D342" s="82">
        <f t="shared" ca="1" si="373"/>
        <v>27.63960658635142</v>
      </c>
      <c r="E342" s="80">
        <f t="shared" ca="1" si="374"/>
        <v>2105.7133359477352</v>
      </c>
      <c r="F342" s="82">
        <f t="shared" ca="1" si="375"/>
        <v>2737.4273367320561</v>
      </c>
      <c r="I342" s="4"/>
      <c r="J342" s="4"/>
      <c r="K342" s="4"/>
      <c r="L342" s="4"/>
      <c r="M342" s="4"/>
      <c r="N342" s="4"/>
      <c r="O342" s="4"/>
      <c r="P342" s="4"/>
      <c r="Q342" s="5"/>
      <c r="R342" s="5"/>
      <c r="S342" s="4"/>
      <c r="T342" s="4"/>
      <c r="U342" s="4"/>
    </row>
    <row r="343" spans="1:21" x14ac:dyDescent="0.2">
      <c r="A343" s="6">
        <v>3</v>
      </c>
      <c r="B343">
        <v>10</v>
      </c>
      <c r="C343" s="80">
        <f t="shared" ca="1" si="372"/>
        <v>187.78512397463211</v>
      </c>
      <c r="D343" s="82">
        <f t="shared" ca="1" si="373"/>
        <v>28.462769648384892</v>
      </c>
      <c r="E343" s="80">
        <f t="shared" ca="1" si="374"/>
        <v>938.13525346178778</v>
      </c>
      <c r="F343" s="82">
        <f t="shared" ca="1" si="375"/>
        <v>1219.5758295003241</v>
      </c>
      <c r="I343" s="4"/>
      <c r="J343" s="4"/>
      <c r="K343" s="4"/>
      <c r="L343" s="4"/>
      <c r="M343" s="4"/>
      <c r="N343" s="4"/>
      <c r="O343" s="4"/>
      <c r="P343" s="4"/>
      <c r="Q343" s="5"/>
      <c r="R343" s="5"/>
      <c r="S343" s="4"/>
      <c r="T343" s="4"/>
      <c r="U343" s="4"/>
    </row>
    <row r="344" spans="1:21" x14ac:dyDescent="0.2">
      <c r="A344" s="6">
        <v>3</v>
      </c>
      <c r="B344">
        <v>11</v>
      </c>
      <c r="C344" s="80">
        <f t="shared" ca="1" si="372"/>
        <v>265.99814374054665</v>
      </c>
      <c r="D344" s="82">
        <f t="shared" ca="1" si="373"/>
        <v>24.750839388157559</v>
      </c>
      <c r="E344" s="80">
        <f t="shared" ca="1" si="374"/>
        <v>1284.257974080539</v>
      </c>
      <c r="F344" s="82">
        <f t="shared" ca="1" si="375"/>
        <v>1669.5353663047008</v>
      </c>
      <c r="I344" s="4"/>
      <c r="J344" s="4"/>
      <c r="K344" s="4"/>
      <c r="L344" s="4"/>
      <c r="M344" s="4"/>
      <c r="N344" s="4"/>
      <c r="O344" s="4"/>
      <c r="P344" s="4"/>
      <c r="Q344" s="5"/>
      <c r="R344" s="5"/>
      <c r="S344" s="4"/>
      <c r="T344" s="4"/>
      <c r="U344" s="4"/>
    </row>
    <row r="345" spans="1:21" x14ac:dyDescent="0.2">
      <c r="A345" s="61">
        <v>3</v>
      </c>
      <c r="B345" s="58">
        <v>12</v>
      </c>
      <c r="C345" s="80">
        <f t="shared" ca="1" si="372"/>
        <v>217.8306255431657</v>
      </c>
      <c r="D345" s="82">
        <f t="shared" ca="1" si="373"/>
        <v>22.793803127464209</v>
      </c>
      <c r="E345" s="80">
        <f t="shared" ca="1" si="374"/>
        <v>1022.9101070481521</v>
      </c>
      <c r="F345" s="82">
        <f t="shared" ca="1" si="375"/>
        <v>1329.7831391625978</v>
      </c>
      <c r="I345" s="4"/>
      <c r="J345" s="4"/>
      <c r="K345" s="4"/>
      <c r="L345" s="4"/>
      <c r="M345" s="4"/>
      <c r="N345" s="4"/>
      <c r="O345" s="4"/>
      <c r="P345" s="4"/>
      <c r="Q345" s="5"/>
      <c r="R345" s="5"/>
      <c r="S345" s="4"/>
      <c r="T345" s="4"/>
      <c r="U345" s="4"/>
    </row>
    <row r="346" spans="1:21" x14ac:dyDescent="0.2">
      <c r="A346" s="7">
        <v>4</v>
      </c>
      <c r="B346">
        <v>1</v>
      </c>
      <c r="C346" s="80">
        <f t="shared" ca="1" si="372"/>
        <v>446.88147373251917</v>
      </c>
      <c r="D346" s="82">
        <f t="shared" ca="1" si="373"/>
        <v>22.227967744352707</v>
      </c>
      <c r="E346" s="80">
        <f t="shared" ca="1" si="374"/>
        <v>2075.4875391216906</v>
      </c>
      <c r="F346" s="82">
        <f t="shared" ca="1" si="375"/>
        <v>2698.1338008581979</v>
      </c>
      <c r="I346" s="4"/>
      <c r="J346" s="4"/>
      <c r="K346" s="4"/>
      <c r="L346" s="4"/>
      <c r="M346" s="4"/>
      <c r="N346" s="4"/>
      <c r="O346" s="4"/>
      <c r="P346" s="4"/>
      <c r="Q346" s="5"/>
      <c r="R346" s="5"/>
      <c r="S346" s="4"/>
      <c r="T346" s="4"/>
      <c r="U346" s="4"/>
    </row>
    <row r="347" spans="1:21" x14ac:dyDescent="0.2">
      <c r="A347" s="7">
        <v>4</v>
      </c>
      <c r="B347">
        <v>2</v>
      </c>
      <c r="C347" s="80">
        <f t="shared" ca="1" si="372"/>
        <v>782.40822151155328</v>
      </c>
      <c r="D347" s="82">
        <f t="shared" ca="1" si="373"/>
        <v>21.394855590633135</v>
      </c>
      <c r="E347" s="80">
        <f t="shared" ca="1" si="374"/>
        <v>3588.0527631584127</v>
      </c>
      <c r="F347" s="82">
        <f t="shared" ca="1" si="375"/>
        <v>4664.4685921059363</v>
      </c>
      <c r="I347" s="4"/>
      <c r="J347" s="4"/>
      <c r="K347" s="4"/>
      <c r="L347" s="4"/>
      <c r="M347" s="4"/>
      <c r="N347" s="4"/>
      <c r="O347" s="4"/>
      <c r="P347" s="4"/>
      <c r="Q347" s="5"/>
      <c r="R347" s="5"/>
      <c r="S347" s="4"/>
      <c r="T347" s="4"/>
      <c r="U347" s="4"/>
    </row>
    <row r="348" spans="1:21" x14ac:dyDescent="0.2">
      <c r="A348" s="7">
        <v>4</v>
      </c>
      <c r="B348">
        <v>3</v>
      </c>
      <c r="C348" s="80">
        <f t="shared" ca="1" si="372"/>
        <v>811.72918811126931</v>
      </c>
      <c r="D348" s="82">
        <f t="shared" ca="1" si="373"/>
        <v>21.694107947706936</v>
      </c>
      <c r="E348" s="80">
        <f t="shared" ca="1" si="374"/>
        <v>3732.3340962849943</v>
      </c>
      <c r="F348" s="82">
        <f t="shared" ca="1" si="375"/>
        <v>4852.0343251704926</v>
      </c>
      <c r="I348" s="4"/>
      <c r="J348" s="4"/>
      <c r="K348" s="4"/>
      <c r="L348" s="4"/>
      <c r="M348" s="4"/>
      <c r="N348" s="4"/>
      <c r="O348" s="4"/>
      <c r="P348" s="4"/>
      <c r="Q348" s="5"/>
      <c r="R348" s="5"/>
      <c r="S348" s="4"/>
      <c r="T348" s="4"/>
      <c r="U348" s="4"/>
    </row>
    <row r="349" spans="1:21" x14ac:dyDescent="0.2">
      <c r="A349" s="7">
        <v>4</v>
      </c>
      <c r="B349">
        <v>4</v>
      </c>
      <c r="C349" s="80">
        <f t="shared" ca="1" si="372"/>
        <v>890.95616344185942</v>
      </c>
      <c r="D349" s="82">
        <f t="shared" ca="1" si="373"/>
        <v>23.09786849006505</v>
      </c>
      <c r="E349" s="80">
        <f t="shared" ca="1" si="374"/>
        <v>4167.476917569983</v>
      </c>
      <c r="F349" s="82">
        <f t="shared" ca="1" si="375"/>
        <v>5417.7199928409782</v>
      </c>
      <c r="I349" s="4"/>
      <c r="J349" s="4"/>
      <c r="K349" s="4"/>
      <c r="L349" s="4"/>
      <c r="M349" s="4"/>
      <c r="N349" s="4"/>
      <c r="O349" s="4"/>
      <c r="P349" s="4"/>
      <c r="Q349" s="5"/>
      <c r="R349" s="5"/>
      <c r="S349" s="4"/>
      <c r="T349" s="4"/>
      <c r="U349" s="4"/>
    </row>
    <row r="350" spans="1:21" x14ac:dyDescent="0.2">
      <c r="A350" s="7">
        <v>4</v>
      </c>
      <c r="B350">
        <v>5</v>
      </c>
      <c r="C350" s="80">
        <f t="shared" ca="1" si="372"/>
        <v>567.74582112820644</v>
      </c>
      <c r="D350" s="82">
        <f t="shared" ca="1" si="373"/>
        <v>24.424653082343127</v>
      </c>
      <c r="E350" s="80">
        <f t="shared" ca="1" si="374"/>
        <v>2700.7230062168073</v>
      </c>
      <c r="F350" s="82">
        <f t="shared" ca="1" si="375"/>
        <v>3510.9399080818498</v>
      </c>
      <c r="I350" s="4"/>
      <c r="J350" s="4"/>
      <c r="K350" s="4"/>
      <c r="L350" s="4"/>
      <c r="M350" s="4"/>
      <c r="N350" s="4"/>
      <c r="O350" s="4"/>
      <c r="P350" s="4"/>
      <c r="Q350" s="5"/>
      <c r="R350" s="5"/>
      <c r="S350" s="4"/>
      <c r="T350" s="4"/>
      <c r="U350" s="4"/>
    </row>
    <row r="351" spans="1:21" x14ac:dyDescent="0.2">
      <c r="A351" s="7">
        <v>4</v>
      </c>
      <c r="B351">
        <v>6</v>
      </c>
      <c r="C351" s="80">
        <f t="shared" ca="1" si="372"/>
        <v>450.09936430749929</v>
      </c>
      <c r="D351" s="82">
        <f t="shared" ca="1" si="373"/>
        <v>22.906307991352261</v>
      </c>
      <c r="E351" s="80">
        <f t="shared" ca="1" si="374"/>
        <v>2110.1410995821511</v>
      </c>
      <c r="F351" s="82">
        <f t="shared" ca="1" si="375"/>
        <v>2743.1834294567966</v>
      </c>
      <c r="I351" s="4"/>
      <c r="J351" s="4"/>
      <c r="K351" s="4"/>
      <c r="L351" s="4"/>
      <c r="M351" s="4"/>
      <c r="N351" s="4"/>
      <c r="O351" s="4"/>
      <c r="P351" s="4"/>
      <c r="Q351" s="5"/>
      <c r="R351" s="5"/>
      <c r="S351" s="4"/>
      <c r="T351" s="4"/>
      <c r="U351" s="4"/>
    </row>
    <row r="352" spans="1:21" x14ac:dyDescent="0.2">
      <c r="A352" s="7">
        <v>4</v>
      </c>
      <c r="B352">
        <v>7</v>
      </c>
      <c r="C352" s="80">
        <f t="shared" ca="1" si="372"/>
        <v>663.23809613658693</v>
      </c>
      <c r="D352" s="82">
        <f t="shared" ca="1" si="373"/>
        <v>25.112199128898869</v>
      </c>
      <c r="E352" s="80">
        <f t="shared" ca="1" si="374"/>
        <v>3180.5709012183211</v>
      </c>
      <c r="F352" s="82">
        <f t="shared" ca="1" si="375"/>
        <v>4134.7421715838173</v>
      </c>
      <c r="I352" s="4"/>
      <c r="J352" s="4"/>
      <c r="K352" s="4"/>
      <c r="L352" s="4"/>
      <c r="M352" s="4"/>
      <c r="N352" s="4"/>
      <c r="O352" s="4"/>
      <c r="P352" s="4"/>
      <c r="Q352" s="5"/>
      <c r="R352" s="5"/>
      <c r="S352" s="4"/>
      <c r="T352" s="4"/>
      <c r="U352" s="4"/>
    </row>
    <row r="353" spans="1:21" x14ac:dyDescent="0.2">
      <c r="A353" s="7">
        <v>4</v>
      </c>
      <c r="B353">
        <v>8</v>
      </c>
      <c r="C353" s="80">
        <f t="shared" ca="1" si="372"/>
        <v>298.9828366719654</v>
      </c>
      <c r="D353" s="82">
        <f t="shared" ca="1" si="373"/>
        <v>26.276443568646116</v>
      </c>
      <c r="E353" s="80">
        <f t="shared" ca="1" si="374"/>
        <v>1454.7246459951839</v>
      </c>
      <c r="F353" s="82">
        <f t="shared" ca="1" si="375"/>
        <v>1891.1420397937391</v>
      </c>
      <c r="I353" s="4"/>
      <c r="J353" s="4"/>
      <c r="K353" s="4"/>
      <c r="L353" s="4"/>
      <c r="M353" s="4"/>
      <c r="N353" s="4"/>
      <c r="O353" s="4"/>
      <c r="P353" s="4"/>
      <c r="Q353" s="5"/>
      <c r="R353" s="5"/>
      <c r="S353" s="4"/>
      <c r="T353" s="4"/>
      <c r="U353" s="4"/>
    </row>
    <row r="354" spans="1:21" x14ac:dyDescent="0.2">
      <c r="A354" s="7">
        <v>4</v>
      </c>
      <c r="B354">
        <v>9</v>
      </c>
      <c r="C354" s="80">
        <f t="shared" ca="1" si="372"/>
        <v>312.85207937536802</v>
      </c>
      <c r="D354" s="82">
        <f t="shared" ca="1" si="373"/>
        <v>26.091587879579993</v>
      </c>
      <c r="E354" s="80">
        <f t="shared" ca="1" si="374"/>
        <v>1524.1663969195506</v>
      </c>
      <c r="F354" s="82">
        <f t="shared" ca="1" si="375"/>
        <v>1981.4163159954157</v>
      </c>
      <c r="I354" s="4"/>
      <c r="J354" s="4"/>
      <c r="K354" s="4"/>
      <c r="L354" s="4"/>
      <c r="M354" s="4"/>
      <c r="N354" s="4"/>
      <c r="O354" s="4"/>
      <c r="P354" s="4"/>
      <c r="Q354" s="5"/>
      <c r="R354" s="5"/>
      <c r="S354" s="4"/>
      <c r="T354" s="4"/>
      <c r="U354" s="4"/>
    </row>
    <row r="355" spans="1:21" x14ac:dyDescent="0.2">
      <c r="A355" s="7">
        <v>4</v>
      </c>
      <c r="B355">
        <v>10</v>
      </c>
      <c r="C355" s="80">
        <f t="shared" ca="1" si="372"/>
        <v>233.73650436818943</v>
      </c>
      <c r="D355" s="82">
        <f t="shared" ca="1" si="373"/>
        <v>27.207756055153567</v>
      </c>
      <c r="E355" s="80">
        <f t="shared" ca="1" si="374"/>
        <v>1151.4237582047956</v>
      </c>
      <c r="F355" s="82">
        <f t="shared" ca="1" si="375"/>
        <v>1496.8508856662343</v>
      </c>
      <c r="I355" s="4"/>
      <c r="J355" s="4"/>
      <c r="K355" s="4"/>
      <c r="L355" s="4"/>
      <c r="M355" s="4"/>
      <c r="N355" s="4"/>
      <c r="O355" s="4"/>
      <c r="P355" s="4"/>
      <c r="Q355" s="5"/>
      <c r="R355" s="5"/>
      <c r="S355" s="4"/>
      <c r="T355" s="4"/>
      <c r="U355" s="4"/>
    </row>
    <row r="356" spans="1:21" x14ac:dyDescent="0.2">
      <c r="A356" s="7">
        <v>4</v>
      </c>
      <c r="B356">
        <v>11</v>
      </c>
      <c r="C356" s="80">
        <f t="shared" ca="1" si="372"/>
        <v>225.54014362243993</v>
      </c>
      <c r="D356" s="82">
        <f t="shared" ca="1" si="373"/>
        <v>23.153018762826143</v>
      </c>
      <c r="E356" s="80">
        <f t="shared" ca="1" si="374"/>
        <v>1065.7964884009507</v>
      </c>
      <c r="F356" s="82">
        <f t="shared" ca="1" si="375"/>
        <v>1385.5354349212359</v>
      </c>
      <c r="I356" s="4"/>
      <c r="J356" s="4"/>
      <c r="K356" s="4"/>
      <c r="L356" s="4"/>
      <c r="M356" s="4"/>
      <c r="N356" s="4"/>
      <c r="O356" s="4"/>
      <c r="P356" s="4"/>
      <c r="Q356" s="5"/>
      <c r="R356" s="5"/>
      <c r="S356" s="4"/>
      <c r="T356" s="4"/>
      <c r="U356" s="4"/>
    </row>
    <row r="357" spans="1:21" x14ac:dyDescent="0.2">
      <c r="A357" s="65">
        <v>4</v>
      </c>
      <c r="B357" s="58">
        <v>12</v>
      </c>
      <c r="C357" s="80">
        <f t="shared" ca="1" si="372"/>
        <v>197.97169243292112</v>
      </c>
      <c r="D357" s="82">
        <f t="shared" ca="1" si="373"/>
        <v>22.65718825924867</v>
      </c>
      <c r="E357" s="80">
        <f t="shared" ca="1" si="374"/>
        <v>925.43717897517013</v>
      </c>
      <c r="F357" s="82">
        <f t="shared" ca="1" si="375"/>
        <v>1203.0683326677213</v>
      </c>
      <c r="I357" s="4"/>
      <c r="J357" s="4"/>
      <c r="K357" s="4"/>
      <c r="L357" s="4"/>
      <c r="M357" s="4"/>
      <c r="N357" s="4"/>
      <c r="O357" s="4"/>
      <c r="P357" s="4"/>
      <c r="Q357" s="5"/>
      <c r="R357" s="5"/>
      <c r="S357" s="4"/>
      <c r="T357" s="4"/>
      <c r="U357" s="4"/>
    </row>
    <row r="358" spans="1:21" x14ac:dyDescent="0.2">
      <c r="A358" s="6">
        <v>5</v>
      </c>
      <c r="B358">
        <v>1</v>
      </c>
      <c r="C358" s="80">
        <f t="shared" ca="1" si="372"/>
        <v>481.69311723793368</v>
      </c>
      <c r="D358" s="82">
        <f t="shared" ca="1" si="373"/>
        <v>21.359391049368778</v>
      </c>
      <c r="E358" s="80">
        <f t="shared" ca="1" si="374"/>
        <v>2209.3704227343965</v>
      </c>
      <c r="F358" s="82">
        <f t="shared" ca="1" si="375"/>
        <v>2872.1815495547157</v>
      </c>
      <c r="I358" s="4"/>
      <c r="J358" s="4"/>
      <c r="K358" s="4"/>
      <c r="L358" s="4"/>
      <c r="M358" s="4"/>
      <c r="N358" s="4"/>
      <c r="O358" s="4"/>
      <c r="P358" s="4"/>
      <c r="Q358" s="5"/>
      <c r="R358" s="5"/>
      <c r="S358" s="4"/>
      <c r="T358" s="4"/>
      <c r="U358" s="4"/>
    </row>
    <row r="359" spans="1:21" x14ac:dyDescent="0.2">
      <c r="A359" s="6">
        <v>5</v>
      </c>
      <c r="B359">
        <v>2</v>
      </c>
      <c r="C359" s="80">
        <f t="shared" ca="1" si="372"/>
        <v>342.89246402209739</v>
      </c>
      <c r="D359" s="82">
        <f t="shared" ca="1" si="373"/>
        <v>22.051151782456397</v>
      </c>
      <c r="E359" s="80">
        <f t="shared" ca="1" si="374"/>
        <v>1583.9440102426693</v>
      </c>
      <c r="F359" s="82">
        <f t="shared" ca="1" si="375"/>
        <v>2059.1272133154703</v>
      </c>
      <c r="I359" s="4"/>
      <c r="J359" s="4"/>
      <c r="K359" s="4"/>
      <c r="L359" s="4"/>
      <c r="M359" s="4"/>
      <c r="N359" s="4"/>
      <c r="O359" s="4"/>
      <c r="P359" s="4"/>
      <c r="Q359" s="5"/>
      <c r="R359" s="5"/>
      <c r="S359" s="4"/>
      <c r="T359" s="4"/>
      <c r="U359" s="4"/>
    </row>
    <row r="360" spans="1:21" x14ac:dyDescent="0.2">
      <c r="A360" s="6">
        <v>5</v>
      </c>
      <c r="B360">
        <v>3</v>
      </c>
      <c r="C360" s="80">
        <f t="shared" ca="1" si="372"/>
        <v>689.39019303368548</v>
      </c>
      <c r="D360" s="82">
        <f t="shared" ca="1" si="373"/>
        <v>21.778547675118151</v>
      </c>
      <c r="E360" s="80">
        <f t="shared" ca="1" si="374"/>
        <v>3175.2527561664801</v>
      </c>
      <c r="F360" s="82">
        <f t="shared" ca="1" si="375"/>
        <v>4127.8285830164241</v>
      </c>
      <c r="I360" s="4"/>
      <c r="J360" s="4"/>
      <c r="K360" s="4"/>
      <c r="L360" s="4"/>
      <c r="M360" s="4"/>
      <c r="N360" s="4"/>
      <c r="O360" s="4"/>
      <c r="P360" s="4"/>
      <c r="Q360" s="5"/>
      <c r="R360" s="5"/>
      <c r="S360" s="4"/>
      <c r="T360" s="4"/>
      <c r="U360" s="4"/>
    </row>
    <row r="361" spans="1:21" x14ac:dyDescent="0.2">
      <c r="A361" s="6">
        <v>5</v>
      </c>
      <c r="B361">
        <v>4</v>
      </c>
      <c r="C361" s="80">
        <f t="shared" ca="1" si="372"/>
        <v>932.95690039797569</v>
      </c>
      <c r="D361" s="82">
        <f t="shared" ca="1" si="373"/>
        <v>21.836723021159834</v>
      </c>
      <c r="E361" s="80">
        <f t="shared" ca="1" si="374"/>
        <v>4299.3445637835857</v>
      </c>
      <c r="F361" s="82">
        <f t="shared" ca="1" si="375"/>
        <v>5589.1479329186614</v>
      </c>
      <c r="I361" s="4"/>
      <c r="J361" s="4"/>
      <c r="K361" s="4"/>
      <c r="L361" s="4"/>
      <c r="M361" s="4"/>
      <c r="N361" s="4"/>
      <c r="O361" s="4"/>
      <c r="P361" s="4"/>
      <c r="Q361" s="5"/>
      <c r="R361" s="5"/>
      <c r="S361" s="4"/>
      <c r="T361" s="4"/>
      <c r="U361" s="4"/>
    </row>
    <row r="362" spans="1:21" x14ac:dyDescent="0.2">
      <c r="A362" s="6">
        <v>5</v>
      </c>
      <c r="B362">
        <v>5</v>
      </c>
      <c r="C362" s="80">
        <f t="shared" ca="1" si="372"/>
        <v>661.21848406419167</v>
      </c>
      <c r="D362" s="82">
        <f t="shared" ca="1" si="373"/>
        <v>24.094405267219589</v>
      </c>
      <c r="E362" s="80">
        <f t="shared" ca="1" si="374"/>
        <v>3127.5748108488001</v>
      </c>
      <c r="F362" s="82">
        <f t="shared" ca="1" si="375"/>
        <v>4065.8472541034403</v>
      </c>
      <c r="I362" s="4"/>
      <c r="J362" s="4"/>
      <c r="K362" s="4"/>
      <c r="L362" s="4"/>
      <c r="M362" s="4"/>
      <c r="N362" s="4"/>
      <c r="O362" s="4"/>
      <c r="P362" s="4"/>
      <c r="Q362" s="5"/>
      <c r="R362" s="5"/>
      <c r="S362" s="4"/>
      <c r="T362" s="4"/>
      <c r="U362" s="4"/>
    </row>
    <row r="363" spans="1:21" x14ac:dyDescent="0.2">
      <c r="A363" s="6">
        <v>5</v>
      </c>
      <c r="B363">
        <v>6</v>
      </c>
      <c r="C363" s="80">
        <f t="shared" ca="1" si="372"/>
        <v>722.057402040282</v>
      </c>
      <c r="D363" s="82">
        <f t="shared" ca="1" si="373"/>
        <v>24.993203363083659</v>
      </c>
      <c r="E363" s="80">
        <f t="shared" ca="1" si="374"/>
        <v>3460.6265474766005</v>
      </c>
      <c r="F363" s="82">
        <f t="shared" ca="1" si="375"/>
        <v>4498.8145117195809</v>
      </c>
      <c r="I363" s="4"/>
      <c r="J363" s="4"/>
      <c r="K363" s="4"/>
      <c r="L363" s="4"/>
      <c r="M363" s="4"/>
      <c r="N363" s="4"/>
      <c r="O363" s="4"/>
      <c r="P363" s="4"/>
      <c r="Q363" s="5"/>
      <c r="R363" s="5"/>
      <c r="S363" s="4"/>
      <c r="T363" s="4"/>
      <c r="U363" s="4"/>
    </row>
    <row r="364" spans="1:21" x14ac:dyDescent="0.2">
      <c r="A364" s="6">
        <v>5</v>
      </c>
      <c r="B364">
        <v>7</v>
      </c>
      <c r="C364" s="80">
        <f t="shared" ca="1" si="372"/>
        <v>557.00089409001146</v>
      </c>
      <c r="D364" s="82">
        <f t="shared" ca="1" si="373"/>
        <v>24.803478624999848</v>
      </c>
      <c r="E364" s="80">
        <f t="shared" ca="1" si="374"/>
        <v>2671.5120469043231</v>
      </c>
      <c r="F364" s="82">
        <f t="shared" ca="1" si="375"/>
        <v>3472.9656609756203</v>
      </c>
      <c r="I364" s="4"/>
      <c r="J364" s="4"/>
      <c r="K364" s="4"/>
      <c r="L364" s="4"/>
      <c r="M364" s="4"/>
      <c r="N364" s="4"/>
      <c r="O364" s="4"/>
      <c r="P364" s="4"/>
      <c r="Q364" s="5"/>
      <c r="R364" s="5"/>
      <c r="S364" s="4"/>
      <c r="T364" s="4"/>
      <c r="U364" s="4"/>
    </row>
    <row r="365" spans="1:21" x14ac:dyDescent="0.2">
      <c r="A365" s="6">
        <v>5</v>
      </c>
      <c r="B365">
        <v>8</v>
      </c>
      <c r="C365" s="80">
        <f t="shared" ca="1" si="372"/>
        <v>353.60845658706995</v>
      </c>
      <c r="D365" s="82">
        <f t="shared" ca="1" si="373"/>
        <v>26.405757816845043</v>
      </c>
      <c r="E365" s="80">
        <f t="shared" ca="1" si="374"/>
        <v>1723.8341414744789</v>
      </c>
      <c r="F365" s="82">
        <f t="shared" ca="1" si="375"/>
        <v>2240.9843839168225</v>
      </c>
      <c r="I365" s="4"/>
      <c r="J365" s="4"/>
      <c r="K365" s="4"/>
      <c r="L365" s="4"/>
      <c r="M365" s="4"/>
      <c r="N365" s="4"/>
      <c r="O365" s="4"/>
      <c r="P365" s="4"/>
      <c r="Q365" s="5"/>
      <c r="R365" s="5"/>
      <c r="S365" s="4"/>
      <c r="T365" s="4"/>
      <c r="U365" s="4"/>
    </row>
    <row r="366" spans="1:21" x14ac:dyDescent="0.2">
      <c r="A366" s="6">
        <v>5</v>
      </c>
      <c r="B366">
        <v>9</v>
      </c>
      <c r="C366" s="80">
        <f t="shared" ca="1" si="372"/>
        <v>278.22631656820039</v>
      </c>
      <c r="D366" s="82">
        <f t="shared" ca="1" si="373"/>
        <v>26.928580548212626</v>
      </c>
      <c r="E366" s="80">
        <f t="shared" ca="1" si="374"/>
        <v>1366.626696162672</v>
      </c>
      <c r="F366" s="82">
        <f t="shared" ca="1" si="375"/>
        <v>1776.6147050114737</v>
      </c>
      <c r="I366" s="4"/>
      <c r="J366" s="4"/>
      <c r="K366" s="4"/>
      <c r="L366" s="4"/>
      <c r="M366" s="4"/>
      <c r="N366" s="4"/>
      <c r="O366" s="4"/>
      <c r="P366" s="4"/>
      <c r="Q366" s="5"/>
      <c r="R366" s="5"/>
      <c r="S366" s="4"/>
      <c r="T366" s="4"/>
      <c r="U366" s="4"/>
    </row>
    <row r="367" spans="1:21" x14ac:dyDescent="0.2">
      <c r="A367" s="6">
        <v>5</v>
      </c>
      <c r="B367">
        <v>10</v>
      </c>
      <c r="C367" s="80">
        <f t="shared" ca="1" si="372"/>
        <v>212.71447612659082</v>
      </c>
      <c r="D367" s="82">
        <f t="shared" ca="1" si="373"/>
        <v>25.201883742281417</v>
      </c>
      <c r="E367" s="80">
        <f t="shared" ca="1" si="374"/>
        <v>1029.1499945623571</v>
      </c>
      <c r="F367" s="82">
        <f t="shared" ca="1" si="375"/>
        <v>1337.8949929310643</v>
      </c>
      <c r="I367" s="4"/>
      <c r="J367" s="4"/>
      <c r="K367" s="4"/>
      <c r="L367" s="4"/>
      <c r="M367" s="4"/>
      <c r="N367" s="4"/>
      <c r="O367" s="4"/>
      <c r="P367" s="4"/>
      <c r="Q367" s="5"/>
      <c r="R367" s="5"/>
      <c r="S367" s="4"/>
      <c r="T367" s="4"/>
      <c r="U367" s="4"/>
    </row>
    <row r="368" spans="1:21" x14ac:dyDescent="0.2">
      <c r="A368" s="6">
        <v>5</v>
      </c>
      <c r="B368">
        <v>11</v>
      </c>
      <c r="C368" s="80">
        <f t="shared" ca="1" si="372"/>
        <v>181.9464729590099</v>
      </c>
      <c r="D368" s="82">
        <f t="shared" ca="1" si="373"/>
        <v>23.462102867196528</v>
      </c>
      <c r="E368" s="80">
        <f t="shared" ca="1" si="374"/>
        <v>861.55243508869603</v>
      </c>
      <c r="F368" s="82">
        <f t="shared" ca="1" si="375"/>
        <v>1120.018165615305</v>
      </c>
      <c r="I368" s="4"/>
      <c r="J368" s="4"/>
      <c r="K368" s="4"/>
      <c r="L368" s="4"/>
      <c r="M368" s="4"/>
      <c r="N368" s="4"/>
      <c r="O368" s="4"/>
      <c r="P368" s="4"/>
      <c r="Q368" s="5"/>
      <c r="R368" s="5"/>
      <c r="S368" s="4"/>
      <c r="T368" s="4"/>
      <c r="U368" s="4"/>
    </row>
    <row r="369" spans="1:21" x14ac:dyDescent="0.2">
      <c r="A369" s="61">
        <v>5</v>
      </c>
      <c r="B369" s="58">
        <v>12</v>
      </c>
      <c r="C369" s="80">
        <f t="shared" ca="1" si="372"/>
        <v>228.54300887912279</v>
      </c>
      <c r="D369" s="82">
        <f t="shared" ca="1" si="373"/>
        <v>22.036704410315728</v>
      </c>
      <c r="E369" s="80">
        <f t="shared" ca="1" si="374"/>
        <v>1059.7007281936408</v>
      </c>
      <c r="F369" s="82">
        <f t="shared" ca="1" si="375"/>
        <v>1377.610946651733</v>
      </c>
      <c r="I369" s="4"/>
      <c r="J369" s="4"/>
      <c r="K369" s="4"/>
      <c r="L369" s="4"/>
      <c r="M369" s="4"/>
      <c r="N369" s="4"/>
      <c r="O369" s="4"/>
      <c r="P369" s="4"/>
      <c r="Q369" s="5"/>
      <c r="R369" s="5"/>
      <c r="S369" s="4"/>
      <c r="T369" s="4"/>
      <c r="U369" s="4"/>
    </row>
    <row r="370" spans="1:21" x14ac:dyDescent="0.2">
      <c r="A370" s="7">
        <v>6</v>
      </c>
      <c r="B370">
        <v>1</v>
      </c>
      <c r="C370" s="80">
        <f t="shared" ca="1" si="372"/>
        <v>318.55301939116447</v>
      </c>
      <c r="D370" s="82">
        <f t="shared" ca="1" si="373"/>
        <v>22.344541903875587</v>
      </c>
      <c r="E370" s="80">
        <f t="shared" ca="1" si="374"/>
        <v>1479.0836299884822</v>
      </c>
      <c r="F370" s="82">
        <f t="shared" ca="1" si="375"/>
        <v>1922.8087189850269</v>
      </c>
      <c r="I370" s="4"/>
      <c r="J370" s="4"/>
      <c r="K370" s="4"/>
      <c r="L370" s="4"/>
      <c r="M370" s="4"/>
      <c r="N370" s="4"/>
      <c r="O370" s="4"/>
      <c r="P370" s="4"/>
      <c r="Q370" s="5"/>
      <c r="R370" s="5"/>
      <c r="S370" s="4"/>
      <c r="T370" s="4"/>
      <c r="U370" s="4"/>
    </row>
    <row r="371" spans="1:21" x14ac:dyDescent="0.2">
      <c r="A371" s="7">
        <v>6</v>
      </c>
      <c r="B371">
        <v>2</v>
      </c>
      <c r="C371" s="80">
        <f t="shared" ca="1" si="372"/>
        <v>482.76478413127393</v>
      </c>
      <c r="D371" s="82">
        <f t="shared" ca="1" si="373"/>
        <v>20.85312679424829</v>
      </c>
      <c r="E371" s="80">
        <f t="shared" ca="1" si="374"/>
        <v>2196.6047925957992</v>
      </c>
      <c r="F371" s="82">
        <f t="shared" ca="1" si="375"/>
        <v>2855.5862303745389</v>
      </c>
      <c r="I371" s="4"/>
      <c r="J371" s="4"/>
      <c r="K371" s="4"/>
      <c r="L371" s="4"/>
      <c r="M371" s="4"/>
      <c r="N371" s="4"/>
      <c r="O371" s="4"/>
      <c r="P371" s="4"/>
      <c r="Q371" s="5"/>
      <c r="R371" s="5"/>
      <c r="S371" s="4"/>
      <c r="T371" s="4"/>
      <c r="U371" s="4"/>
    </row>
    <row r="372" spans="1:21" x14ac:dyDescent="0.2">
      <c r="A372" s="7">
        <v>6</v>
      </c>
      <c r="B372">
        <v>3</v>
      </c>
      <c r="C372" s="80">
        <f t="shared" ca="1" si="372"/>
        <v>666.56936999503853</v>
      </c>
      <c r="D372" s="82">
        <f t="shared" ca="1" si="373"/>
        <v>21.360014624848979</v>
      </c>
      <c r="E372" s="80">
        <f t="shared" ca="1" si="374"/>
        <v>3049.0105734575473</v>
      </c>
      <c r="F372" s="82">
        <f t="shared" ca="1" si="375"/>
        <v>3963.7137454948115</v>
      </c>
      <c r="I372" s="4"/>
      <c r="J372" s="4"/>
      <c r="K372" s="4"/>
      <c r="L372" s="4"/>
      <c r="M372" s="4"/>
      <c r="N372" s="4"/>
      <c r="O372" s="4"/>
      <c r="P372" s="4"/>
      <c r="Q372" s="5"/>
      <c r="R372" s="5"/>
      <c r="S372" s="4"/>
      <c r="T372" s="4"/>
      <c r="U372" s="4"/>
    </row>
    <row r="373" spans="1:21" x14ac:dyDescent="0.2">
      <c r="A373" s="7">
        <v>6</v>
      </c>
      <c r="B373">
        <v>4</v>
      </c>
      <c r="C373" s="80">
        <f t="shared" ref="C373:C436" ca="1" si="380">CB120</f>
        <v>709.6397153159852</v>
      </c>
      <c r="D373" s="82">
        <f t="shared" ca="1" si="373"/>
        <v>23.001006704550015</v>
      </c>
      <c r="E373" s="80">
        <f t="shared" ca="1" si="374"/>
        <v>3312.9742529740524</v>
      </c>
      <c r="F373" s="82">
        <f t="shared" ca="1" si="375"/>
        <v>4306.8665288662687</v>
      </c>
      <c r="I373" s="4"/>
      <c r="J373" s="4"/>
      <c r="K373" s="4"/>
      <c r="L373" s="4"/>
      <c r="M373" s="4"/>
      <c r="N373" s="4"/>
      <c r="O373" s="4"/>
      <c r="P373" s="4"/>
      <c r="Q373" s="5"/>
      <c r="R373" s="5"/>
      <c r="S373" s="4"/>
      <c r="T373" s="4"/>
      <c r="U373" s="4"/>
    </row>
    <row r="374" spans="1:21" x14ac:dyDescent="0.2">
      <c r="A374" s="7">
        <v>6</v>
      </c>
      <c r="B374">
        <v>5</v>
      </c>
      <c r="C374" s="80">
        <f t="shared" ca="1" si="380"/>
        <v>842.97539608489171</v>
      </c>
      <c r="D374" s="82">
        <f t="shared" ca="1" si="373"/>
        <v>25.009881029777411</v>
      </c>
      <c r="E374" s="80">
        <f t="shared" ref="E374:E437" ca="1" si="381">CD121</f>
        <v>4031.7360125054633</v>
      </c>
      <c r="F374" s="82">
        <f t="shared" ref="F374:F437" ca="1" si="382">E374*OtherSppInd</f>
        <v>5241.2568162571024</v>
      </c>
      <c r="I374" s="4"/>
      <c r="J374" s="4"/>
      <c r="K374" s="4"/>
      <c r="L374" s="4"/>
      <c r="M374" s="4"/>
      <c r="N374" s="4"/>
      <c r="O374" s="4"/>
      <c r="P374" s="4"/>
      <c r="Q374" s="5"/>
      <c r="R374" s="5"/>
      <c r="S374" s="4"/>
      <c r="T374" s="4"/>
      <c r="U374" s="4"/>
    </row>
    <row r="375" spans="1:21" x14ac:dyDescent="0.2">
      <c r="A375" s="7">
        <v>6</v>
      </c>
      <c r="B375">
        <v>6</v>
      </c>
      <c r="C375" s="80">
        <f t="shared" ca="1" si="380"/>
        <v>757.66261492134765</v>
      </c>
      <c r="D375" s="82">
        <f t="shared" ref="D375:D438" ca="1" si="383">IF(CC122="",0,CC122)</f>
        <v>24.99923900212314</v>
      </c>
      <c r="E375" s="80">
        <f t="shared" ca="1" si="381"/>
        <v>3638.7229051736176</v>
      </c>
      <c r="F375" s="82">
        <f t="shared" ca="1" si="382"/>
        <v>4730.3397767257029</v>
      </c>
      <c r="I375" s="4"/>
      <c r="J375" s="4"/>
      <c r="K375" s="4"/>
      <c r="L375" s="4"/>
      <c r="M375" s="4"/>
      <c r="N375" s="4"/>
      <c r="O375" s="4"/>
      <c r="P375" s="4"/>
      <c r="Q375" s="5"/>
      <c r="R375" s="5"/>
      <c r="S375" s="4"/>
      <c r="T375" s="4"/>
      <c r="U375" s="4"/>
    </row>
    <row r="376" spans="1:21" x14ac:dyDescent="0.2">
      <c r="A376" s="7">
        <v>6</v>
      </c>
      <c r="B376">
        <v>7</v>
      </c>
      <c r="C376" s="80">
        <f t="shared" ca="1" si="380"/>
        <v>430.24107712889577</v>
      </c>
      <c r="D376" s="82">
        <f t="shared" ca="1" si="383"/>
        <v>25.763249271349299</v>
      </c>
      <c r="E376" s="80">
        <f t="shared" ca="1" si="381"/>
        <v>2084.9745878852673</v>
      </c>
      <c r="F376" s="82">
        <f t="shared" ca="1" si="382"/>
        <v>2710.4669642508475</v>
      </c>
      <c r="I376" s="4"/>
      <c r="J376" s="4"/>
      <c r="K376" s="4"/>
      <c r="L376" s="4"/>
      <c r="M376" s="4"/>
      <c r="N376" s="4"/>
      <c r="O376" s="4"/>
      <c r="P376" s="4"/>
      <c r="Q376" s="5"/>
      <c r="R376" s="5"/>
      <c r="S376" s="4"/>
      <c r="T376" s="4"/>
      <c r="U376" s="4"/>
    </row>
    <row r="377" spans="1:21" x14ac:dyDescent="0.2">
      <c r="A377" s="7">
        <v>6</v>
      </c>
      <c r="B377">
        <v>8</v>
      </c>
      <c r="C377" s="80">
        <f t="shared" ca="1" si="380"/>
        <v>287.62737114309459</v>
      </c>
      <c r="D377" s="82">
        <f t="shared" ca="1" si="383"/>
        <v>25.084554932203655</v>
      </c>
      <c r="E377" s="80">
        <f t="shared" ca="1" si="381"/>
        <v>1386.5877418284717</v>
      </c>
      <c r="F377" s="82">
        <f t="shared" ca="1" si="382"/>
        <v>1802.5640643770132</v>
      </c>
      <c r="I377" s="4"/>
      <c r="J377" s="4"/>
      <c r="K377" s="4"/>
      <c r="L377" s="4"/>
      <c r="M377" s="4"/>
      <c r="N377" s="4"/>
      <c r="O377" s="4"/>
      <c r="P377" s="4"/>
      <c r="Q377" s="5"/>
      <c r="R377" s="5"/>
      <c r="S377" s="4"/>
      <c r="T377" s="4"/>
      <c r="U377" s="4"/>
    </row>
    <row r="378" spans="1:21" x14ac:dyDescent="0.2">
      <c r="A378" s="7">
        <v>6</v>
      </c>
      <c r="B378">
        <v>9</v>
      </c>
      <c r="C378" s="80">
        <f t="shared" ca="1" si="380"/>
        <v>134.85222019428332</v>
      </c>
      <c r="D378" s="82">
        <f t="shared" ca="1" si="383"/>
        <v>25.518087479979471</v>
      </c>
      <c r="E378" s="80">
        <f t="shared" ca="1" si="381"/>
        <v>652.64909772923659</v>
      </c>
      <c r="F378" s="82">
        <f t="shared" ca="1" si="382"/>
        <v>848.44382704800762</v>
      </c>
      <c r="I378" s="4"/>
      <c r="J378" s="4"/>
      <c r="K378" s="4"/>
      <c r="L378" s="4"/>
      <c r="M378" s="4"/>
      <c r="N378" s="4"/>
      <c r="O378" s="4"/>
      <c r="P378" s="4"/>
      <c r="Q378" s="5"/>
      <c r="R378" s="5"/>
      <c r="S378" s="4"/>
      <c r="T378" s="4"/>
      <c r="U378" s="4"/>
    </row>
    <row r="379" spans="1:21" x14ac:dyDescent="0.2">
      <c r="A379" s="7">
        <v>6</v>
      </c>
      <c r="B379">
        <v>10</v>
      </c>
      <c r="C379" s="80">
        <f t="shared" ca="1" si="380"/>
        <v>166.57651012774826</v>
      </c>
      <c r="D379" s="82">
        <f t="shared" ca="1" si="383"/>
        <v>24.828918887488015</v>
      </c>
      <c r="E379" s="80">
        <f t="shared" ca="1" si="381"/>
        <v>800.84301302896574</v>
      </c>
      <c r="F379" s="82">
        <f t="shared" ca="1" si="382"/>
        <v>1041.0959169376556</v>
      </c>
      <c r="I379" s="4"/>
      <c r="J379" s="4"/>
      <c r="K379" s="4"/>
      <c r="L379" s="4"/>
      <c r="M379" s="4"/>
      <c r="N379" s="4"/>
      <c r="O379" s="4"/>
      <c r="P379" s="4"/>
      <c r="Q379" s="5"/>
      <c r="R379" s="5"/>
      <c r="S379" s="4"/>
      <c r="T379" s="4"/>
      <c r="U379" s="4"/>
    </row>
    <row r="380" spans="1:21" x14ac:dyDescent="0.2">
      <c r="A380" s="7">
        <v>6</v>
      </c>
      <c r="B380">
        <v>11</v>
      </c>
      <c r="C380" s="80">
        <f t="shared" ca="1" si="380"/>
        <v>235.250125172319</v>
      </c>
      <c r="D380" s="82">
        <f t="shared" ca="1" si="383"/>
        <v>23.213215041385308</v>
      </c>
      <c r="E380" s="80">
        <f t="shared" ca="1" si="381"/>
        <v>1109.3405507570917</v>
      </c>
      <c r="F380" s="82">
        <f t="shared" ca="1" si="382"/>
        <v>1442.1427159842192</v>
      </c>
      <c r="I380" s="4"/>
      <c r="J380" s="4"/>
      <c r="K380" s="4"/>
      <c r="L380" s="4"/>
      <c r="M380" s="4"/>
      <c r="N380" s="4"/>
      <c r="O380" s="4"/>
      <c r="P380" s="4"/>
      <c r="Q380" s="5"/>
      <c r="R380" s="5"/>
      <c r="S380" s="4"/>
      <c r="T380" s="4"/>
      <c r="U380" s="4"/>
    </row>
    <row r="381" spans="1:21" x14ac:dyDescent="0.2">
      <c r="A381" s="65">
        <v>6</v>
      </c>
      <c r="B381" s="58">
        <v>12</v>
      </c>
      <c r="C381" s="80">
        <f t="shared" ca="1" si="380"/>
        <v>224.14239995173526</v>
      </c>
      <c r="D381" s="82">
        <f t="shared" ca="1" si="383"/>
        <v>22.41061585606365</v>
      </c>
      <c r="E381" s="80">
        <f t="shared" ca="1" si="381"/>
        <v>1043.8592490201013</v>
      </c>
      <c r="F381" s="82">
        <f t="shared" ca="1" si="382"/>
        <v>1357.0170237261318</v>
      </c>
      <c r="I381" s="4"/>
      <c r="J381" s="4"/>
      <c r="K381" s="4"/>
      <c r="L381" s="4"/>
      <c r="M381" s="4"/>
      <c r="N381" s="4"/>
      <c r="O381" s="4"/>
      <c r="P381" s="4"/>
      <c r="Q381" s="5"/>
      <c r="R381" s="5"/>
      <c r="S381" s="4"/>
      <c r="T381" s="4"/>
      <c r="U381" s="4"/>
    </row>
    <row r="382" spans="1:21" x14ac:dyDescent="0.2">
      <c r="A382" s="6">
        <v>7</v>
      </c>
      <c r="B382">
        <v>1</v>
      </c>
      <c r="C382" s="80">
        <f t="shared" ca="1" si="380"/>
        <v>400.52492080207116</v>
      </c>
      <c r="D382" s="82">
        <f t="shared" ca="1" si="383"/>
        <v>21.128756193489192</v>
      </c>
      <c r="E382" s="80">
        <f t="shared" ca="1" si="381"/>
        <v>1830.4154931583503</v>
      </c>
      <c r="F382" s="82">
        <f t="shared" ca="1" si="382"/>
        <v>2379.5401411058556</v>
      </c>
      <c r="I382" s="4"/>
      <c r="J382" s="4"/>
      <c r="K382" s="4"/>
      <c r="L382" s="4"/>
      <c r="M382" s="4"/>
      <c r="N382" s="4"/>
      <c r="O382" s="4"/>
      <c r="P382" s="4"/>
      <c r="Q382" s="5"/>
      <c r="R382" s="5"/>
      <c r="S382" s="4"/>
      <c r="T382" s="4"/>
      <c r="U382" s="4"/>
    </row>
    <row r="383" spans="1:21" x14ac:dyDescent="0.2">
      <c r="A383" s="6">
        <v>7</v>
      </c>
      <c r="B383">
        <v>2</v>
      </c>
      <c r="C383" s="80">
        <f t="shared" ca="1" si="380"/>
        <v>457.78337586165105</v>
      </c>
      <c r="D383" s="82">
        <f t="shared" ca="1" si="383"/>
        <v>21.619633816415984</v>
      </c>
      <c r="E383" s="80">
        <f t="shared" ca="1" si="381"/>
        <v>2102.1345766864092</v>
      </c>
      <c r="F383" s="82">
        <f t="shared" ca="1" si="382"/>
        <v>2732.774949692332</v>
      </c>
      <c r="I383" s="4"/>
      <c r="J383" s="4"/>
      <c r="K383" s="4"/>
      <c r="L383" s="4"/>
      <c r="M383" s="4"/>
      <c r="N383" s="4"/>
      <c r="O383" s="4"/>
      <c r="P383" s="4"/>
      <c r="Q383" s="5"/>
      <c r="R383" s="5"/>
      <c r="S383" s="4"/>
      <c r="T383" s="4"/>
      <c r="U383" s="4"/>
    </row>
    <row r="384" spans="1:21" x14ac:dyDescent="0.2">
      <c r="A384" s="6">
        <v>7</v>
      </c>
      <c r="B384">
        <v>3</v>
      </c>
      <c r="C384" s="80">
        <f t="shared" ca="1" si="380"/>
        <v>696.55282916410908</v>
      </c>
      <c r="D384" s="82">
        <f t="shared" ca="1" si="383"/>
        <v>20.518856047692324</v>
      </c>
      <c r="E384" s="80">
        <f t="shared" ca="1" si="381"/>
        <v>3151.0848095186002</v>
      </c>
      <c r="F384" s="82">
        <f t="shared" ca="1" si="382"/>
        <v>4096.4102523741803</v>
      </c>
      <c r="I384" s="4"/>
      <c r="J384" s="4"/>
      <c r="K384" s="4"/>
      <c r="L384" s="4"/>
      <c r="M384" s="4"/>
      <c r="N384" s="4"/>
      <c r="O384" s="4"/>
      <c r="P384" s="4"/>
      <c r="Q384" s="5"/>
      <c r="R384" s="5"/>
      <c r="S384" s="4"/>
      <c r="T384" s="4"/>
      <c r="U384" s="4"/>
    </row>
    <row r="385" spans="1:21" x14ac:dyDescent="0.2">
      <c r="A385" s="6">
        <v>7</v>
      </c>
      <c r="B385">
        <v>4</v>
      </c>
      <c r="C385" s="80">
        <f t="shared" ca="1" si="380"/>
        <v>1110.7394791892179</v>
      </c>
      <c r="D385" s="82">
        <f t="shared" ca="1" si="383"/>
        <v>23.392599071340907</v>
      </c>
      <c r="E385" s="80">
        <f t="shared" ca="1" si="381"/>
        <v>5199.3763628809511</v>
      </c>
      <c r="F385" s="82">
        <f t="shared" ca="1" si="382"/>
        <v>6759.1892717452365</v>
      </c>
      <c r="I385" s="4"/>
      <c r="J385" s="4"/>
      <c r="K385" s="4"/>
      <c r="L385" s="4"/>
      <c r="M385" s="4"/>
      <c r="N385" s="4"/>
      <c r="O385" s="4"/>
      <c r="P385" s="4"/>
      <c r="Q385" s="5"/>
      <c r="R385" s="5"/>
      <c r="S385" s="4"/>
      <c r="T385" s="4"/>
      <c r="U385" s="4"/>
    </row>
    <row r="386" spans="1:21" x14ac:dyDescent="0.2">
      <c r="A386" s="6">
        <v>7</v>
      </c>
      <c r="B386">
        <v>5</v>
      </c>
      <c r="C386" s="80">
        <f t="shared" ca="1" si="380"/>
        <v>771.54433731194763</v>
      </c>
      <c r="D386" s="82">
        <f t="shared" ca="1" si="383"/>
        <v>25.081700297010361</v>
      </c>
      <c r="E386" s="80">
        <f t="shared" ca="1" si="381"/>
        <v>3693.0377079134532</v>
      </c>
      <c r="F386" s="82">
        <f t="shared" ca="1" si="382"/>
        <v>4800.9490202874895</v>
      </c>
      <c r="I386" s="4"/>
      <c r="J386" s="4"/>
      <c r="K386" s="4"/>
      <c r="L386" s="4"/>
      <c r="M386" s="4"/>
      <c r="N386" s="4"/>
      <c r="O386" s="4"/>
      <c r="P386" s="4"/>
      <c r="Q386" s="5"/>
      <c r="R386" s="5"/>
      <c r="S386" s="4"/>
      <c r="T386" s="4"/>
      <c r="U386" s="4"/>
    </row>
    <row r="387" spans="1:21" x14ac:dyDescent="0.2">
      <c r="A387" s="6">
        <v>7</v>
      </c>
      <c r="B387">
        <v>6</v>
      </c>
      <c r="C387" s="80">
        <f t="shared" ca="1" si="380"/>
        <v>516.08104105154928</v>
      </c>
      <c r="D387" s="82">
        <f t="shared" ca="1" si="383"/>
        <v>24.652438451928113</v>
      </c>
      <c r="E387" s="80">
        <f t="shared" ca="1" si="381"/>
        <v>2469.9749994049243</v>
      </c>
      <c r="F387" s="82">
        <f t="shared" ca="1" si="382"/>
        <v>3210.9674992264017</v>
      </c>
      <c r="I387" s="4"/>
      <c r="J387" s="4"/>
      <c r="K387" s="4"/>
      <c r="L387" s="4"/>
      <c r="M387" s="4"/>
      <c r="N387" s="4"/>
      <c r="O387" s="4"/>
      <c r="P387" s="4"/>
      <c r="Q387" s="5"/>
      <c r="R387" s="5"/>
      <c r="S387" s="4"/>
      <c r="T387" s="4"/>
      <c r="U387" s="4"/>
    </row>
    <row r="388" spans="1:21" x14ac:dyDescent="0.2">
      <c r="A388" s="6">
        <v>7</v>
      </c>
      <c r="B388">
        <v>7</v>
      </c>
      <c r="C388" s="80">
        <f t="shared" ca="1" si="380"/>
        <v>426.01566351454602</v>
      </c>
      <c r="D388" s="82">
        <f t="shared" ca="1" si="383"/>
        <v>25.616255686769019</v>
      </c>
      <c r="E388" s="80">
        <f t="shared" ca="1" si="381"/>
        <v>2060.4857115958184</v>
      </c>
      <c r="F388" s="82">
        <f t="shared" ca="1" si="382"/>
        <v>2678.631425074564</v>
      </c>
      <c r="I388" s="4"/>
      <c r="J388" s="4"/>
      <c r="K388" s="4"/>
      <c r="L388" s="4"/>
      <c r="M388" s="4"/>
      <c r="N388" s="4"/>
      <c r="O388" s="4"/>
      <c r="P388" s="4"/>
      <c r="Q388" s="5"/>
      <c r="R388" s="5"/>
      <c r="S388" s="4"/>
      <c r="T388" s="4"/>
      <c r="U388" s="4"/>
    </row>
    <row r="389" spans="1:21" x14ac:dyDescent="0.2">
      <c r="A389" s="6">
        <v>7</v>
      </c>
      <c r="B389">
        <v>8</v>
      </c>
      <c r="C389" s="80">
        <f t="shared" ca="1" si="380"/>
        <v>283.38175566669679</v>
      </c>
      <c r="D389" s="82">
        <f t="shared" ca="1" si="383"/>
        <v>26.612924691980922</v>
      </c>
      <c r="E389" s="80">
        <f t="shared" ca="1" si="381"/>
        <v>1386.0721461239787</v>
      </c>
      <c r="F389" s="82">
        <f t="shared" ca="1" si="382"/>
        <v>1801.8937899611724</v>
      </c>
      <c r="I389" s="4"/>
      <c r="J389" s="4"/>
      <c r="K389" s="4"/>
      <c r="L389" s="4"/>
      <c r="M389" s="4"/>
      <c r="N389" s="4"/>
      <c r="O389" s="4"/>
      <c r="P389" s="4"/>
      <c r="Q389" s="5"/>
      <c r="R389" s="5"/>
      <c r="S389" s="4"/>
      <c r="T389" s="4"/>
      <c r="U389" s="4"/>
    </row>
    <row r="390" spans="1:21" x14ac:dyDescent="0.2">
      <c r="A390" s="6">
        <v>7</v>
      </c>
      <c r="B390">
        <v>9</v>
      </c>
      <c r="C390" s="80">
        <f t="shared" ca="1" si="380"/>
        <v>328.03734436445205</v>
      </c>
      <c r="D390" s="82">
        <f t="shared" ca="1" si="383"/>
        <v>27.598365409327545</v>
      </c>
      <c r="E390" s="80">
        <f t="shared" ca="1" si="381"/>
        <v>1622.2019514897386</v>
      </c>
      <c r="F390" s="82">
        <f t="shared" ca="1" si="382"/>
        <v>2108.86253693666</v>
      </c>
      <c r="I390" s="4"/>
      <c r="J390" s="4"/>
      <c r="K390" s="4"/>
      <c r="L390" s="4"/>
      <c r="M390" s="4"/>
      <c r="N390" s="4"/>
      <c r="O390" s="4"/>
      <c r="P390" s="4"/>
      <c r="Q390" s="5"/>
      <c r="R390" s="5"/>
      <c r="S390" s="4"/>
      <c r="T390" s="4"/>
      <c r="U390" s="4"/>
    </row>
    <row r="391" spans="1:21" x14ac:dyDescent="0.2">
      <c r="A391" s="6">
        <v>7</v>
      </c>
      <c r="B391">
        <v>10</v>
      </c>
      <c r="C391" s="80">
        <f t="shared" ca="1" si="380"/>
        <v>298.73459996731128</v>
      </c>
      <c r="D391" s="82">
        <f t="shared" ca="1" si="383"/>
        <v>24.873540160590643</v>
      </c>
      <c r="E391" s="80">
        <f t="shared" ca="1" si="381"/>
        <v>1441.722784684722</v>
      </c>
      <c r="F391" s="82">
        <f t="shared" ca="1" si="382"/>
        <v>1874.2396200901387</v>
      </c>
      <c r="I391" s="4"/>
      <c r="J391" s="4"/>
      <c r="K391" s="4"/>
      <c r="L391" s="4"/>
      <c r="M391" s="4"/>
      <c r="N391" s="4"/>
      <c r="O391" s="4"/>
      <c r="P391" s="4"/>
      <c r="Q391" s="5"/>
      <c r="R391" s="5"/>
      <c r="S391" s="4"/>
      <c r="T391" s="4"/>
      <c r="U391" s="4"/>
    </row>
    <row r="392" spans="1:21" x14ac:dyDescent="0.2">
      <c r="A392" s="6">
        <v>7</v>
      </c>
      <c r="B392">
        <v>11</v>
      </c>
      <c r="C392" s="80">
        <f t="shared" ca="1" si="380"/>
        <v>221.54854249941437</v>
      </c>
      <c r="D392" s="82">
        <f t="shared" ca="1" si="383"/>
        <v>22.379449867506473</v>
      </c>
      <c r="E392" s="80">
        <f t="shared" ca="1" si="381"/>
        <v>1034.3880309919923</v>
      </c>
      <c r="F392" s="82">
        <f t="shared" ca="1" si="382"/>
        <v>1344.7044402895901</v>
      </c>
      <c r="I392" s="4"/>
      <c r="J392" s="4"/>
      <c r="K392" s="4"/>
      <c r="L392" s="4"/>
      <c r="M392" s="4"/>
      <c r="N392" s="4"/>
      <c r="O392" s="4"/>
      <c r="P392" s="4"/>
      <c r="Q392" s="5"/>
      <c r="R392" s="5"/>
      <c r="S392" s="4"/>
      <c r="T392" s="4"/>
      <c r="U392" s="4"/>
    </row>
    <row r="393" spans="1:21" x14ac:dyDescent="0.2">
      <c r="A393" s="61">
        <v>7</v>
      </c>
      <c r="B393" s="58">
        <v>12</v>
      </c>
      <c r="C393" s="80">
        <f t="shared" ca="1" si="380"/>
        <v>335.31261695486961</v>
      </c>
      <c r="D393" s="82">
        <f t="shared" ca="1" si="383"/>
        <v>22.183119257409757</v>
      </c>
      <c r="E393" s="80">
        <f t="shared" ca="1" si="381"/>
        <v>1555.3582186524254</v>
      </c>
      <c r="F393" s="82">
        <f t="shared" ca="1" si="382"/>
        <v>2021.9656842481531</v>
      </c>
      <c r="I393" s="4"/>
      <c r="J393" s="4"/>
      <c r="K393" s="4"/>
      <c r="L393" s="4"/>
      <c r="M393" s="4"/>
      <c r="N393" s="4"/>
      <c r="O393" s="4"/>
      <c r="P393" s="4"/>
      <c r="Q393" s="5"/>
      <c r="R393" s="5"/>
      <c r="S393" s="4"/>
      <c r="T393" s="4"/>
      <c r="U393" s="4"/>
    </row>
    <row r="394" spans="1:21" x14ac:dyDescent="0.2">
      <c r="A394" s="7">
        <v>8</v>
      </c>
      <c r="B394">
        <v>1</v>
      </c>
      <c r="C394" s="80">
        <f t="shared" ca="1" si="380"/>
        <v>409.30293828889666</v>
      </c>
      <c r="D394" s="82">
        <f t="shared" ca="1" si="383"/>
        <v>21.537559858241604</v>
      </c>
      <c r="E394" s="80">
        <f t="shared" ca="1" si="381"/>
        <v>1880.3653247611526</v>
      </c>
      <c r="F394" s="82">
        <f t="shared" ca="1" si="382"/>
        <v>2444.4749221894986</v>
      </c>
      <c r="I394" s="4"/>
      <c r="J394" s="4"/>
      <c r="K394" s="4"/>
      <c r="L394" s="4"/>
      <c r="M394" s="4"/>
      <c r="N394" s="4"/>
      <c r="O394" s="4"/>
      <c r="P394" s="4"/>
      <c r="Q394" s="5"/>
      <c r="R394" s="5"/>
      <c r="S394" s="4"/>
      <c r="T394" s="4"/>
      <c r="U394" s="4"/>
    </row>
    <row r="395" spans="1:21" x14ac:dyDescent="0.2">
      <c r="A395" s="7">
        <v>8</v>
      </c>
      <c r="B395">
        <v>2</v>
      </c>
      <c r="C395" s="80">
        <f t="shared" ca="1" si="380"/>
        <v>1265.5690382125499</v>
      </c>
      <c r="D395" s="82">
        <f t="shared" ca="1" si="383"/>
        <v>20.303273972191995</v>
      </c>
      <c r="E395" s="80">
        <f t="shared" ca="1" si="381"/>
        <v>5707.4899028946402</v>
      </c>
      <c r="F395" s="82">
        <f t="shared" ca="1" si="382"/>
        <v>7419.7368737630322</v>
      </c>
      <c r="I395" s="4"/>
      <c r="J395" s="4"/>
      <c r="K395" s="4"/>
      <c r="L395" s="4"/>
      <c r="M395" s="4"/>
      <c r="N395" s="4"/>
      <c r="O395" s="4"/>
      <c r="P395" s="4"/>
      <c r="Q395" s="5"/>
      <c r="R395" s="5"/>
      <c r="S395" s="4"/>
      <c r="T395" s="4"/>
      <c r="U395" s="4"/>
    </row>
    <row r="396" spans="1:21" x14ac:dyDescent="0.2">
      <c r="A396" s="7">
        <v>8</v>
      </c>
      <c r="B396">
        <v>3</v>
      </c>
      <c r="C396" s="80">
        <f t="shared" ca="1" si="380"/>
        <v>923.46947360180047</v>
      </c>
      <c r="D396" s="82">
        <f t="shared" ca="1" si="383"/>
        <v>21.197111762688575</v>
      </c>
      <c r="E396" s="80">
        <f t="shared" ca="1" si="381"/>
        <v>4211.0387541389809</v>
      </c>
      <c r="F396" s="82">
        <f t="shared" ca="1" si="382"/>
        <v>5474.3503803806752</v>
      </c>
      <c r="I396" s="4"/>
      <c r="J396" s="4"/>
      <c r="K396" s="4"/>
      <c r="L396" s="4"/>
      <c r="M396" s="4"/>
      <c r="N396" s="4"/>
      <c r="O396" s="4"/>
      <c r="P396" s="4"/>
      <c r="Q396" s="5"/>
      <c r="R396" s="5"/>
      <c r="S396" s="4"/>
      <c r="T396" s="4"/>
      <c r="U396" s="4"/>
    </row>
    <row r="397" spans="1:21" x14ac:dyDescent="0.2">
      <c r="A397" s="7">
        <v>8</v>
      </c>
      <c r="B397">
        <v>4</v>
      </c>
      <c r="C397" s="80">
        <f t="shared" ca="1" si="380"/>
        <v>1393.3295864363117</v>
      </c>
      <c r="D397" s="82">
        <f t="shared" ca="1" si="383"/>
        <v>22.684588156196945</v>
      </c>
      <c r="E397" s="80">
        <f t="shared" ca="1" si="381"/>
        <v>6477.9106700781613</v>
      </c>
      <c r="F397" s="82">
        <f t="shared" ca="1" si="382"/>
        <v>8421.2838711016102</v>
      </c>
      <c r="I397" s="4"/>
      <c r="J397" s="4"/>
      <c r="K397" s="4"/>
      <c r="L397" s="4"/>
      <c r="M397" s="4"/>
      <c r="N397" s="4"/>
      <c r="O397" s="4"/>
      <c r="P397" s="4"/>
      <c r="Q397" s="5"/>
      <c r="R397" s="5"/>
      <c r="S397" s="4"/>
      <c r="T397" s="4"/>
      <c r="U397" s="4"/>
    </row>
    <row r="398" spans="1:21" x14ac:dyDescent="0.2">
      <c r="A398" s="7">
        <v>8</v>
      </c>
      <c r="B398">
        <v>5</v>
      </c>
      <c r="C398" s="80">
        <f t="shared" ca="1" si="380"/>
        <v>1280.2268574342336</v>
      </c>
      <c r="D398" s="82">
        <f t="shared" ca="1" si="383"/>
        <v>23.801333193225432</v>
      </c>
      <c r="E398" s="80">
        <f t="shared" ca="1" si="381"/>
        <v>6043.4795840192</v>
      </c>
      <c r="F398" s="82">
        <f t="shared" ca="1" si="382"/>
        <v>7856.5234592249599</v>
      </c>
      <c r="I398" s="4"/>
      <c r="J398" s="4"/>
      <c r="K398" s="4"/>
      <c r="L398" s="4"/>
      <c r="M398" s="4"/>
      <c r="N398" s="4"/>
      <c r="O398" s="4"/>
      <c r="P398" s="4"/>
      <c r="Q398" s="5"/>
      <c r="R398" s="5"/>
      <c r="S398" s="4"/>
      <c r="T398" s="4"/>
      <c r="U398" s="4"/>
    </row>
    <row r="399" spans="1:21" x14ac:dyDescent="0.2">
      <c r="A399" s="7">
        <v>8</v>
      </c>
      <c r="B399">
        <v>6</v>
      </c>
      <c r="C399" s="80">
        <f t="shared" ca="1" si="380"/>
        <v>668.86403316937026</v>
      </c>
      <c r="D399" s="82">
        <f t="shared" ca="1" si="383"/>
        <v>25.523699744858916</v>
      </c>
      <c r="E399" s="80">
        <f t="shared" ca="1" si="381"/>
        <v>3222.0757200686771</v>
      </c>
      <c r="F399" s="82">
        <f t="shared" ca="1" si="382"/>
        <v>4188.6984360892802</v>
      </c>
      <c r="I399" s="4"/>
      <c r="J399" s="4"/>
      <c r="K399" s="4"/>
      <c r="L399" s="4"/>
      <c r="M399" s="4"/>
      <c r="N399" s="4"/>
      <c r="O399" s="4"/>
      <c r="P399" s="4"/>
      <c r="Q399" s="5"/>
      <c r="R399" s="5"/>
      <c r="S399" s="4"/>
      <c r="T399" s="4"/>
      <c r="U399" s="4"/>
    </row>
    <row r="400" spans="1:21" x14ac:dyDescent="0.2">
      <c r="A400" s="7">
        <v>8</v>
      </c>
      <c r="B400">
        <v>7</v>
      </c>
      <c r="C400" s="80">
        <f t="shared" ca="1" si="380"/>
        <v>638.23841768383318</v>
      </c>
      <c r="D400" s="82">
        <f t="shared" ca="1" si="383"/>
        <v>27.14031103354861</v>
      </c>
      <c r="E400" s="80">
        <f t="shared" ca="1" si="381"/>
        <v>3132.2517947070087</v>
      </c>
      <c r="F400" s="82">
        <f t="shared" ca="1" si="382"/>
        <v>4071.9273331191116</v>
      </c>
      <c r="I400" s="4"/>
      <c r="J400" s="4"/>
      <c r="K400" s="4"/>
      <c r="L400" s="4"/>
      <c r="M400" s="4"/>
      <c r="N400" s="4"/>
      <c r="O400" s="4"/>
      <c r="P400" s="4"/>
      <c r="Q400" s="5"/>
      <c r="R400" s="5"/>
      <c r="S400" s="4"/>
      <c r="T400" s="4"/>
      <c r="U400" s="4"/>
    </row>
    <row r="401" spans="1:21" x14ac:dyDescent="0.2">
      <c r="A401" s="7">
        <v>8</v>
      </c>
      <c r="B401">
        <v>8</v>
      </c>
      <c r="C401" s="80">
        <f t="shared" ca="1" si="380"/>
        <v>405.96192497283835</v>
      </c>
      <c r="D401" s="82">
        <f t="shared" ca="1" si="383"/>
        <v>28.381476117144928</v>
      </c>
      <c r="E401" s="80">
        <f t="shared" ca="1" si="381"/>
        <v>2021.305112476824</v>
      </c>
      <c r="F401" s="82">
        <f t="shared" ca="1" si="382"/>
        <v>2627.6966462198711</v>
      </c>
      <c r="I401" s="4"/>
      <c r="J401" s="4"/>
      <c r="K401" s="4"/>
      <c r="L401" s="4"/>
      <c r="M401" s="4"/>
      <c r="N401" s="4"/>
      <c r="O401" s="4"/>
      <c r="P401" s="4"/>
      <c r="Q401" s="5"/>
      <c r="R401" s="5"/>
      <c r="S401" s="4"/>
      <c r="T401" s="4"/>
      <c r="U401" s="4"/>
    </row>
    <row r="402" spans="1:21" x14ac:dyDescent="0.2">
      <c r="A402" s="7">
        <v>8</v>
      </c>
      <c r="B402">
        <v>9</v>
      </c>
      <c r="C402" s="80">
        <f t="shared" ca="1" si="380"/>
        <v>260.63048462485773</v>
      </c>
      <c r="D402" s="82">
        <f t="shared" ca="1" si="383"/>
        <v>28.459865834821368</v>
      </c>
      <c r="E402" s="80">
        <f t="shared" ca="1" si="381"/>
        <v>1302.9651176390978</v>
      </c>
      <c r="F402" s="82">
        <f t="shared" ca="1" si="382"/>
        <v>1693.8546529308271</v>
      </c>
      <c r="I402" s="4"/>
      <c r="J402" s="4"/>
      <c r="K402" s="4"/>
      <c r="L402" s="4"/>
      <c r="M402" s="4"/>
      <c r="N402" s="4"/>
      <c r="O402" s="4"/>
      <c r="P402" s="4"/>
      <c r="Q402" s="5"/>
      <c r="R402" s="5"/>
      <c r="S402" s="4"/>
      <c r="T402" s="4"/>
      <c r="U402" s="4"/>
    </row>
    <row r="403" spans="1:21" x14ac:dyDescent="0.2">
      <c r="A403" s="7">
        <v>8</v>
      </c>
      <c r="B403">
        <v>10</v>
      </c>
      <c r="C403" s="80">
        <f t="shared" ca="1" si="380"/>
        <v>173.02733930852429</v>
      </c>
      <c r="D403" s="82">
        <f t="shared" ca="1" si="383"/>
        <v>26.328992045487702</v>
      </c>
      <c r="E403" s="80">
        <f t="shared" ca="1" si="381"/>
        <v>849.69802728423213</v>
      </c>
      <c r="F403" s="82">
        <f t="shared" ca="1" si="382"/>
        <v>1104.6074354695018</v>
      </c>
      <c r="I403" s="4"/>
      <c r="J403" s="4"/>
      <c r="K403" s="4"/>
      <c r="L403" s="4"/>
      <c r="M403" s="4"/>
      <c r="N403" s="4"/>
      <c r="O403" s="4"/>
      <c r="P403" s="4"/>
      <c r="Q403" s="5"/>
      <c r="R403" s="5"/>
      <c r="S403" s="4"/>
      <c r="T403" s="4"/>
      <c r="U403" s="4"/>
    </row>
    <row r="404" spans="1:21" x14ac:dyDescent="0.2">
      <c r="A404" s="7">
        <v>8</v>
      </c>
      <c r="B404">
        <v>11</v>
      </c>
      <c r="C404" s="80">
        <f t="shared" ca="1" si="380"/>
        <v>176.97298354205131</v>
      </c>
      <c r="D404" s="82">
        <f t="shared" ca="1" si="383"/>
        <v>24.913921638884133</v>
      </c>
      <c r="E404" s="80">
        <f t="shared" ca="1" si="381"/>
        <v>854.32402710565896</v>
      </c>
      <c r="F404" s="82">
        <f t="shared" ca="1" si="382"/>
        <v>1110.6212352373566</v>
      </c>
      <c r="I404" s="4"/>
      <c r="J404" s="4"/>
      <c r="K404" s="4"/>
      <c r="L404" s="4"/>
      <c r="M404" s="4"/>
      <c r="N404" s="4"/>
      <c r="O404" s="4"/>
      <c r="P404" s="4"/>
      <c r="Q404" s="5"/>
      <c r="R404" s="5"/>
      <c r="S404" s="4"/>
      <c r="T404" s="4"/>
      <c r="U404" s="4"/>
    </row>
    <row r="405" spans="1:21" x14ac:dyDescent="0.2">
      <c r="A405" s="65">
        <v>8</v>
      </c>
      <c r="B405" s="58">
        <v>12</v>
      </c>
      <c r="C405" s="80">
        <f t="shared" ca="1" si="380"/>
        <v>178.88895448051821</v>
      </c>
      <c r="D405" s="82">
        <f t="shared" ca="1" si="383"/>
        <v>21.726916860302101</v>
      </c>
      <c r="E405" s="80">
        <f t="shared" ca="1" si="381"/>
        <v>827.56850368460277</v>
      </c>
      <c r="F405" s="82">
        <f t="shared" ca="1" si="382"/>
        <v>1075.8390547899837</v>
      </c>
      <c r="I405" s="4"/>
      <c r="J405" s="4"/>
      <c r="K405" s="4"/>
      <c r="L405" s="4"/>
      <c r="M405" s="4"/>
      <c r="N405" s="4"/>
      <c r="O405" s="4"/>
      <c r="P405" s="4"/>
      <c r="Q405" s="5"/>
      <c r="R405" s="5"/>
      <c r="S405" s="4"/>
      <c r="T405" s="4"/>
      <c r="U405" s="4"/>
    </row>
    <row r="406" spans="1:21" x14ac:dyDescent="0.2">
      <c r="A406" s="6">
        <v>9</v>
      </c>
      <c r="B406">
        <v>1</v>
      </c>
      <c r="C406" s="80">
        <f t="shared" ca="1" si="380"/>
        <v>329.07334135840046</v>
      </c>
      <c r="D406" s="82">
        <f t="shared" ca="1" si="383"/>
        <v>21.223060382164125</v>
      </c>
      <c r="E406" s="80">
        <f t="shared" ca="1" si="381"/>
        <v>1505.3216700308735</v>
      </c>
      <c r="F406" s="82">
        <f t="shared" ca="1" si="382"/>
        <v>1956.9181710401356</v>
      </c>
      <c r="I406" s="4"/>
      <c r="J406" s="4"/>
      <c r="K406" s="4"/>
      <c r="L406" s="4"/>
      <c r="M406" s="4"/>
      <c r="N406" s="4"/>
      <c r="O406" s="4"/>
      <c r="P406" s="4"/>
      <c r="Q406" s="5"/>
      <c r="R406" s="5"/>
      <c r="S406" s="4"/>
      <c r="T406" s="4"/>
      <c r="U406" s="4"/>
    </row>
    <row r="407" spans="1:21" x14ac:dyDescent="0.2">
      <c r="A407" s="6">
        <v>9</v>
      </c>
      <c r="B407">
        <v>2</v>
      </c>
      <c r="C407" s="80">
        <f t="shared" ca="1" si="380"/>
        <v>910.37286707614794</v>
      </c>
      <c r="D407" s="82">
        <f t="shared" ca="1" si="383"/>
        <v>20.403815643917877</v>
      </c>
      <c r="E407" s="80">
        <f t="shared" ca="1" si="381"/>
        <v>4110.7075128987917</v>
      </c>
      <c r="F407" s="82">
        <f t="shared" ca="1" si="382"/>
        <v>5343.9197667684293</v>
      </c>
      <c r="I407" s="4"/>
      <c r="J407" s="4"/>
      <c r="K407" s="4"/>
      <c r="L407" s="4"/>
      <c r="M407" s="4"/>
      <c r="N407" s="4"/>
      <c r="O407" s="4"/>
      <c r="P407" s="4"/>
      <c r="Q407" s="5"/>
      <c r="R407" s="5"/>
      <c r="S407" s="4"/>
      <c r="T407" s="4"/>
      <c r="U407" s="4"/>
    </row>
    <row r="408" spans="1:21" x14ac:dyDescent="0.2">
      <c r="A408" s="6">
        <v>9</v>
      </c>
      <c r="B408">
        <v>3</v>
      </c>
      <c r="C408" s="80">
        <f t="shared" ca="1" si="380"/>
        <v>1419.2624342442139</v>
      </c>
      <c r="D408" s="82">
        <f t="shared" ca="1" si="383"/>
        <v>21.416632507771375</v>
      </c>
      <c r="E408" s="80">
        <f t="shared" ca="1" si="381"/>
        <v>6490.9490981925464</v>
      </c>
      <c r="F408" s="82">
        <f t="shared" ca="1" si="382"/>
        <v>8438.2338276503106</v>
      </c>
      <c r="I408" s="4"/>
      <c r="J408" s="4"/>
      <c r="K408" s="4"/>
      <c r="L408" s="4"/>
      <c r="M408" s="4"/>
      <c r="N408" s="4"/>
      <c r="O408" s="4"/>
      <c r="P408" s="4"/>
      <c r="Q408" s="5"/>
      <c r="R408" s="5"/>
      <c r="S408" s="4"/>
      <c r="T408" s="4"/>
      <c r="U408" s="4"/>
    </row>
    <row r="409" spans="1:21" x14ac:dyDescent="0.2">
      <c r="A409" s="6">
        <v>9</v>
      </c>
      <c r="B409">
        <v>4</v>
      </c>
      <c r="C409" s="80">
        <f t="shared" ca="1" si="380"/>
        <v>704.39640787212716</v>
      </c>
      <c r="D409" s="82">
        <f t="shared" ca="1" si="383"/>
        <v>22.470920043182602</v>
      </c>
      <c r="E409" s="80">
        <f t="shared" ca="1" si="381"/>
        <v>3268.0275366536871</v>
      </c>
      <c r="F409" s="82">
        <f t="shared" ca="1" si="382"/>
        <v>4248.4357976497931</v>
      </c>
      <c r="I409" s="4"/>
      <c r="J409" s="4"/>
      <c r="K409" s="4"/>
      <c r="L409" s="4"/>
      <c r="M409" s="4"/>
      <c r="N409" s="4"/>
      <c r="O409" s="4"/>
      <c r="P409" s="4"/>
      <c r="Q409" s="5"/>
      <c r="R409" s="5"/>
      <c r="S409" s="4"/>
      <c r="T409" s="4"/>
      <c r="U409" s="4"/>
    </row>
    <row r="410" spans="1:21" x14ac:dyDescent="0.2">
      <c r="A410" s="6">
        <v>9</v>
      </c>
      <c r="B410">
        <v>5</v>
      </c>
      <c r="C410" s="80">
        <f t="shared" ca="1" si="380"/>
        <v>697.20877381006949</v>
      </c>
      <c r="D410" s="82">
        <f t="shared" ca="1" si="383"/>
        <v>24.420573969613688</v>
      </c>
      <c r="E410" s="80">
        <f t="shared" ca="1" si="381"/>
        <v>3311.80320055231</v>
      </c>
      <c r="F410" s="82">
        <f t="shared" ca="1" si="382"/>
        <v>4305.344160718003</v>
      </c>
      <c r="I410" s="4"/>
      <c r="J410" s="4"/>
      <c r="K410" s="4"/>
      <c r="L410" s="4"/>
      <c r="M410" s="4"/>
      <c r="N410" s="4"/>
      <c r="O410" s="4"/>
      <c r="P410" s="4"/>
      <c r="Q410" s="5"/>
      <c r="R410" s="5"/>
      <c r="S410" s="4"/>
      <c r="T410" s="4"/>
      <c r="U410" s="4"/>
    </row>
    <row r="411" spans="1:21" x14ac:dyDescent="0.2">
      <c r="A411" s="6">
        <v>9</v>
      </c>
      <c r="B411">
        <v>6</v>
      </c>
      <c r="C411" s="80">
        <f t="shared" ca="1" si="380"/>
        <v>834.38235299978203</v>
      </c>
      <c r="D411" s="82">
        <f t="shared" ca="1" si="383"/>
        <v>24.079260904114594</v>
      </c>
      <c r="E411" s="80">
        <f t="shared" ca="1" si="381"/>
        <v>3963.9572670309958</v>
      </c>
      <c r="F411" s="82">
        <f t="shared" ca="1" si="382"/>
        <v>5153.1444471402947</v>
      </c>
      <c r="I411" s="4"/>
      <c r="J411" s="4"/>
      <c r="K411" s="4"/>
      <c r="L411" s="4"/>
      <c r="M411" s="4"/>
      <c r="N411" s="4"/>
      <c r="O411" s="4"/>
      <c r="P411" s="4"/>
      <c r="Q411" s="5"/>
      <c r="R411" s="5"/>
      <c r="S411" s="4"/>
      <c r="T411" s="4"/>
      <c r="U411" s="4"/>
    </row>
    <row r="412" spans="1:21" x14ac:dyDescent="0.2">
      <c r="A412" s="6">
        <v>9</v>
      </c>
      <c r="B412">
        <v>7</v>
      </c>
      <c r="C412" s="80">
        <f t="shared" ca="1" si="380"/>
        <v>576.11432605535765</v>
      </c>
      <c r="D412" s="82">
        <f t="shared" ca="1" si="383"/>
        <v>25.099156047634978</v>
      </c>
      <c r="E412" s="80">
        <f t="shared" ca="1" si="381"/>
        <v>2768.3249805742016</v>
      </c>
      <c r="F412" s="82">
        <f t="shared" ca="1" si="382"/>
        <v>3598.8224747464624</v>
      </c>
      <c r="I412" s="4"/>
      <c r="J412" s="4"/>
      <c r="K412" s="4"/>
      <c r="L412" s="4"/>
      <c r="M412" s="4"/>
      <c r="N412" s="4"/>
      <c r="O412" s="4"/>
      <c r="P412" s="4"/>
      <c r="Q412" s="5"/>
      <c r="R412" s="5"/>
      <c r="S412" s="4"/>
      <c r="T412" s="4"/>
      <c r="U412" s="4"/>
    </row>
    <row r="413" spans="1:21" x14ac:dyDescent="0.2">
      <c r="A413" s="6">
        <v>9</v>
      </c>
      <c r="B413">
        <v>8</v>
      </c>
      <c r="C413" s="80">
        <f t="shared" ca="1" si="380"/>
        <v>232.81818265069685</v>
      </c>
      <c r="D413" s="82">
        <f t="shared" ca="1" si="383"/>
        <v>24.927135305366662</v>
      </c>
      <c r="E413" s="80">
        <f t="shared" ca="1" si="381"/>
        <v>1118.7740550271674</v>
      </c>
      <c r="F413" s="82">
        <f t="shared" ca="1" si="382"/>
        <v>1454.4062715353177</v>
      </c>
      <c r="I413" s="4"/>
      <c r="J413" s="4"/>
      <c r="K413" s="4"/>
      <c r="L413" s="4"/>
      <c r="M413" s="4"/>
      <c r="N413" s="4"/>
      <c r="O413" s="4"/>
      <c r="P413" s="4"/>
      <c r="Q413" s="5"/>
      <c r="R413" s="5"/>
      <c r="S413" s="4"/>
      <c r="T413" s="4"/>
      <c r="U413" s="4"/>
    </row>
    <row r="414" spans="1:21" x14ac:dyDescent="0.2">
      <c r="A414" s="6">
        <v>9</v>
      </c>
      <c r="B414">
        <v>9</v>
      </c>
      <c r="C414" s="80">
        <f t="shared" ca="1" si="380"/>
        <v>243.72368202406867</v>
      </c>
      <c r="D414" s="82">
        <f t="shared" ca="1" si="383"/>
        <v>26.333921408744871</v>
      </c>
      <c r="E414" s="80">
        <f t="shared" ca="1" si="381"/>
        <v>1187.8718873508028</v>
      </c>
      <c r="F414" s="82">
        <f t="shared" ca="1" si="382"/>
        <v>1544.2334535560437</v>
      </c>
      <c r="I414" s="4"/>
      <c r="J414" s="4"/>
      <c r="K414" s="4"/>
      <c r="L414" s="4"/>
      <c r="M414" s="4"/>
      <c r="N414" s="4"/>
      <c r="O414" s="4"/>
      <c r="P414" s="4"/>
      <c r="Q414" s="5"/>
      <c r="R414" s="5"/>
      <c r="S414" s="4"/>
      <c r="T414" s="4"/>
      <c r="U414" s="4"/>
    </row>
    <row r="415" spans="1:21" x14ac:dyDescent="0.2">
      <c r="A415" s="6">
        <v>9</v>
      </c>
      <c r="B415">
        <v>10</v>
      </c>
      <c r="C415" s="80">
        <f t="shared" ca="1" si="380"/>
        <v>201.96933415999843</v>
      </c>
      <c r="D415" s="82">
        <f t="shared" ca="1" si="383"/>
        <v>24.899888192937897</v>
      </c>
      <c r="E415" s="80">
        <f t="shared" ca="1" si="381"/>
        <v>972.56098524055346</v>
      </c>
      <c r="F415" s="82">
        <f t="shared" ca="1" si="382"/>
        <v>1264.3292808127196</v>
      </c>
      <c r="I415" s="4"/>
      <c r="J415" s="4"/>
      <c r="K415" s="4"/>
      <c r="L415" s="4"/>
      <c r="M415" s="4"/>
      <c r="N415" s="4"/>
      <c r="O415" s="4"/>
      <c r="P415" s="4"/>
      <c r="Q415" s="5"/>
      <c r="R415" s="5"/>
      <c r="S415" s="4"/>
      <c r="T415" s="4"/>
      <c r="U415" s="4"/>
    </row>
    <row r="416" spans="1:21" x14ac:dyDescent="0.2">
      <c r="A416" s="6">
        <v>9</v>
      </c>
      <c r="B416">
        <v>11</v>
      </c>
      <c r="C416" s="80">
        <f t="shared" ca="1" si="380"/>
        <v>270.96022012355405</v>
      </c>
      <c r="D416" s="82">
        <f t="shared" ca="1" si="383"/>
        <v>22.334533615924141</v>
      </c>
      <c r="E416" s="80">
        <f t="shared" ca="1" si="381"/>
        <v>1263.6806860479546</v>
      </c>
      <c r="F416" s="82">
        <f t="shared" ca="1" si="382"/>
        <v>1642.7848918623411</v>
      </c>
      <c r="I416" s="4"/>
      <c r="J416" s="4"/>
      <c r="K416" s="4"/>
      <c r="L416" s="4"/>
      <c r="M416" s="4"/>
      <c r="N416" s="4"/>
      <c r="O416" s="4"/>
      <c r="P416" s="4"/>
      <c r="Q416" s="5"/>
      <c r="R416" s="5"/>
      <c r="S416" s="4"/>
      <c r="T416" s="4"/>
      <c r="U416" s="4"/>
    </row>
    <row r="417" spans="1:21" x14ac:dyDescent="0.2">
      <c r="A417" s="61">
        <v>9</v>
      </c>
      <c r="B417" s="58">
        <v>12</v>
      </c>
      <c r="C417" s="80">
        <f t="shared" ca="1" si="380"/>
        <v>192.86877824032646</v>
      </c>
      <c r="D417" s="82">
        <f t="shared" ca="1" si="383"/>
        <v>22.005014406562687</v>
      </c>
      <c r="E417" s="80">
        <f t="shared" ca="1" si="381"/>
        <v>892.40200261814107</v>
      </c>
      <c r="F417" s="82">
        <f t="shared" ca="1" si="382"/>
        <v>1160.1226034035835</v>
      </c>
      <c r="I417" s="4"/>
      <c r="J417" s="4"/>
      <c r="K417" s="4"/>
      <c r="L417" s="4"/>
      <c r="M417" s="4"/>
      <c r="N417" s="4"/>
      <c r="O417" s="4"/>
      <c r="P417" s="4"/>
      <c r="Q417" s="5"/>
      <c r="R417" s="5"/>
      <c r="S417" s="4"/>
      <c r="T417" s="4"/>
      <c r="U417" s="4"/>
    </row>
    <row r="418" spans="1:21" x14ac:dyDescent="0.2">
      <c r="A418" s="7">
        <v>10</v>
      </c>
      <c r="B418">
        <v>1</v>
      </c>
      <c r="C418" s="80">
        <f t="shared" ca="1" si="380"/>
        <v>1050.8261565809767</v>
      </c>
      <c r="D418" s="82">
        <f t="shared" ca="1" si="383"/>
        <v>20.250759198048712</v>
      </c>
      <c r="E418" s="80">
        <f t="shared" ca="1" si="381"/>
        <v>4737.343637281464</v>
      </c>
      <c r="F418" s="82">
        <f t="shared" ca="1" si="382"/>
        <v>6158.5467284659035</v>
      </c>
      <c r="I418" s="4"/>
      <c r="J418" s="4"/>
      <c r="K418" s="4"/>
      <c r="L418" s="4"/>
      <c r="M418" s="4"/>
      <c r="N418" s="4"/>
      <c r="O418" s="4"/>
      <c r="P418" s="4"/>
      <c r="Q418" s="5"/>
      <c r="R418" s="5"/>
      <c r="S418" s="4"/>
      <c r="T418" s="4"/>
      <c r="U418" s="4"/>
    </row>
    <row r="419" spans="1:21" x14ac:dyDescent="0.2">
      <c r="A419" s="7">
        <v>10</v>
      </c>
      <c r="B419">
        <v>2</v>
      </c>
      <c r="C419" s="80">
        <f t="shared" ca="1" si="380"/>
        <v>823.26359290829339</v>
      </c>
      <c r="D419" s="82">
        <f t="shared" ca="1" si="383"/>
        <v>21.709107427754827</v>
      </c>
      <c r="E419" s="80">
        <f t="shared" ca="1" si="381"/>
        <v>3778.6203630756813</v>
      </c>
      <c r="F419" s="82">
        <f t="shared" ca="1" si="382"/>
        <v>4912.2064719983855</v>
      </c>
      <c r="I419" s="4"/>
      <c r="J419" s="4"/>
      <c r="K419" s="4"/>
      <c r="L419" s="4"/>
      <c r="M419" s="4"/>
      <c r="N419" s="4"/>
      <c r="O419" s="4"/>
      <c r="P419" s="4"/>
      <c r="Q419" s="5"/>
      <c r="R419" s="5"/>
      <c r="S419" s="4"/>
      <c r="T419" s="4"/>
      <c r="U419" s="4"/>
    </row>
    <row r="420" spans="1:21" x14ac:dyDescent="0.2">
      <c r="A420" s="7">
        <v>10</v>
      </c>
      <c r="B420">
        <v>3</v>
      </c>
      <c r="C420" s="80">
        <f t="shared" ca="1" si="380"/>
        <v>647.41500966589899</v>
      </c>
      <c r="D420" s="82">
        <f t="shared" ca="1" si="383"/>
        <v>22.029565883183071</v>
      </c>
      <c r="E420" s="80">
        <f t="shared" ca="1" si="381"/>
        <v>2988.7909322278542</v>
      </c>
      <c r="F420" s="82">
        <f t="shared" ca="1" si="382"/>
        <v>3885.4282118962105</v>
      </c>
      <c r="I420" s="4"/>
      <c r="J420" s="4"/>
      <c r="K420" s="4"/>
      <c r="L420" s="4"/>
      <c r="M420" s="4"/>
      <c r="N420" s="4"/>
      <c r="O420" s="4"/>
      <c r="P420" s="4"/>
      <c r="Q420" s="5"/>
      <c r="R420" s="5"/>
      <c r="S420" s="4"/>
      <c r="T420" s="4"/>
      <c r="U420" s="4"/>
    </row>
    <row r="421" spans="1:21" x14ac:dyDescent="0.2">
      <c r="A421" s="7">
        <v>10</v>
      </c>
      <c r="B421">
        <v>4</v>
      </c>
      <c r="C421" s="80">
        <f t="shared" ca="1" si="380"/>
        <v>733.78992937332998</v>
      </c>
      <c r="D421" s="82">
        <f t="shared" ca="1" si="383"/>
        <v>22.68078409273377</v>
      </c>
      <c r="E421" s="80">
        <f t="shared" ca="1" si="381"/>
        <v>3417.5692150978407</v>
      </c>
      <c r="F421" s="82">
        <f t="shared" ca="1" si="382"/>
        <v>4442.8399796271933</v>
      </c>
      <c r="I421" s="4"/>
      <c r="J421" s="4"/>
      <c r="K421" s="4"/>
      <c r="L421" s="4"/>
      <c r="M421" s="4"/>
      <c r="N421" s="4"/>
      <c r="O421" s="4"/>
      <c r="P421" s="4"/>
      <c r="Q421" s="5"/>
      <c r="R421" s="5"/>
      <c r="S421" s="4"/>
      <c r="T421" s="4"/>
      <c r="U421" s="4"/>
    </row>
    <row r="422" spans="1:21" x14ac:dyDescent="0.2">
      <c r="A422" s="7">
        <v>10</v>
      </c>
      <c r="B422">
        <v>5</v>
      </c>
      <c r="C422" s="80">
        <f t="shared" ca="1" si="380"/>
        <v>644.6030032604084</v>
      </c>
      <c r="D422" s="82">
        <f t="shared" ca="1" si="383"/>
        <v>24.459435367854457</v>
      </c>
      <c r="E422" s="80">
        <f t="shared" ca="1" si="381"/>
        <v>3065.7059298889244</v>
      </c>
      <c r="F422" s="82">
        <f t="shared" ca="1" si="382"/>
        <v>3985.4177088556016</v>
      </c>
      <c r="I422" s="4"/>
      <c r="J422" s="4"/>
      <c r="K422" s="4"/>
      <c r="L422" s="4"/>
      <c r="M422" s="4"/>
      <c r="N422" s="4"/>
      <c r="O422" s="4"/>
      <c r="P422" s="4"/>
      <c r="Q422" s="5"/>
      <c r="R422" s="5"/>
      <c r="S422" s="4"/>
      <c r="T422" s="4"/>
      <c r="U422" s="4"/>
    </row>
    <row r="423" spans="1:21" x14ac:dyDescent="0.2">
      <c r="A423" s="7">
        <v>10</v>
      </c>
      <c r="B423">
        <v>6</v>
      </c>
      <c r="C423" s="80">
        <f t="shared" ca="1" si="380"/>
        <v>586.21932268490275</v>
      </c>
      <c r="D423" s="82">
        <f t="shared" ca="1" si="383"/>
        <v>25.048658217165446</v>
      </c>
      <c r="E423" s="80">
        <f t="shared" ca="1" si="381"/>
        <v>2814.3651260289889</v>
      </c>
      <c r="F423" s="82">
        <f t="shared" ca="1" si="382"/>
        <v>3658.6746638376858</v>
      </c>
      <c r="I423" s="4"/>
      <c r="J423" s="4"/>
      <c r="K423" s="4"/>
      <c r="L423" s="4"/>
      <c r="M423" s="4"/>
      <c r="N423" s="4"/>
      <c r="O423" s="4"/>
      <c r="P423" s="4"/>
      <c r="Q423" s="5"/>
      <c r="R423" s="5"/>
      <c r="S423" s="4"/>
      <c r="T423" s="4"/>
      <c r="U423" s="4"/>
    </row>
    <row r="424" spans="1:21" x14ac:dyDescent="0.2">
      <c r="A424" s="7">
        <v>10</v>
      </c>
      <c r="B424">
        <v>7</v>
      </c>
      <c r="C424" s="80">
        <f t="shared" ca="1" si="380"/>
        <v>397.1507857458821</v>
      </c>
      <c r="D424" s="82">
        <f t="shared" ca="1" si="383"/>
        <v>25.745495141738854</v>
      </c>
      <c r="E424" s="80">
        <f t="shared" ca="1" si="381"/>
        <v>1923.8501766567272</v>
      </c>
      <c r="F424" s="82">
        <f t="shared" ca="1" si="382"/>
        <v>2501.0052296537456</v>
      </c>
      <c r="I424" s="4"/>
      <c r="J424" s="4"/>
      <c r="K424" s="4"/>
      <c r="L424" s="4"/>
      <c r="M424" s="4"/>
      <c r="N424" s="4"/>
      <c r="O424" s="4"/>
      <c r="P424" s="4"/>
      <c r="Q424" s="5"/>
      <c r="R424" s="5"/>
      <c r="S424" s="4"/>
      <c r="T424" s="4"/>
      <c r="U424" s="4"/>
    </row>
    <row r="425" spans="1:21" x14ac:dyDescent="0.2">
      <c r="A425" s="7">
        <v>10</v>
      </c>
      <c r="B425">
        <v>8</v>
      </c>
      <c r="C425" s="80">
        <f t="shared" ca="1" si="380"/>
        <v>263.70873231496148</v>
      </c>
      <c r="D425" s="82">
        <f t="shared" ca="1" si="383"/>
        <v>26.180267706119174</v>
      </c>
      <c r="E425" s="80">
        <f t="shared" ca="1" si="381"/>
        <v>1285.0921118214155</v>
      </c>
      <c r="F425" s="82">
        <f t="shared" ca="1" si="382"/>
        <v>1670.6197453678403</v>
      </c>
      <c r="I425" s="4"/>
      <c r="J425" s="4"/>
      <c r="K425" s="4"/>
      <c r="L425" s="4"/>
      <c r="M425" s="4"/>
      <c r="N425" s="4"/>
      <c r="O425" s="4"/>
      <c r="P425" s="4"/>
      <c r="Q425" s="5"/>
      <c r="R425" s="5"/>
      <c r="S425" s="4"/>
      <c r="T425" s="4"/>
      <c r="U425" s="4"/>
    </row>
    <row r="426" spans="1:21" x14ac:dyDescent="0.2">
      <c r="A426" s="7">
        <v>10</v>
      </c>
      <c r="B426">
        <v>9</v>
      </c>
      <c r="C426" s="80">
        <f t="shared" ca="1" si="380"/>
        <v>240.8299720393309</v>
      </c>
      <c r="D426" s="82">
        <f t="shared" ca="1" si="383"/>
        <v>26.747264520012319</v>
      </c>
      <c r="E426" s="80">
        <f t="shared" ca="1" si="381"/>
        <v>1181.3682086321344</v>
      </c>
      <c r="F426" s="82">
        <f t="shared" ca="1" si="382"/>
        <v>1535.7786712217749</v>
      </c>
      <c r="I426" s="4"/>
      <c r="J426" s="4"/>
      <c r="K426" s="4"/>
      <c r="L426" s="4"/>
      <c r="M426" s="4"/>
      <c r="N426" s="4"/>
      <c r="O426" s="4"/>
      <c r="P426" s="4"/>
      <c r="Q426" s="5"/>
      <c r="R426" s="5"/>
      <c r="S426" s="4"/>
      <c r="T426" s="4"/>
      <c r="U426" s="4"/>
    </row>
    <row r="427" spans="1:21" x14ac:dyDescent="0.2">
      <c r="A427" s="7">
        <v>10</v>
      </c>
      <c r="B427">
        <v>10</v>
      </c>
      <c r="C427" s="80">
        <f t="shared" ca="1" si="380"/>
        <v>157.16358634095448</v>
      </c>
      <c r="D427" s="82">
        <f t="shared" ca="1" si="383"/>
        <v>25.659061841203734</v>
      </c>
      <c r="E427" s="80">
        <f t="shared" ca="1" si="381"/>
        <v>763.88429992770057</v>
      </c>
      <c r="F427" s="82">
        <f t="shared" ca="1" si="382"/>
        <v>993.04958990601074</v>
      </c>
      <c r="I427" s="4"/>
      <c r="J427" s="4"/>
      <c r="K427" s="4"/>
      <c r="L427" s="4"/>
      <c r="M427" s="4"/>
      <c r="N427" s="4"/>
      <c r="O427" s="4"/>
      <c r="P427" s="4"/>
      <c r="Q427" s="5"/>
      <c r="R427" s="5"/>
      <c r="S427" s="4"/>
      <c r="T427" s="4"/>
      <c r="U427" s="4"/>
    </row>
    <row r="428" spans="1:21" x14ac:dyDescent="0.2">
      <c r="A428" s="7">
        <v>10</v>
      </c>
      <c r="B428">
        <v>11</v>
      </c>
      <c r="C428" s="80">
        <f t="shared" ca="1" si="380"/>
        <v>194.31171498974038</v>
      </c>
      <c r="D428" s="82">
        <f t="shared" ca="1" si="383"/>
        <v>23.844096951453025</v>
      </c>
      <c r="E428" s="80">
        <f t="shared" ca="1" si="381"/>
        <v>924.84728476239059</v>
      </c>
      <c r="F428" s="82">
        <f t="shared" ca="1" si="382"/>
        <v>1202.3014701911079</v>
      </c>
      <c r="I428" s="4"/>
      <c r="J428" s="4"/>
      <c r="K428" s="4"/>
      <c r="L428" s="4"/>
      <c r="M428" s="4"/>
      <c r="N428" s="4"/>
      <c r="O428" s="4"/>
      <c r="P428" s="4"/>
      <c r="Q428" s="5"/>
      <c r="R428" s="5"/>
      <c r="S428" s="4"/>
      <c r="T428" s="4"/>
      <c r="U428" s="4"/>
    </row>
    <row r="429" spans="1:21" x14ac:dyDescent="0.2">
      <c r="A429" s="65">
        <v>10</v>
      </c>
      <c r="B429" s="58">
        <v>12</v>
      </c>
      <c r="C429" s="80">
        <f t="shared" ca="1" si="380"/>
        <v>252.19119351946517</v>
      </c>
      <c r="D429" s="82">
        <f t="shared" ca="1" si="383"/>
        <v>21.98201331239671</v>
      </c>
      <c r="E429" s="80">
        <f t="shared" ca="1" si="381"/>
        <v>1169.1529650262951</v>
      </c>
      <c r="F429" s="82">
        <f t="shared" ca="1" si="382"/>
        <v>1519.8988545341836</v>
      </c>
      <c r="I429" s="4"/>
      <c r="J429" s="4"/>
      <c r="K429" s="4"/>
      <c r="L429" s="4"/>
      <c r="M429" s="4"/>
      <c r="N429" s="4"/>
      <c r="O429" s="4"/>
      <c r="P429" s="4"/>
      <c r="Q429" s="5"/>
      <c r="R429" s="5"/>
      <c r="S429" s="4"/>
      <c r="T429" s="4"/>
      <c r="U429" s="4"/>
    </row>
    <row r="430" spans="1:21" x14ac:dyDescent="0.2">
      <c r="A430" s="6">
        <v>11</v>
      </c>
      <c r="B430">
        <v>1</v>
      </c>
      <c r="C430" s="80">
        <f t="shared" ca="1" si="380"/>
        <v>316.10804204446623</v>
      </c>
      <c r="D430" s="82">
        <f t="shared" ca="1" si="383"/>
        <v>21.106913648797125</v>
      </c>
      <c r="E430" s="80">
        <f t="shared" ca="1" si="381"/>
        <v>1443.7522205191433</v>
      </c>
      <c r="F430" s="82">
        <f t="shared" ca="1" si="382"/>
        <v>1876.8778866748864</v>
      </c>
      <c r="I430" s="4"/>
      <c r="J430" s="4"/>
      <c r="K430" s="4"/>
      <c r="L430" s="4"/>
      <c r="M430" s="4"/>
      <c r="N430" s="4"/>
      <c r="O430" s="4"/>
      <c r="P430" s="4"/>
      <c r="Q430" s="5"/>
      <c r="R430" s="5"/>
      <c r="S430" s="4"/>
      <c r="T430" s="4"/>
      <c r="U430" s="4"/>
    </row>
    <row r="431" spans="1:21" x14ac:dyDescent="0.2">
      <c r="A431" s="6">
        <v>11</v>
      </c>
      <c r="B431">
        <v>2</v>
      </c>
      <c r="C431" s="80">
        <f t="shared" ca="1" si="380"/>
        <v>283.75351438142127</v>
      </c>
      <c r="D431" s="82">
        <f t="shared" ca="1" si="383"/>
        <v>21.030507849431824</v>
      </c>
      <c r="E431" s="80">
        <f t="shared" ca="1" si="381"/>
        <v>1292.6534030599244</v>
      </c>
      <c r="F431" s="82">
        <f t="shared" ca="1" si="382"/>
        <v>1680.4494239779017</v>
      </c>
      <c r="I431" s="4"/>
      <c r="J431" s="4"/>
      <c r="K431" s="4"/>
      <c r="L431" s="4"/>
      <c r="M431" s="4"/>
      <c r="N431" s="4"/>
      <c r="O431" s="4"/>
      <c r="P431" s="4"/>
      <c r="Q431" s="5"/>
      <c r="R431" s="5"/>
      <c r="S431" s="4"/>
      <c r="T431" s="4"/>
      <c r="U431" s="4"/>
    </row>
    <row r="432" spans="1:21" x14ac:dyDescent="0.2">
      <c r="A432" s="6">
        <v>11</v>
      </c>
      <c r="B432">
        <v>3</v>
      </c>
      <c r="C432" s="80">
        <f t="shared" ca="1" si="380"/>
        <v>907.96089134189697</v>
      </c>
      <c r="D432" s="82">
        <f t="shared" ca="1" si="383"/>
        <v>20.331186169629873</v>
      </c>
      <c r="E432" s="80">
        <f t="shared" ca="1" si="381"/>
        <v>4094.0368119091036</v>
      </c>
      <c r="F432" s="82">
        <f t="shared" ca="1" si="382"/>
        <v>5322.2478554818344</v>
      </c>
      <c r="I432" s="4"/>
      <c r="J432" s="4"/>
      <c r="K432" s="4"/>
      <c r="L432" s="4"/>
      <c r="M432" s="4"/>
      <c r="N432" s="4"/>
      <c r="O432" s="4"/>
      <c r="P432" s="4"/>
      <c r="Q432" s="5"/>
      <c r="R432" s="5"/>
      <c r="S432" s="4"/>
      <c r="T432" s="4"/>
      <c r="U432" s="4"/>
    </row>
    <row r="433" spans="1:21" x14ac:dyDescent="0.2">
      <c r="A433" s="6">
        <v>11</v>
      </c>
      <c r="B433">
        <v>4</v>
      </c>
      <c r="C433" s="80">
        <f t="shared" ca="1" si="380"/>
        <v>865.91960527389335</v>
      </c>
      <c r="D433" s="82">
        <f t="shared" ca="1" si="383"/>
        <v>21.472013215204424</v>
      </c>
      <c r="E433" s="80">
        <f t="shared" ca="1" si="381"/>
        <v>3962.3324609848974</v>
      </c>
      <c r="F433" s="82">
        <f t="shared" ca="1" si="382"/>
        <v>5151.0321992803665</v>
      </c>
      <c r="I433" s="4"/>
      <c r="J433" s="4"/>
      <c r="K433" s="4"/>
      <c r="L433" s="4"/>
      <c r="M433" s="4"/>
      <c r="N433" s="4"/>
      <c r="O433" s="4"/>
      <c r="P433" s="4"/>
      <c r="Q433" s="5"/>
      <c r="R433" s="5"/>
      <c r="S433" s="4"/>
      <c r="T433" s="4"/>
      <c r="U433" s="4"/>
    </row>
    <row r="434" spans="1:21" x14ac:dyDescent="0.2">
      <c r="A434" s="6">
        <v>11</v>
      </c>
      <c r="B434">
        <v>5</v>
      </c>
      <c r="C434" s="80">
        <f t="shared" ca="1" si="380"/>
        <v>970.50669220293355</v>
      </c>
      <c r="D434" s="82">
        <f t="shared" ca="1" si="383"/>
        <v>24.018241910554888</v>
      </c>
      <c r="E434" s="80">
        <f t="shared" ca="1" si="381"/>
        <v>4579.9366765747818</v>
      </c>
      <c r="F434" s="82">
        <f t="shared" ca="1" si="382"/>
        <v>5953.9176795472167</v>
      </c>
      <c r="I434" s="4"/>
      <c r="J434" s="4"/>
      <c r="K434" s="4"/>
      <c r="L434" s="4"/>
      <c r="M434" s="4"/>
      <c r="N434" s="4"/>
      <c r="O434" s="4"/>
      <c r="P434" s="4"/>
      <c r="Q434" s="5"/>
      <c r="R434" s="5"/>
      <c r="S434" s="4"/>
      <c r="T434" s="4"/>
      <c r="U434" s="4"/>
    </row>
    <row r="435" spans="1:21" x14ac:dyDescent="0.2">
      <c r="A435" s="6">
        <v>11</v>
      </c>
      <c r="B435">
        <v>6</v>
      </c>
      <c r="C435" s="80">
        <f t="shared" ca="1" si="380"/>
        <v>798.22201808898274</v>
      </c>
      <c r="D435" s="82">
        <f t="shared" ca="1" si="383"/>
        <v>25.810907650540631</v>
      </c>
      <c r="E435" s="80">
        <f t="shared" ca="1" si="381"/>
        <v>3853.369801447056</v>
      </c>
      <c r="F435" s="82">
        <f t="shared" ca="1" si="382"/>
        <v>5009.380741881173</v>
      </c>
      <c r="I435" s="4"/>
      <c r="J435" s="4"/>
      <c r="K435" s="4"/>
      <c r="L435" s="4"/>
      <c r="M435" s="4"/>
      <c r="N435" s="4"/>
      <c r="O435" s="4"/>
      <c r="P435" s="4"/>
      <c r="Q435" s="5"/>
      <c r="R435" s="5"/>
      <c r="S435" s="4"/>
      <c r="T435" s="4"/>
      <c r="U435" s="4"/>
    </row>
    <row r="436" spans="1:21" x14ac:dyDescent="0.2">
      <c r="A436" s="6">
        <v>11</v>
      </c>
      <c r="B436">
        <v>7</v>
      </c>
      <c r="C436" s="80">
        <f t="shared" ca="1" si="380"/>
        <v>618.95597339687629</v>
      </c>
      <c r="D436" s="82">
        <f t="shared" ca="1" si="383"/>
        <v>26.852945392079004</v>
      </c>
      <c r="E436" s="80">
        <f t="shared" ca="1" si="381"/>
        <v>3030.7899001580122</v>
      </c>
      <c r="F436" s="82">
        <f t="shared" ca="1" si="382"/>
        <v>3940.0268702054159</v>
      </c>
      <c r="I436" s="4"/>
      <c r="J436" s="4"/>
      <c r="K436" s="4"/>
      <c r="L436" s="4"/>
      <c r="M436" s="4"/>
      <c r="N436" s="4"/>
      <c r="O436" s="4"/>
      <c r="P436" s="4"/>
      <c r="Q436" s="5"/>
      <c r="R436" s="5"/>
      <c r="S436" s="4"/>
      <c r="T436" s="4"/>
      <c r="U436" s="4"/>
    </row>
    <row r="437" spans="1:21" x14ac:dyDescent="0.2">
      <c r="A437" s="6">
        <v>11</v>
      </c>
      <c r="B437">
        <v>8</v>
      </c>
      <c r="C437" s="80">
        <f t="shared" ref="C437:C500" ca="1" si="384">CB184</f>
        <v>399.17226275603196</v>
      </c>
      <c r="D437" s="82">
        <f t="shared" ca="1" si="383"/>
        <v>26.797577288213262</v>
      </c>
      <c r="E437" s="80">
        <f t="shared" ca="1" si="381"/>
        <v>1960.0733498721445</v>
      </c>
      <c r="F437" s="82">
        <f t="shared" ca="1" si="382"/>
        <v>2548.095354833788</v>
      </c>
      <c r="I437" s="4"/>
      <c r="J437" s="4"/>
      <c r="K437" s="4"/>
      <c r="L437" s="4"/>
      <c r="M437" s="4"/>
      <c r="N437" s="4"/>
      <c r="O437" s="4"/>
      <c r="P437" s="4"/>
      <c r="Q437" s="5"/>
      <c r="R437" s="5"/>
      <c r="S437" s="4"/>
      <c r="T437" s="4"/>
      <c r="U437" s="4"/>
    </row>
    <row r="438" spans="1:21" x14ac:dyDescent="0.2">
      <c r="A438" s="6">
        <v>11</v>
      </c>
      <c r="B438">
        <v>9</v>
      </c>
      <c r="C438" s="80">
        <f t="shared" ca="1" si="384"/>
        <v>280.16327302863226</v>
      </c>
      <c r="D438" s="82">
        <f t="shared" ca="1" si="383"/>
        <v>26.62438423348787</v>
      </c>
      <c r="E438" s="80">
        <f t="shared" ref="E438:E501" ca="1" si="385">CD185</f>
        <v>1374.9997278290714</v>
      </c>
      <c r="F438" s="82">
        <f t="shared" ref="F438:F501" ca="1" si="386">E438*OtherSppInd</f>
        <v>1787.4996461777928</v>
      </c>
      <c r="I438" s="4"/>
      <c r="J438" s="4"/>
      <c r="K438" s="4"/>
      <c r="L438" s="4"/>
      <c r="M438" s="4"/>
      <c r="N438" s="4"/>
      <c r="O438" s="4"/>
      <c r="P438" s="4"/>
      <c r="Q438" s="5"/>
      <c r="R438" s="5"/>
      <c r="S438" s="4"/>
      <c r="T438" s="4"/>
      <c r="U438" s="4"/>
    </row>
    <row r="439" spans="1:21" x14ac:dyDescent="0.2">
      <c r="A439" s="6">
        <v>11</v>
      </c>
      <c r="B439">
        <v>10</v>
      </c>
      <c r="C439" s="80">
        <f t="shared" ca="1" si="384"/>
        <v>226.64738854390575</v>
      </c>
      <c r="D439" s="82">
        <f t="shared" ref="D439:D502" ca="1" si="387">IF(CC186="",0,CC186)</f>
        <v>25.194641814203727</v>
      </c>
      <c r="E439" s="80">
        <f t="shared" ca="1" si="385"/>
        <v>1096.7086273363595</v>
      </c>
      <c r="F439" s="82">
        <f t="shared" ca="1" si="386"/>
        <v>1425.7212155372674</v>
      </c>
      <c r="I439" s="4"/>
      <c r="J439" s="4"/>
      <c r="K439" s="4"/>
      <c r="L439" s="4"/>
      <c r="M439" s="4"/>
      <c r="N439" s="4"/>
      <c r="O439" s="4"/>
      <c r="P439" s="4"/>
      <c r="Q439" s="5"/>
      <c r="R439" s="5"/>
      <c r="S439" s="4"/>
      <c r="T439" s="4"/>
      <c r="U439" s="4"/>
    </row>
    <row r="440" spans="1:21" x14ac:dyDescent="0.2">
      <c r="A440" s="6">
        <v>11</v>
      </c>
      <c r="B440">
        <v>11</v>
      </c>
      <c r="C440" s="80">
        <f t="shared" ca="1" si="384"/>
        <v>182.67589075130033</v>
      </c>
      <c r="D440" s="82">
        <f t="shared" ca="1" si="387"/>
        <v>22.272990539107717</v>
      </c>
      <c r="E440" s="80">
        <f t="shared" ca="1" si="385"/>
        <v>851.78716771690642</v>
      </c>
      <c r="F440" s="82">
        <f t="shared" ca="1" si="386"/>
        <v>1107.3233180319785</v>
      </c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5"/>
      <c r="R440" s="5"/>
      <c r="S440" s="4"/>
      <c r="T440" s="4"/>
      <c r="U440" s="4"/>
    </row>
    <row r="441" spans="1:21" x14ac:dyDescent="0.2">
      <c r="A441" s="61">
        <v>11</v>
      </c>
      <c r="B441" s="58">
        <v>12</v>
      </c>
      <c r="C441" s="80">
        <f t="shared" ca="1" si="384"/>
        <v>281.80050862676842</v>
      </c>
      <c r="D441" s="82">
        <f t="shared" ca="1" si="387"/>
        <v>21.381630234221838</v>
      </c>
      <c r="E441" s="80">
        <f t="shared" ca="1" si="385"/>
        <v>1292.928976459134</v>
      </c>
      <c r="F441" s="82">
        <f t="shared" ca="1" si="386"/>
        <v>1680.8076693968742</v>
      </c>
      <c r="I441" s="4"/>
      <c r="J441" s="4"/>
      <c r="K441" s="4"/>
      <c r="L441" s="4"/>
      <c r="M441" s="4"/>
      <c r="N441" s="4"/>
      <c r="O441" s="4"/>
      <c r="P441" s="4"/>
      <c r="Q441" s="5"/>
      <c r="R441" s="5"/>
      <c r="S441" s="4"/>
      <c r="T441" s="4"/>
      <c r="U441" s="4"/>
    </row>
    <row r="442" spans="1:21" x14ac:dyDescent="0.2">
      <c r="A442" s="7">
        <v>12</v>
      </c>
      <c r="B442">
        <v>1</v>
      </c>
      <c r="C442" s="80">
        <f t="shared" ca="1" si="384"/>
        <v>636.95403444667284</v>
      </c>
      <c r="D442" s="82">
        <f t="shared" ca="1" si="387"/>
        <v>20.492800595237931</v>
      </c>
      <c r="E442" s="80">
        <f t="shared" ca="1" si="385"/>
        <v>2880.6026462626792</v>
      </c>
      <c r="F442" s="82">
        <f t="shared" ca="1" si="386"/>
        <v>3744.783440141483</v>
      </c>
      <c r="I442" s="4"/>
      <c r="J442" s="4"/>
      <c r="K442" s="4"/>
      <c r="L442" s="4"/>
      <c r="M442" s="4"/>
      <c r="N442" s="4"/>
      <c r="O442" s="4"/>
      <c r="P442" s="4"/>
      <c r="Q442" s="5"/>
      <c r="R442" s="5"/>
      <c r="S442" s="4"/>
      <c r="T442" s="4"/>
      <c r="U442" s="4"/>
    </row>
    <row r="443" spans="1:21" x14ac:dyDescent="0.2">
      <c r="A443" s="7">
        <v>12</v>
      </c>
      <c r="B443">
        <v>2</v>
      </c>
      <c r="C443" s="80">
        <f t="shared" ca="1" si="384"/>
        <v>746.44014770938406</v>
      </c>
      <c r="D443" s="82">
        <f t="shared" ca="1" si="387"/>
        <v>21.108628635807257</v>
      </c>
      <c r="E443" s="80">
        <f t="shared" ca="1" si="385"/>
        <v>3400.7336984395488</v>
      </c>
      <c r="F443" s="82">
        <f t="shared" ca="1" si="386"/>
        <v>4420.9538079714139</v>
      </c>
      <c r="I443" s="4"/>
      <c r="J443" s="4"/>
      <c r="K443" s="4"/>
      <c r="L443" s="4"/>
      <c r="M443" s="4"/>
      <c r="N443" s="4"/>
      <c r="O443" s="4"/>
      <c r="P443" s="4"/>
      <c r="Q443" s="5"/>
      <c r="R443" s="5"/>
      <c r="S443" s="4"/>
      <c r="T443" s="4"/>
      <c r="U443" s="4"/>
    </row>
    <row r="444" spans="1:21" x14ac:dyDescent="0.2">
      <c r="A444" s="7">
        <v>12</v>
      </c>
      <c r="B444">
        <v>3</v>
      </c>
      <c r="C444" s="80">
        <f t="shared" ca="1" si="384"/>
        <v>1002.4301363610061</v>
      </c>
      <c r="D444" s="82">
        <f t="shared" ca="1" si="387"/>
        <v>21.951266389921152</v>
      </c>
      <c r="E444" s="80">
        <f t="shared" ca="1" si="385"/>
        <v>4619.6369926337302</v>
      </c>
      <c r="F444" s="82">
        <f t="shared" ca="1" si="386"/>
        <v>6005.5280904238498</v>
      </c>
      <c r="I444" s="4"/>
      <c r="J444" s="4"/>
      <c r="K444" s="4"/>
      <c r="L444" s="4"/>
      <c r="M444" s="4"/>
      <c r="N444" s="4"/>
      <c r="O444" s="4"/>
      <c r="P444" s="4"/>
      <c r="Q444" s="5"/>
      <c r="R444" s="5"/>
      <c r="S444" s="4"/>
      <c r="T444" s="4"/>
      <c r="U444" s="4"/>
    </row>
    <row r="445" spans="1:21" x14ac:dyDescent="0.2">
      <c r="A445" s="7">
        <v>12</v>
      </c>
      <c r="B445">
        <v>4</v>
      </c>
      <c r="C445" s="80">
        <f t="shared" ca="1" si="384"/>
        <v>672.23478134709603</v>
      </c>
      <c r="D445" s="82">
        <f t="shared" ca="1" si="387"/>
        <v>21.925536253483198</v>
      </c>
      <c r="E445" s="80">
        <f t="shared" ca="1" si="385"/>
        <v>3101.0322843065137</v>
      </c>
      <c r="F445" s="82">
        <f t="shared" ca="1" si="386"/>
        <v>4031.341969598468</v>
      </c>
      <c r="I445" s="4"/>
      <c r="J445" s="4"/>
      <c r="K445" s="4"/>
      <c r="L445" s="4"/>
      <c r="M445" s="4"/>
      <c r="N445" s="4"/>
      <c r="O445" s="4"/>
      <c r="P445" s="4"/>
      <c r="Q445" s="5"/>
      <c r="R445" s="5"/>
      <c r="S445" s="4"/>
      <c r="T445" s="4"/>
      <c r="U445" s="4"/>
    </row>
    <row r="446" spans="1:21" x14ac:dyDescent="0.2">
      <c r="A446" s="7">
        <v>12</v>
      </c>
      <c r="B446">
        <v>5</v>
      </c>
      <c r="C446" s="80">
        <f t="shared" ca="1" si="384"/>
        <v>806.93122797330363</v>
      </c>
      <c r="D446" s="82">
        <f t="shared" ca="1" si="387"/>
        <v>21.961668263889091</v>
      </c>
      <c r="E446" s="80">
        <f t="shared" ca="1" si="385"/>
        <v>3725.0411370108936</v>
      </c>
      <c r="F446" s="82">
        <f t="shared" ca="1" si="386"/>
        <v>4842.5534781141623</v>
      </c>
      <c r="I446" s="4"/>
      <c r="J446" s="4"/>
      <c r="K446" s="4"/>
      <c r="L446" s="4"/>
      <c r="M446" s="4"/>
      <c r="N446" s="4"/>
      <c r="O446" s="4"/>
      <c r="P446" s="4"/>
      <c r="Q446" s="5"/>
      <c r="R446" s="5"/>
      <c r="S446" s="4"/>
      <c r="T446" s="4"/>
      <c r="U446" s="4"/>
    </row>
    <row r="447" spans="1:21" x14ac:dyDescent="0.2">
      <c r="A447" s="7">
        <v>12</v>
      </c>
      <c r="B447">
        <v>6</v>
      </c>
      <c r="C447" s="80">
        <f t="shared" ca="1" si="384"/>
        <v>588.5230656413878</v>
      </c>
      <c r="D447" s="82">
        <f t="shared" ca="1" si="387"/>
        <v>23.808959325666418</v>
      </c>
      <c r="E447" s="80">
        <f t="shared" ca="1" si="385"/>
        <v>2776.2414986167619</v>
      </c>
      <c r="F447" s="82">
        <f t="shared" ca="1" si="386"/>
        <v>3609.1139482017907</v>
      </c>
      <c r="I447" s="4"/>
      <c r="J447" s="4"/>
      <c r="K447" s="4"/>
      <c r="L447" s="4"/>
      <c r="M447" s="4"/>
      <c r="N447" s="4"/>
      <c r="O447" s="4"/>
      <c r="P447" s="4"/>
      <c r="Q447" s="5"/>
      <c r="R447" s="5"/>
      <c r="S447" s="4"/>
      <c r="T447" s="4"/>
      <c r="U447" s="4"/>
    </row>
    <row r="448" spans="1:21" x14ac:dyDescent="0.2">
      <c r="A448" s="7">
        <v>12</v>
      </c>
      <c r="B448">
        <v>7</v>
      </c>
      <c r="C448" s="80">
        <f t="shared" ca="1" si="384"/>
        <v>465.5892822674943</v>
      </c>
      <c r="D448" s="82">
        <f t="shared" ca="1" si="387"/>
        <v>25.135280455928143</v>
      </c>
      <c r="E448" s="80">
        <f t="shared" ca="1" si="385"/>
        <v>2233.8091835722453</v>
      </c>
      <c r="F448" s="82">
        <f t="shared" ca="1" si="386"/>
        <v>2903.9519386439188</v>
      </c>
      <c r="I448" s="4"/>
      <c r="J448" s="4"/>
      <c r="K448" s="4"/>
      <c r="L448" s="4"/>
      <c r="M448" s="4"/>
      <c r="N448" s="4"/>
      <c r="O448" s="4"/>
      <c r="P448" s="4"/>
      <c r="Q448" s="5"/>
      <c r="R448" s="5"/>
      <c r="S448" s="4"/>
      <c r="T448" s="4"/>
      <c r="U448" s="4"/>
    </row>
    <row r="449" spans="1:21" x14ac:dyDescent="0.2">
      <c r="A449" s="7">
        <v>12</v>
      </c>
      <c r="B449">
        <v>8</v>
      </c>
      <c r="C449" s="80">
        <f t="shared" ca="1" si="384"/>
        <v>376.12019110436825</v>
      </c>
      <c r="D449" s="82">
        <f t="shared" ca="1" si="387"/>
        <v>26.646068847774767</v>
      </c>
      <c r="E449" s="80">
        <f t="shared" ca="1" si="385"/>
        <v>1836.5303391326966</v>
      </c>
      <c r="F449" s="82">
        <f t="shared" ca="1" si="386"/>
        <v>2387.4894408725054</v>
      </c>
      <c r="I449" s="4"/>
      <c r="J449" s="4"/>
      <c r="K449" s="4"/>
      <c r="L449" s="4"/>
      <c r="M449" s="4"/>
      <c r="N449" s="4"/>
      <c r="O449" s="4"/>
      <c r="P449" s="4"/>
      <c r="Q449" s="5"/>
      <c r="R449" s="5"/>
      <c r="S449" s="4"/>
      <c r="T449" s="4"/>
      <c r="U449" s="4"/>
    </row>
    <row r="450" spans="1:21" x14ac:dyDescent="0.2">
      <c r="A450" s="7">
        <v>12</v>
      </c>
      <c r="B450">
        <v>9</v>
      </c>
      <c r="C450" s="80">
        <f t="shared" ca="1" si="384"/>
        <v>208.93243954446402</v>
      </c>
      <c r="D450" s="82">
        <f t="shared" ca="1" si="387"/>
        <v>26.953796402017243</v>
      </c>
      <c r="E450" s="80">
        <f t="shared" ca="1" si="385"/>
        <v>1026.685926804015</v>
      </c>
      <c r="F450" s="82">
        <f t="shared" ca="1" si="386"/>
        <v>1334.6917048452196</v>
      </c>
      <c r="I450" s="4"/>
      <c r="J450" s="4"/>
      <c r="K450" s="4"/>
      <c r="L450" s="4"/>
      <c r="M450" s="4"/>
      <c r="N450" s="4"/>
      <c r="O450" s="4"/>
      <c r="P450" s="4"/>
      <c r="Q450" s="5"/>
      <c r="R450" s="5"/>
      <c r="S450" s="4"/>
      <c r="T450" s="4"/>
      <c r="U450" s="4"/>
    </row>
    <row r="451" spans="1:21" x14ac:dyDescent="0.2">
      <c r="A451" s="7">
        <v>12</v>
      </c>
      <c r="B451">
        <v>10</v>
      </c>
      <c r="C451" s="80">
        <f t="shared" ca="1" si="384"/>
        <v>192.67201144156809</v>
      </c>
      <c r="D451" s="82">
        <f t="shared" ca="1" si="387"/>
        <v>26.844675514046259</v>
      </c>
      <c r="E451" s="80">
        <f t="shared" ca="1" si="385"/>
        <v>947.52265313212729</v>
      </c>
      <c r="F451" s="82">
        <f t="shared" ca="1" si="386"/>
        <v>1231.7794490717656</v>
      </c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5"/>
      <c r="R451" s="5"/>
      <c r="S451" s="4"/>
      <c r="T451" s="4"/>
      <c r="U451" s="4"/>
    </row>
    <row r="452" spans="1:21" x14ac:dyDescent="0.2">
      <c r="A452" s="7">
        <v>12</v>
      </c>
      <c r="B452">
        <v>11</v>
      </c>
      <c r="C452" s="80">
        <f t="shared" ca="1" si="384"/>
        <v>220.00506983041001</v>
      </c>
      <c r="D452" s="82">
        <f t="shared" ca="1" si="387"/>
        <v>22.031842340901925</v>
      </c>
      <c r="E452" s="80">
        <f t="shared" ca="1" si="385"/>
        <v>1023.8624463758551</v>
      </c>
      <c r="F452" s="82">
        <f t="shared" ca="1" si="386"/>
        <v>1331.0211802886117</v>
      </c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5"/>
      <c r="R452" s="5"/>
      <c r="S452" s="4"/>
      <c r="T452" s="4"/>
      <c r="U452" s="4"/>
    </row>
    <row r="453" spans="1:21" x14ac:dyDescent="0.2">
      <c r="A453" s="65">
        <v>12</v>
      </c>
      <c r="B453" s="58">
        <v>12</v>
      </c>
      <c r="C453" s="80">
        <f t="shared" ca="1" si="384"/>
        <v>271.89595024259194</v>
      </c>
      <c r="D453" s="82">
        <f t="shared" ca="1" si="387"/>
        <v>21.866426933033306</v>
      </c>
      <c r="E453" s="80">
        <f t="shared" ca="1" si="385"/>
        <v>1255.7167895725574</v>
      </c>
      <c r="F453" s="82">
        <f t="shared" ca="1" si="386"/>
        <v>1632.4318264443248</v>
      </c>
      <c r="I453" s="4"/>
      <c r="J453" s="4"/>
      <c r="K453" s="4"/>
      <c r="L453" s="4"/>
      <c r="M453" s="4"/>
      <c r="N453" s="4"/>
      <c r="O453" s="4"/>
      <c r="P453" s="4"/>
      <c r="Q453" s="5"/>
      <c r="R453" s="5"/>
      <c r="S453" s="4"/>
      <c r="T453" s="4"/>
      <c r="U453" s="4"/>
    </row>
    <row r="454" spans="1:21" x14ac:dyDescent="0.2">
      <c r="A454" s="6">
        <v>13</v>
      </c>
      <c r="B454">
        <v>1</v>
      </c>
      <c r="C454" s="80">
        <f t="shared" ca="1" si="384"/>
        <v>420.64282973810771</v>
      </c>
      <c r="D454" s="82">
        <f t="shared" ca="1" si="387"/>
        <v>21.208421045411843</v>
      </c>
      <c r="E454" s="80">
        <f t="shared" ca="1" si="385"/>
        <v>1922.9453025171549</v>
      </c>
      <c r="F454" s="82">
        <f t="shared" ca="1" si="386"/>
        <v>2499.8288932723017</v>
      </c>
      <c r="I454" s="4"/>
      <c r="J454" s="4"/>
      <c r="K454" s="4"/>
      <c r="L454" s="4"/>
      <c r="M454" s="4"/>
      <c r="N454" s="4"/>
      <c r="O454" s="4"/>
      <c r="P454" s="4"/>
      <c r="Q454" s="5"/>
      <c r="R454" s="5"/>
      <c r="S454" s="4"/>
      <c r="T454" s="4"/>
      <c r="U454" s="4"/>
    </row>
    <row r="455" spans="1:21" x14ac:dyDescent="0.2">
      <c r="A455" s="6">
        <v>13</v>
      </c>
      <c r="B455">
        <v>2</v>
      </c>
      <c r="C455" s="80">
        <f t="shared" ca="1" si="384"/>
        <v>1007.3201956983318</v>
      </c>
      <c r="D455" s="82">
        <f t="shared" ca="1" si="387"/>
        <v>20.268094251670302</v>
      </c>
      <c r="E455" s="80">
        <f t="shared" ca="1" si="385"/>
        <v>4538.9971290307749</v>
      </c>
      <c r="F455" s="82">
        <f t="shared" ca="1" si="386"/>
        <v>5900.6962677400079</v>
      </c>
      <c r="I455" s="4"/>
      <c r="J455" s="4"/>
      <c r="K455" s="4"/>
      <c r="L455" s="4"/>
      <c r="M455" s="4"/>
      <c r="N455" s="4"/>
      <c r="O455" s="4"/>
      <c r="P455" s="4"/>
      <c r="Q455" s="5"/>
      <c r="R455" s="5"/>
      <c r="S455" s="4"/>
      <c r="T455" s="4"/>
      <c r="U455" s="4"/>
    </row>
    <row r="456" spans="1:21" x14ac:dyDescent="0.2">
      <c r="A456" s="6">
        <v>13</v>
      </c>
      <c r="B456">
        <v>3</v>
      </c>
      <c r="C456" s="80">
        <f t="shared" ca="1" si="384"/>
        <v>814.07449590431145</v>
      </c>
      <c r="D456" s="82">
        <f t="shared" ca="1" si="387"/>
        <v>21.050259686355659</v>
      </c>
      <c r="E456" s="80">
        <f t="shared" ca="1" si="385"/>
        <v>3704.6317695354082</v>
      </c>
      <c r="F456" s="82">
        <f t="shared" ca="1" si="386"/>
        <v>4816.0213003960307</v>
      </c>
      <c r="I456" s="4"/>
      <c r="J456" s="4"/>
      <c r="K456" s="4"/>
      <c r="L456" s="4"/>
      <c r="M456" s="4"/>
      <c r="N456" s="4"/>
      <c r="O456" s="4"/>
      <c r="P456" s="4"/>
      <c r="Q456" s="5"/>
      <c r="R456" s="5"/>
      <c r="S456" s="4"/>
      <c r="T456" s="4"/>
      <c r="U456" s="4"/>
    </row>
    <row r="457" spans="1:21" x14ac:dyDescent="0.2">
      <c r="A457" s="6">
        <v>13</v>
      </c>
      <c r="B457">
        <v>4</v>
      </c>
      <c r="C457" s="80">
        <f t="shared" ca="1" si="384"/>
        <v>946.24384305190631</v>
      </c>
      <c r="D457" s="82">
        <f t="shared" ca="1" si="387"/>
        <v>22.320681108531566</v>
      </c>
      <c r="E457" s="80">
        <f t="shared" ca="1" si="385"/>
        <v>4379.4728108386307</v>
      </c>
      <c r="F457" s="82">
        <f t="shared" ca="1" si="386"/>
        <v>5693.3146540902198</v>
      </c>
      <c r="I457" s="4"/>
      <c r="J457" s="4"/>
      <c r="K457" s="4"/>
      <c r="L457" s="4"/>
      <c r="M457" s="4"/>
      <c r="N457" s="4"/>
      <c r="O457" s="4"/>
      <c r="P457" s="4"/>
      <c r="Q457" s="5"/>
      <c r="R457" s="5"/>
      <c r="S457" s="4"/>
      <c r="T457" s="4"/>
      <c r="U457" s="4"/>
    </row>
    <row r="458" spans="1:21" x14ac:dyDescent="0.2">
      <c r="A458" s="6">
        <v>13</v>
      </c>
      <c r="B458">
        <v>5</v>
      </c>
      <c r="C458" s="80">
        <f t="shared" ca="1" si="384"/>
        <v>901.39447524784657</v>
      </c>
      <c r="D458" s="82">
        <f t="shared" ca="1" si="387"/>
        <v>23.263473931704755</v>
      </c>
      <c r="E458" s="80">
        <f t="shared" ca="1" si="385"/>
        <v>4227.2817727011234</v>
      </c>
      <c r="F458" s="82">
        <f t="shared" ca="1" si="386"/>
        <v>5495.4663045114603</v>
      </c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</row>
    <row r="459" spans="1:21" x14ac:dyDescent="0.2">
      <c r="A459" s="6">
        <v>13</v>
      </c>
      <c r="B459">
        <v>6</v>
      </c>
      <c r="C459" s="80">
        <f t="shared" ca="1" si="384"/>
        <v>614.66819538566324</v>
      </c>
      <c r="D459" s="82">
        <f t="shared" ca="1" si="387"/>
        <v>24.246165848893252</v>
      </c>
      <c r="E459" s="80">
        <f t="shared" ca="1" si="385"/>
        <v>2920.0430708186459</v>
      </c>
      <c r="F459" s="82">
        <f t="shared" ca="1" si="386"/>
        <v>3796.0559920642399</v>
      </c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</row>
    <row r="460" spans="1:21" x14ac:dyDescent="0.2">
      <c r="A460" s="6">
        <v>13</v>
      </c>
      <c r="B460">
        <v>7</v>
      </c>
      <c r="C460" s="80">
        <f t="shared" ca="1" si="384"/>
        <v>297.09173415126304</v>
      </c>
      <c r="D460" s="82">
        <f t="shared" ca="1" si="387"/>
        <v>24.113757396358135</v>
      </c>
      <c r="E460" s="80">
        <f t="shared" ca="1" si="385"/>
        <v>1412.4115561086658</v>
      </c>
      <c r="F460" s="82">
        <f t="shared" ca="1" si="386"/>
        <v>1836.1350229412656</v>
      </c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</row>
    <row r="461" spans="1:21" x14ac:dyDescent="0.2">
      <c r="A461" s="6">
        <v>13</v>
      </c>
      <c r="B461">
        <v>8</v>
      </c>
      <c r="C461" s="80">
        <f t="shared" ca="1" si="384"/>
        <v>324.55387744860701</v>
      </c>
      <c r="D461" s="82">
        <f t="shared" ca="1" si="387"/>
        <v>23.689364311692856</v>
      </c>
      <c r="E461" s="80">
        <f t="shared" ca="1" si="385"/>
        <v>1536.3005547177534</v>
      </c>
      <c r="F461" s="82">
        <f t="shared" ca="1" si="386"/>
        <v>1997.1907211330795</v>
      </c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</row>
    <row r="462" spans="1:21" x14ac:dyDescent="0.2">
      <c r="A462" s="6">
        <v>13</v>
      </c>
      <c r="B462">
        <v>9</v>
      </c>
      <c r="C462" s="80">
        <f t="shared" ca="1" si="384"/>
        <v>209.47884797090276</v>
      </c>
      <c r="D462" s="82">
        <f t="shared" ca="1" si="387"/>
        <v>25.373477777618294</v>
      </c>
      <c r="E462" s="80">
        <f t="shared" ca="1" si="385"/>
        <v>1008.8301065105836</v>
      </c>
      <c r="F462" s="82">
        <f t="shared" ca="1" si="386"/>
        <v>1311.4791384637588</v>
      </c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</row>
    <row r="463" spans="1:21" x14ac:dyDescent="0.2">
      <c r="A463" s="6">
        <v>13</v>
      </c>
      <c r="B463">
        <v>10</v>
      </c>
      <c r="C463" s="80">
        <f t="shared" ca="1" si="384"/>
        <v>150.71318576905972</v>
      </c>
      <c r="D463" s="82">
        <f t="shared" ca="1" si="387"/>
        <v>24.029000073593078</v>
      </c>
      <c r="E463" s="80">
        <f t="shared" ca="1" si="385"/>
        <v>717.33870668859038</v>
      </c>
      <c r="F463" s="82">
        <f t="shared" ca="1" si="386"/>
        <v>932.54031869516757</v>
      </c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</row>
    <row r="464" spans="1:21" x14ac:dyDescent="0.2">
      <c r="A464" s="6">
        <v>13</v>
      </c>
      <c r="B464">
        <v>11</v>
      </c>
      <c r="C464" s="80">
        <f t="shared" ca="1" si="384"/>
        <v>186.89141640380222</v>
      </c>
      <c r="D464" s="82">
        <f t="shared" ca="1" si="387"/>
        <v>22.637531114197476</v>
      </c>
      <c r="E464" s="80">
        <f t="shared" ca="1" si="385"/>
        <v>873.81502346165507</v>
      </c>
      <c r="F464" s="82">
        <f t="shared" ca="1" si="386"/>
        <v>1135.9595305001517</v>
      </c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</row>
    <row r="465" spans="1:21" x14ac:dyDescent="0.2">
      <c r="A465" s="61">
        <v>13</v>
      </c>
      <c r="B465" s="58">
        <v>12</v>
      </c>
      <c r="C465" s="80">
        <f t="shared" ca="1" si="384"/>
        <v>251.78287900755166</v>
      </c>
      <c r="D465" s="82">
        <f t="shared" ca="1" si="387"/>
        <v>21.236011488567346</v>
      </c>
      <c r="E465" s="80">
        <f t="shared" ca="1" si="385"/>
        <v>1152.9084499653409</v>
      </c>
      <c r="F465" s="82">
        <f t="shared" ca="1" si="386"/>
        <v>1498.7809849549433</v>
      </c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</row>
    <row r="466" spans="1:21" x14ac:dyDescent="0.2">
      <c r="A466" s="7">
        <v>14</v>
      </c>
      <c r="B466">
        <v>1</v>
      </c>
      <c r="C466" s="80">
        <f t="shared" ca="1" si="384"/>
        <v>434.72662522379011</v>
      </c>
      <c r="D466" s="82">
        <f t="shared" ca="1" si="387"/>
        <v>20.596148996732168</v>
      </c>
      <c r="E466" s="80">
        <f t="shared" ca="1" si="385"/>
        <v>1968.7710359664579</v>
      </c>
      <c r="F466" s="82">
        <f t="shared" ca="1" si="386"/>
        <v>2559.4023467563952</v>
      </c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</row>
    <row r="467" spans="1:21" x14ac:dyDescent="0.2">
      <c r="A467" s="7">
        <v>14</v>
      </c>
      <c r="B467">
        <v>2</v>
      </c>
      <c r="C467" s="80">
        <f t="shared" ca="1" si="384"/>
        <v>762.49237054217349</v>
      </c>
      <c r="D467" s="82">
        <f t="shared" ca="1" si="387"/>
        <v>20.283237839230456</v>
      </c>
      <c r="E467" s="80">
        <f t="shared" ca="1" si="385"/>
        <v>3434.474321480157</v>
      </c>
      <c r="F467" s="82">
        <f t="shared" ca="1" si="386"/>
        <v>4464.8166179242044</v>
      </c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</row>
    <row r="468" spans="1:21" x14ac:dyDescent="0.2">
      <c r="A468" s="7">
        <v>14</v>
      </c>
      <c r="B468">
        <v>3</v>
      </c>
      <c r="C468" s="80">
        <f t="shared" ca="1" si="384"/>
        <v>684.92374638715205</v>
      </c>
      <c r="D468" s="82">
        <f t="shared" ca="1" si="387"/>
        <v>21.713638343042188</v>
      </c>
      <c r="E468" s="80">
        <f t="shared" ca="1" si="385"/>
        <v>3143.1056768100079</v>
      </c>
      <c r="F468" s="82">
        <f t="shared" ca="1" si="386"/>
        <v>4086.0373798530104</v>
      </c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</row>
    <row r="469" spans="1:21" x14ac:dyDescent="0.2">
      <c r="A469" s="7">
        <v>14</v>
      </c>
      <c r="B469">
        <v>4</v>
      </c>
      <c r="C469" s="80">
        <f t="shared" ca="1" si="384"/>
        <v>804.90331754779902</v>
      </c>
      <c r="D469" s="82">
        <f t="shared" ca="1" si="387"/>
        <v>21.950921897578347</v>
      </c>
      <c r="E469" s="80">
        <f t="shared" ca="1" si="385"/>
        <v>3712.0400149927204</v>
      </c>
      <c r="F469" s="82">
        <f t="shared" ca="1" si="386"/>
        <v>4825.652019490537</v>
      </c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</row>
    <row r="470" spans="1:21" x14ac:dyDescent="0.2">
      <c r="A470" s="7">
        <v>14</v>
      </c>
      <c r="B470">
        <v>5</v>
      </c>
      <c r="C470" s="80">
        <f t="shared" ca="1" si="384"/>
        <v>653.94473714156879</v>
      </c>
      <c r="D470" s="82">
        <f t="shared" ca="1" si="387"/>
        <v>22.006395089249839</v>
      </c>
      <c r="E470" s="80">
        <f t="shared" ca="1" si="385"/>
        <v>3020.2545595384445</v>
      </c>
      <c r="F470" s="82">
        <f t="shared" ca="1" si="386"/>
        <v>3926.330927399978</v>
      </c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</row>
    <row r="471" spans="1:21" x14ac:dyDescent="0.2">
      <c r="A471" s="7">
        <v>14</v>
      </c>
      <c r="B471">
        <v>6</v>
      </c>
      <c r="C471" s="80">
        <f t="shared" ca="1" si="384"/>
        <v>569.09033525648829</v>
      </c>
      <c r="D471" s="82">
        <f t="shared" ca="1" si="387"/>
        <v>24.394619247192313</v>
      </c>
      <c r="E471" s="80">
        <f t="shared" ca="1" si="385"/>
        <v>2701.0928151235757</v>
      </c>
      <c r="F471" s="82">
        <f t="shared" ca="1" si="386"/>
        <v>3511.4206596606487</v>
      </c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</row>
    <row r="472" spans="1:21" x14ac:dyDescent="0.2">
      <c r="A472" s="7">
        <v>14</v>
      </c>
      <c r="B472">
        <v>7</v>
      </c>
      <c r="C472" s="80">
        <f t="shared" ca="1" si="384"/>
        <v>444.76959678213518</v>
      </c>
      <c r="D472" s="82">
        <f t="shared" ca="1" si="387"/>
        <v>24.859517853577952</v>
      </c>
      <c r="E472" s="80">
        <f t="shared" ca="1" si="385"/>
        <v>2130.0236082585557</v>
      </c>
      <c r="F472" s="82">
        <f t="shared" ca="1" si="386"/>
        <v>2769.0306907361223</v>
      </c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</row>
    <row r="473" spans="1:21" x14ac:dyDescent="0.2">
      <c r="A473" s="7">
        <v>14</v>
      </c>
      <c r="B473">
        <v>8</v>
      </c>
      <c r="C473" s="80">
        <f t="shared" ca="1" si="384"/>
        <v>332.65434175161806</v>
      </c>
      <c r="D473" s="82">
        <f t="shared" ca="1" si="387"/>
        <v>25.965438707879891</v>
      </c>
      <c r="E473" s="80">
        <f t="shared" ca="1" si="385"/>
        <v>1614.0195296365507</v>
      </c>
      <c r="F473" s="82">
        <f t="shared" ca="1" si="386"/>
        <v>2098.2253885275159</v>
      </c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</row>
    <row r="474" spans="1:21" x14ac:dyDescent="0.2">
      <c r="A474" s="7">
        <v>14</v>
      </c>
      <c r="B474">
        <v>9</v>
      </c>
      <c r="C474" s="80">
        <f t="shared" ca="1" si="384"/>
        <v>159.27858983056845</v>
      </c>
      <c r="D474" s="82">
        <f t="shared" ca="1" si="387"/>
        <v>24.886835280702893</v>
      </c>
      <c r="E474" s="80">
        <f t="shared" ca="1" si="385"/>
        <v>766.28996339675382</v>
      </c>
      <c r="F474" s="82">
        <f t="shared" ca="1" si="386"/>
        <v>996.17695241577997</v>
      </c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</row>
    <row r="475" spans="1:21" x14ac:dyDescent="0.2">
      <c r="A475" s="7">
        <v>14</v>
      </c>
      <c r="B475">
        <v>10</v>
      </c>
      <c r="C475" s="80">
        <f t="shared" ca="1" si="384"/>
        <v>82.550942005759239</v>
      </c>
      <c r="D475" s="82">
        <f t="shared" ca="1" si="387"/>
        <v>25.671384995933586</v>
      </c>
      <c r="E475" s="80">
        <f t="shared" ca="1" si="385"/>
        <v>400.01163796841951</v>
      </c>
      <c r="F475" s="82">
        <f t="shared" ca="1" si="386"/>
        <v>520.01512935894539</v>
      </c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</row>
    <row r="476" spans="1:21" x14ac:dyDescent="0.2">
      <c r="A476" s="7">
        <v>14</v>
      </c>
      <c r="B476">
        <v>11</v>
      </c>
      <c r="C476" s="80">
        <f t="shared" ca="1" si="384"/>
        <v>222.49833721640638</v>
      </c>
      <c r="D476" s="82">
        <f t="shared" ca="1" si="387"/>
        <v>21.829785164459075</v>
      </c>
      <c r="E476" s="80">
        <f t="shared" ca="1" si="385"/>
        <v>1030.7766160434544</v>
      </c>
      <c r="F476" s="82">
        <f t="shared" ca="1" si="386"/>
        <v>1340.0096008564908</v>
      </c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</row>
    <row r="477" spans="1:21" x14ac:dyDescent="0.2">
      <c r="A477" s="65">
        <v>14</v>
      </c>
      <c r="B477" s="58">
        <v>12</v>
      </c>
      <c r="C477" s="80">
        <f t="shared" ca="1" si="384"/>
        <v>321.18956627855863</v>
      </c>
      <c r="D477" s="82">
        <f t="shared" ca="1" si="387"/>
        <v>21.583138985605991</v>
      </c>
      <c r="E477" s="80">
        <f t="shared" ca="1" si="385"/>
        <v>1476.7970324153232</v>
      </c>
      <c r="F477" s="82">
        <f t="shared" ca="1" si="386"/>
        <v>1919.8361421399202</v>
      </c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</row>
    <row r="478" spans="1:21" x14ac:dyDescent="0.2">
      <c r="A478" s="6">
        <v>15</v>
      </c>
      <c r="B478">
        <v>1</v>
      </c>
      <c r="C478" s="80">
        <f t="shared" ca="1" si="384"/>
        <v>420.383962824278</v>
      </c>
      <c r="D478" s="82">
        <f t="shared" ca="1" si="387"/>
        <v>20.111267596601042</v>
      </c>
      <c r="E478" s="80">
        <f t="shared" ca="1" si="385"/>
        <v>1890.3765446061434</v>
      </c>
      <c r="F478" s="82">
        <f t="shared" ca="1" si="386"/>
        <v>2457.4895079879866</v>
      </c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</row>
    <row r="479" spans="1:21" x14ac:dyDescent="0.2">
      <c r="A479" s="6">
        <v>15</v>
      </c>
      <c r="B479">
        <v>2</v>
      </c>
      <c r="C479" s="80">
        <f t="shared" ca="1" si="384"/>
        <v>928.31782760919305</v>
      </c>
      <c r="D479" s="82">
        <f t="shared" ca="1" si="387"/>
        <v>20.36650035782402</v>
      </c>
      <c r="E479" s="80">
        <f t="shared" ca="1" si="385"/>
        <v>4184.4756669126382</v>
      </c>
      <c r="F479" s="82">
        <f t="shared" ca="1" si="386"/>
        <v>5439.8183669864302</v>
      </c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</row>
    <row r="480" spans="1:21" x14ac:dyDescent="0.2">
      <c r="A480" s="6">
        <v>15</v>
      </c>
      <c r="B480">
        <v>3</v>
      </c>
      <c r="C480" s="80">
        <f t="shared" ca="1" si="384"/>
        <v>745.75516863888117</v>
      </c>
      <c r="D480" s="82">
        <f t="shared" ca="1" si="387"/>
        <v>21.557190846239408</v>
      </c>
      <c r="E480" s="80">
        <f t="shared" ca="1" si="385"/>
        <v>3415.743826395691</v>
      </c>
      <c r="F480" s="82">
        <f t="shared" ca="1" si="386"/>
        <v>4440.4669743143986</v>
      </c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</row>
    <row r="481" spans="1:21" x14ac:dyDescent="0.2">
      <c r="A481" s="6">
        <v>15</v>
      </c>
      <c r="B481">
        <v>4</v>
      </c>
      <c r="C481" s="80">
        <f t="shared" ca="1" si="384"/>
        <v>1043.0117299674982</v>
      </c>
      <c r="D481" s="82">
        <f t="shared" ca="1" si="387"/>
        <v>22.336916410406616</v>
      </c>
      <c r="E481" s="80">
        <f t="shared" ca="1" si="385"/>
        <v>4832.0108440052973</v>
      </c>
      <c r="F481" s="82">
        <f t="shared" ca="1" si="386"/>
        <v>6281.614097206887</v>
      </c>
      <c r="I481" s="4"/>
      <c r="J481" s="4"/>
      <c r="K481" s="4"/>
      <c r="L481" s="4"/>
      <c r="M481" s="4"/>
      <c r="N481" s="4"/>
      <c r="O481" s="4"/>
      <c r="P481" s="4"/>
      <c r="S481" s="4"/>
      <c r="T481" s="4"/>
      <c r="U481" s="4"/>
    </row>
    <row r="482" spans="1:21" x14ac:dyDescent="0.2">
      <c r="A482" s="6">
        <v>15</v>
      </c>
      <c r="B482">
        <v>5</v>
      </c>
      <c r="C482" s="80">
        <f t="shared" ca="1" si="384"/>
        <v>814.36334212495728</v>
      </c>
      <c r="D482" s="82">
        <f t="shared" ca="1" si="387"/>
        <v>21.777826261323469</v>
      </c>
      <c r="E482" s="80">
        <f t="shared" ca="1" si="385"/>
        <v>3751.7349699557699</v>
      </c>
      <c r="F482" s="82">
        <f t="shared" ca="1" si="386"/>
        <v>4877.2554609425006</v>
      </c>
      <c r="I482" s="4"/>
      <c r="J482" s="4"/>
      <c r="K482" s="4"/>
      <c r="L482" s="4"/>
      <c r="M482" s="4"/>
      <c r="N482" s="4"/>
      <c r="O482" s="4"/>
      <c r="P482" s="4"/>
      <c r="S482" s="4"/>
      <c r="T482" s="4"/>
      <c r="U482" s="4"/>
    </row>
    <row r="483" spans="1:21" x14ac:dyDescent="0.2">
      <c r="A483" s="6">
        <v>15</v>
      </c>
      <c r="B483">
        <v>6</v>
      </c>
      <c r="C483" s="80">
        <f t="shared" ca="1" si="384"/>
        <v>517.98487125602526</v>
      </c>
      <c r="D483" s="82">
        <f t="shared" ca="1" si="387"/>
        <v>23.357310972005649</v>
      </c>
      <c r="E483" s="80">
        <f t="shared" ca="1" si="385"/>
        <v>2430.9500308242668</v>
      </c>
      <c r="F483" s="82">
        <f t="shared" ca="1" si="386"/>
        <v>3160.2350400715468</v>
      </c>
      <c r="I483" s="4"/>
      <c r="J483" s="4"/>
      <c r="K483" s="4"/>
      <c r="L483" s="4"/>
      <c r="M483" s="4"/>
      <c r="N483" s="4"/>
      <c r="O483" s="4"/>
      <c r="P483" s="4"/>
      <c r="S483" s="4"/>
      <c r="T483" s="4"/>
      <c r="U483" s="4"/>
    </row>
    <row r="484" spans="1:21" x14ac:dyDescent="0.2">
      <c r="A484" s="6">
        <v>15</v>
      </c>
      <c r="B484">
        <v>7</v>
      </c>
      <c r="C484" s="80">
        <f t="shared" ca="1" si="384"/>
        <v>706.09525106634374</v>
      </c>
      <c r="D484" s="82">
        <f t="shared" ca="1" si="387"/>
        <v>24.322777266637786</v>
      </c>
      <c r="E484" s="80">
        <f t="shared" ca="1" si="385"/>
        <v>3357.170141034369</v>
      </c>
      <c r="F484" s="82">
        <f t="shared" ca="1" si="386"/>
        <v>4364.3211833446794</v>
      </c>
      <c r="G484" s="4"/>
      <c r="H484" s="4"/>
      <c r="I484" s="4"/>
      <c r="J484" s="4"/>
      <c r="K484" s="4"/>
      <c r="L484" s="4"/>
      <c r="M484" s="4"/>
      <c r="N484" s="4"/>
      <c r="O484" s="4"/>
      <c r="P484" s="4"/>
      <c r="S484" s="4"/>
      <c r="T484" s="4"/>
      <c r="U484" s="4"/>
    </row>
    <row r="485" spans="1:21" x14ac:dyDescent="0.2">
      <c r="A485" s="6">
        <v>15</v>
      </c>
      <c r="B485">
        <v>8</v>
      </c>
      <c r="C485" s="80">
        <f t="shared" ca="1" si="384"/>
        <v>421.24388139008784</v>
      </c>
      <c r="D485" s="82">
        <f t="shared" ca="1" si="387"/>
        <v>24.654974201727985</v>
      </c>
      <c r="E485" s="80">
        <f t="shared" ca="1" si="385"/>
        <v>2014.5288255924233</v>
      </c>
      <c r="F485" s="82">
        <f t="shared" ca="1" si="386"/>
        <v>2618.8874732701506</v>
      </c>
      <c r="G485" s="4"/>
      <c r="H485" s="4"/>
      <c r="I485" s="4"/>
      <c r="J485" s="4"/>
      <c r="K485" s="4"/>
      <c r="L485" s="4"/>
      <c r="M485" s="4"/>
      <c r="N485" s="4"/>
      <c r="O485" s="4"/>
      <c r="P485" s="4"/>
      <c r="S485" s="4"/>
      <c r="T485" s="4"/>
      <c r="U485" s="4"/>
    </row>
    <row r="486" spans="1:21" x14ac:dyDescent="0.2">
      <c r="A486" s="6">
        <v>15</v>
      </c>
      <c r="B486">
        <v>9</v>
      </c>
      <c r="C486" s="80">
        <f t="shared" ca="1" si="384"/>
        <v>330.47209903240463</v>
      </c>
      <c r="D486" s="82">
        <f t="shared" ca="1" si="387"/>
        <v>25.284917377945188</v>
      </c>
      <c r="E486" s="80">
        <f t="shared" ca="1" si="385"/>
        <v>1592.6883829850983</v>
      </c>
      <c r="F486" s="82">
        <f t="shared" ca="1" si="386"/>
        <v>2070.4948978806278</v>
      </c>
      <c r="G486" s="4"/>
      <c r="H486" s="4"/>
      <c r="I486" s="4"/>
      <c r="J486" s="4"/>
      <c r="K486" s="4"/>
      <c r="L486" s="4"/>
      <c r="M486" s="4"/>
      <c r="N486" s="4"/>
      <c r="O486" s="4"/>
      <c r="P486" s="4"/>
      <c r="S486" s="4"/>
      <c r="T486" s="4"/>
      <c r="U486" s="4"/>
    </row>
    <row r="487" spans="1:21" x14ac:dyDescent="0.2">
      <c r="A487" s="6">
        <v>15</v>
      </c>
      <c r="B487">
        <v>10</v>
      </c>
      <c r="C487" s="80">
        <f t="shared" ca="1" si="384"/>
        <v>172.96372407017972</v>
      </c>
      <c r="D487" s="82">
        <f t="shared" ca="1" si="387"/>
        <v>24.389793355089346</v>
      </c>
      <c r="E487" s="80">
        <f t="shared" ca="1" si="385"/>
        <v>826.8805823128755</v>
      </c>
      <c r="F487" s="82">
        <f t="shared" ca="1" si="386"/>
        <v>1074.9447570067382</v>
      </c>
      <c r="G487" s="4"/>
      <c r="H487" s="4"/>
      <c r="I487" s="4"/>
      <c r="J487" s="4"/>
      <c r="K487" s="4"/>
      <c r="L487" s="4"/>
      <c r="M487" s="4"/>
      <c r="N487" s="4"/>
      <c r="O487" s="4"/>
      <c r="P487" s="4"/>
      <c r="S487" s="4"/>
      <c r="T487" s="4"/>
      <c r="U487" s="4"/>
    </row>
    <row r="488" spans="1:21" x14ac:dyDescent="0.2">
      <c r="A488" s="6">
        <v>15</v>
      </c>
      <c r="B488">
        <v>11</v>
      </c>
      <c r="C488" s="80">
        <f t="shared" ca="1" si="384"/>
        <v>169.21623239936434</v>
      </c>
      <c r="D488" s="82">
        <f t="shared" ca="1" si="387"/>
        <v>22.318393169188099</v>
      </c>
      <c r="E488" s="80">
        <f t="shared" ca="1" si="385"/>
        <v>788.27761155581493</v>
      </c>
      <c r="F488" s="82">
        <f t="shared" ca="1" si="386"/>
        <v>1024.7608950225595</v>
      </c>
      <c r="G488" s="4"/>
      <c r="H488" s="4"/>
      <c r="I488" s="4"/>
      <c r="J488" s="4"/>
      <c r="K488" s="4"/>
      <c r="L488" s="4"/>
      <c r="M488" s="4"/>
      <c r="N488" s="4"/>
      <c r="O488" s="4"/>
      <c r="P488" s="4"/>
      <c r="S488" s="4"/>
      <c r="T488" s="4"/>
      <c r="U488" s="4"/>
    </row>
    <row r="489" spans="1:21" x14ac:dyDescent="0.2">
      <c r="A489" s="61">
        <v>15</v>
      </c>
      <c r="B489" s="58">
        <v>12</v>
      </c>
      <c r="C489" s="80">
        <f t="shared" ca="1" si="384"/>
        <v>196.09650166214229</v>
      </c>
      <c r="D489" s="82">
        <f t="shared" ca="1" si="387"/>
        <v>22.17011019354689</v>
      </c>
      <c r="E489" s="80">
        <f t="shared" ca="1" si="385"/>
        <v>909.08719102840359</v>
      </c>
      <c r="F489" s="82">
        <f t="shared" ca="1" si="386"/>
        <v>1181.8133483369247</v>
      </c>
      <c r="I489" s="4"/>
      <c r="J489" s="4"/>
      <c r="K489" s="4"/>
      <c r="L489" s="4"/>
      <c r="M489" s="4"/>
      <c r="N489" s="4"/>
      <c r="O489" s="4"/>
      <c r="P489" s="4"/>
      <c r="S489" s="4"/>
      <c r="T489" s="4"/>
      <c r="U489" s="4"/>
    </row>
    <row r="490" spans="1:21" x14ac:dyDescent="0.2">
      <c r="A490" s="7">
        <v>16</v>
      </c>
      <c r="B490">
        <v>1</v>
      </c>
      <c r="C490" s="80">
        <f t="shared" ca="1" si="384"/>
        <v>432.08925696647947</v>
      </c>
      <c r="D490" s="82">
        <f t="shared" ca="1" si="387"/>
        <v>20.021403489238203</v>
      </c>
      <c r="E490" s="80">
        <f t="shared" ca="1" si="385"/>
        <v>1941.0884665214512</v>
      </c>
      <c r="F490" s="82">
        <f t="shared" ca="1" si="386"/>
        <v>2523.4150064778864</v>
      </c>
      <c r="I490" s="4"/>
      <c r="J490" s="4"/>
      <c r="K490" s="4"/>
      <c r="L490" s="4"/>
      <c r="M490" s="4"/>
      <c r="N490" s="4"/>
      <c r="O490" s="4"/>
      <c r="P490" s="4"/>
      <c r="S490" s="4"/>
      <c r="T490" s="4"/>
      <c r="U490" s="4"/>
    </row>
    <row r="491" spans="1:21" x14ac:dyDescent="0.2">
      <c r="A491" s="7">
        <v>16</v>
      </c>
      <c r="B491">
        <v>2</v>
      </c>
      <c r="C491" s="80">
        <f t="shared" ca="1" si="384"/>
        <v>639.48862605251873</v>
      </c>
      <c r="D491" s="82">
        <f t="shared" ca="1" si="387"/>
        <v>20.690692729237444</v>
      </c>
      <c r="E491" s="80">
        <f t="shared" ca="1" si="385"/>
        <v>2895.4502978700166</v>
      </c>
      <c r="F491" s="82">
        <f t="shared" ca="1" si="386"/>
        <v>3764.0853872310217</v>
      </c>
      <c r="I491" s="4"/>
      <c r="J491" s="4"/>
      <c r="K491" s="4"/>
      <c r="L491" s="4"/>
      <c r="M491" s="4"/>
      <c r="N491" s="4"/>
      <c r="O491" s="4"/>
      <c r="P491" s="4"/>
      <c r="S491" s="4"/>
      <c r="T491" s="4"/>
      <c r="U491" s="4"/>
    </row>
    <row r="492" spans="1:21" x14ac:dyDescent="0.2">
      <c r="A492" s="7">
        <v>16</v>
      </c>
      <c r="B492">
        <v>3</v>
      </c>
      <c r="C492" s="80">
        <f t="shared" ca="1" si="384"/>
        <v>999.3866681518349</v>
      </c>
      <c r="D492" s="82">
        <f t="shared" ca="1" si="387"/>
        <v>21.225944505283646</v>
      </c>
      <c r="E492" s="80">
        <f t="shared" ca="1" si="385"/>
        <v>4560.079216286148</v>
      </c>
      <c r="F492" s="82">
        <f t="shared" ca="1" si="386"/>
        <v>5928.1029811719927</v>
      </c>
      <c r="I492" s="4"/>
      <c r="J492" s="4"/>
      <c r="K492" s="4"/>
      <c r="L492" s="4"/>
      <c r="M492" s="4"/>
      <c r="N492" s="4"/>
      <c r="O492" s="4"/>
      <c r="P492" s="4"/>
      <c r="S492" s="4"/>
      <c r="T492" s="4"/>
      <c r="U492" s="4"/>
    </row>
    <row r="493" spans="1:21" x14ac:dyDescent="0.2">
      <c r="A493" s="7">
        <v>16</v>
      </c>
      <c r="B493">
        <v>4</v>
      </c>
      <c r="C493" s="80">
        <f t="shared" ca="1" si="384"/>
        <v>693.63012128559387</v>
      </c>
      <c r="D493" s="82">
        <f t="shared" ca="1" si="387"/>
        <v>22.927012079575018</v>
      </c>
      <c r="E493" s="80">
        <f t="shared" ca="1" si="385"/>
        <v>3234.1560544474773</v>
      </c>
      <c r="F493" s="82">
        <f t="shared" ca="1" si="386"/>
        <v>4204.4028707817206</v>
      </c>
      <c r="I493" s="4"/>
      <c r="J493" s="4"/>
      <c r="K493" s="4"/>
      <c r="L493" s="4"/>
      <c r="M493" s="4"/>
      <c r="N493" s="4"/>
      <c r="O493" s="4"/>
      <c r="P493" s="4"/>
      <c r="S493" s="4"/>
      <c r="T493" s="4"/>
      <c r="U493" s="4"/>
    </row>
    <row r="494" spans="1:21" x14ac:dyDescent="0.2">
      <c r="A494" s="7">
        <v>16</v>
      </c>
      <c r="B494">
        <v>5</v>
      </c>
      <c r="C494" s="80">
        <f t="shared" ca="1" si="384"/>
        <v>880.5484354809563</v>
      </c>
      <c r="D494" s="82">
        <f t="shared" ca="1" si="387"/>
        <v>22.779307967169647</v>
      </c>
      <c r="E494" s="80">
        <f t="shared" ca="1" si="385"/>
        <v>4110.3993908054144</v>
      </c>
      <c r="F494" s="82">
        <f t="shared" ca="1" si="386"/>
        <v>5343.5192080470388</v>
      </c>
      <c r="I494" s="4"/>
      <c r="J494" s="4"/>
      <c r="K494" s="4"/>
      <c r="L494" s="4"/>
      <c r="M494" s="4"/>
      <c r="N494" s="4"/>
      <c r="O494" s="4"/>
      <c r="P494" s="4"/>
      <c r="S494" s="4"/>
      <c r="T494" s="4"/>
      <c r="U494" s="4"/>
    </row>
    <row r="495" spans="1:21" x14ac:dyDescent="0.2">
      <c r="A495" s="7">
        <v>16</v>
      </c>
      <c r="B495">
        <v>6</v>
      </c>
      <c r="C495" s="80">
        <f t="shared" ca="1" si="384"/>
        <v>986.42246971504483</v>
      </c>
      <c r="D495" s="82">
        <f t="shared" ca="1" si="387"/>
        <v>22.951319791817617</v>
      </c>
      <c r="E495" s="80">
        <f t="shared" ca="1" si="385"/>
        <v>4616.5228539399932</v>
      </c>
      <c r="F495" s="82">
        <f t="shared" ca="1" si="386"/>
        <v>6001.479710121991</v>
      </c>
      <c r="G495" s="4"/>
      <c r="H495" s="4"/>
      <c r="I495" s="4"/>
      <c r="J495" s="4"/>
      <c r="K495" s="4"/>
      <c r="L495" s="4"/>
      <c r="M495" s="4"/>
      <c r="N495" s="4"/>
      <c r="O495" s="4"/>
      <c r="P495" s="4"/>
      <c r="S495" s="4"/>
      <c r="T495" s="4"/>
      <c r="U495" s="4"/>
    </row>
    <row r="496" spans="1:21" x14ac:dyDescent="0.2">
      <c r="A496" s="7">
        <v>16</v>
      </c>
      <c r="B496">
        <v>7</v>
      </c>
      <c r="C496" s="80">
        <f t="shared" ca="1" si="384"/>
        <v>553.13870691065449</v>
      </c>
      <c r="D496" s="82">
        <f t="shared" ca="1" si="387"/>
        <v>24.868609149611718</v>
      </c>
      <c r="E496" s="80">
        <f t="shared" ca="1" si="385"/>
        <v>2644.3716411577129</v>
      </c>
      <c r="F496" s="82">
        <f t="shared" ca="1" si="386"/>
        <v>3437.6831335050269</v>
      </c>
      <c r="G496" s="4"/>
      <c r="H496" s="4"/>
      <c r="I496" s="4"/>
      <c r="J496" s="4"/>
      <c r="K496" s="4"/>
      <c r="L496" s="4"/>
      <c r="M496" s="4"/>
      <c r="N496" s="4"/>
      <c r="O496" s="4"/>
      <c r="P496" s="4"/>
      <c r="S496" s="4"/>
      <c r="T496" s="4"/>
      <c r="U496" s="4"/>
    </row>
    <row r="497" spans="1:21" x14ac:dyDescent="0.2">
      <c r="A497" s="7">
        <v>16</v>
      </c>
      <c r="B497">
        <v>8</v>
      </c>
      <c r="C497" s="80">
        <f t="shared" ca="1" si="384"/>
        <v>231.36612638101298</v>
      </c>
      <c r="D497" s="82">
        <f t="shared" ca="1" si="387"/>
        <v>24.634629338752113</v>
      </c>
      <c r="E497" s="80">
        <f t="shared" ca="1" si="385"/>
        <v>1107.0476193719544</v>
      </c>
      <c r="F497" s="82">
        <f t="shared" ca="1" si="386"/>
        <v>1439.1619051835407</v>
      </c>
      <c r="G497" s="4"/>
      <c r="H497" s="4"/>
      <c r="I497" s="4"/>
      <c r="J497" s="4"/>
      <c r="K497" s="4"/>
      <c r="L497" s="4"/>
      <c r="M497" s="4"/>
      <c r="N497" s="4"/>
      <c r="O497" s="4"/>
      <c r="P497" s="4"/>
      <c r="S497" s="4"/>
      <c r="T497" s="4"/>
      <c r="U497" s="4"/>
    </row>
    <row r="498" spans="1:21" x14ac:dyDescent="0.2">
      <c r="A498" s="7">
        <v>16</v>
      </c>
      <c r="B498">
        <v>9</v>
      </c>
      <c r="C498" s="80">
        <f t="shared" ca="1" si="384"/>
        <v>150.78098950142544</v>
      </c>
      <c r="D498" s="82">
        <f t="shared" ca="1" si="387"/>
        <v>23.440043227320558</v>
      </c>
      <c r="E498" s="80">
        <f t="shared" ca="1" si="385"/>
        <v>712.32569816106889</v>
      </c>
      <c r="F498" s="82">
        <f t="shared" ca="1" si="386"/>
        <v>926.02340760938955</v>
      </c>
      <c r="G498" s="4"/>
      <c r="H498" s="4"/>
      <c r="I498" s="4"/>
      <c r="J498" s="4"/>
      <c r="K498" s="4"/>
      <c r="L498" s="4"/>
      <c r="M498" s="4"/>
      <c r="N498" s="4"/>
      <c r="O498" s="4"/>
      <c r="P498" s="4"/>
      <c r="S498" s="4"/>
      <c r="T498" s="4"/>
      <c r="U498" s="4"/>
    </row>
    <row r="499" spans="1:21" x14ac:dyDescent="0.2">
      <c r="A499" s="7">
        <v>16</v>
      </c>
      <c r="B499">
        <v>10</v>
      </c>
      <c r="C499" s="80">
        <f t="shared" ca="1" si="384"/>
        <v>176.39247649266511</v>
      </c>
      <c r="D499" s="82">
        <f t="shared" ca="1" si="387"/>
        <v>23.544143678153716</v>
      </c>
      <c r="E499" s="80">
        <f t="shared" ca="1" si="385"/>
        <v>833.02832592442383</v>
      </c>
      <c r="F499" s="82">
        <f t="shared" ca="1" si="386"/>
        <v>1082.9368237017511</v>
      </c>
      <c r="G499" s="4"/>
      <c r="H499" s="4"/>
      <c r="I499" s="4"/>
      <c r="J499" s="4"/>
      <c r="K499" s="4"/>
      <c r="L499" s="4"/>
      <c r="M499" s="4"/>
      <c r="N499" s="4"/>
      <c r="O499" s="4"/>
      <c r="P499" s="4"/>
      <c r="S499" s="4"/>
      <c r="T499" s="4"/>
      <c r="U499" s="4"/>
    </row>
    <row r="500" spans="1:21" x14ac:dyDescent="0.2">
      <c r="A500" s="7">
        <v>16</v>
      </c>
      <c r="B500">
        <v>11</v>
      </c>
      <c r="C500" s="80">
        <f t="shared" ca="1" si="384"/>
        <v>210.87311985354481</v>
      </c>
      <c r="D500" s="82">
        <f t="shared" ca="1" si="387"/>
        <v>21.898314589742753</v>
      </c>
      <c r="E500" s="80">
        <f t="shared" ca="1" si="385"/>
        <v>975.32098085607743</v>
      </c>
      <c r="F500" s="82">
        <f t="shared" ca="1" si="386"/>
        <v>1267.9172751129006</v>
      </c>
      <c r="G500" s="4"/>
      <c r="H500" s="4"/>
      <c r="I500" s="4"/>
      <c r="J500" s="4"/>
      <c r="K500" s="4"/>
      <c r="L500" s="4"/>
      <c r="M500" s="4"/>
      <c r="N500" s="4"/>
      <c r="O500" s="4"/>
      <c r="P500" s="4"/>
      <c r="S500" s="4"/>
      <c r="T500" s="4"/>
      <c r="U500" s="4"/>
    </row>
    <row r="501" spans="1:21" x14ac:dyDescent="0.2">
      <c r="A501" s="65">
        <v>16</v>
      </c>
      <c r="B501" s="58">
        <v>12</v>
      </c>
      <c r="C501" s="80">
        <f t="shared" ref="C501:C549" ca="1" si="388">CB248</f>
        <v>371.25293857383309</v>
      </c>
      <c r="D501" s="82">
        <f t="shared" ca="1" si="387"/>
        <v>21.580450778152073</v>
      </c>
      <c r="E501" s="80">
        <f t="shared" ca="1" si="385"/>
        <v>1706.2378587266462</v>
      </c>
      <c r="F501" s="82">
        <f t="shared" ca="1" si="386"/>
        <v>2218.1092163446401</v>
      </c>
      <c r="I501" s="4"/>
      <c r="J501" s="4"/>
      <c r="K501" s="4"/>
      <c r="L501" s="4"/>
      <c r="M501" s="4"/>
      <c r="N501" s="4"/>
      <c r="O501" s="4"/>
      <c r="P501" s="4"/>
      <c r="S501" s="4"/>
      <c r="T501" s="4"/>
      <c r="U501" s="4"/>
    </row>
    <row r="502" spans="1:21" x14ac:dyDescent="0.2">
      <c r="A502" s="6">
        <v>17</v>
      </c>
      <c r="B502">
        <v>1</v>
      </c>
      <c r="C502" s="80">
        <f t="shared" ca="1" si="388"/>
        <v>449.160523137398</v>
      </c>
      <c r="D502" s="82">
        <f t="shared" ca="1" si="387"/>
        <v>20.872762672131774</v>
      </c>
      <c r="E502" s="80">
        <f t="shared" ref="E502:E549" ca="1" si="389">CD249</f>
        <v>2042.6765691651026</v>
      </c>
      <c r="F502" s="82">
        <f t="shared" ref="F502:F549" ca="1" si="390">E502*OtherSppInd</f>
        <v>2655.4795399146333</v>
      </c>
      <c r="I502" s="4"/>
      <c r="J502" s="4"/>
      <c r="K502" s="4"/>
      <c r="L502" s="4"/>
      <c r="M502" s="4"/>
      <c r="N502" s="4"/>
      <c r="O502" s="4"/>
      <c r="P502" s="4"/>
      <c r="S502" s="4"/>
      <c r="T502" s="4"/>
      <c r="U502" s="4"/>
    </row>
    <row r="503" spans="1:21" x14ac:dyDescent="0.2">
      <c r="A503" s="6">
        <v>17</v>
      </c>
      <c r="B503">
        <v>2</v>
      </c>
      <c r="C503" s="80">
        <f t="shared" ca="1" si="388"/>
        <v>903.50751277843801</v>
      </c>
      <c r="D503" s="82">
        <f t="shared" ref="D503:D549" ca="1" si="391">IF(CC250="",0,CC250)</f>
        <v>20.799393752537643</v>
      </c>
      <c r="E503" s="80">
        <f t="shared" ca="1" si="389"/>
        <v>4101.0643245232195</v>
      </c>
      <c r="F503" s="82">
        <f t="shared" ca="1" si="390"/>
        <v>5331.3836218801853</v>
      </c>
      <c r="I503" s="4"/>
      <c r="J503" s="4"/>
      <c r="K503" s="4"/>
      <c r="L503" s="4"/>
      <c r="M503" s="4"/>
      <c r="N503" s="4"/>
      <c r="O503" s="4"/>
      <c r="P503" s="4"/>
      <c r="S503" s="4"/>
      <c r="T503" s="4"/>
      <c r="U503" s="4"/>
    </row>
    <row r="504" spans="1:21" x14ac:dyDescent="0.2">
      <c r="A504" s="6">
        <v>17</v>
      </c>
      <c r="B504">
        <v>3</v>
      </c>
      <c r="C504" s="80">
        <f t="shared" ca="1" si="388"/>
        <v>780.51747386742602</v>
      </c>
      <c r="D504" s="82">
        <f t="shared" ca="1" si="391"/>
        <v>21.104399044202118</v>
      </c>
      <c r="E504" s="80">
        <f t="shared" ca="1" si="389"/>
        <v>3556.7963779862112</v>
      </c>
      <c r="F504" s="82">
        <f t="shared" ca="1" si="390"/>
        <v>4623.8352913820745</v>
      </c>
      <c r="I504" s="4"/>
      <c r="J504" s="4"/>
      <c r="K504" s="4"/>
      <c r="L504" s="4"/>
      <c r="M504" s="4"/>
      <c r="N504" s="4"/>
      <c r="O504" s="4"/>
      <c r="P504" s="4"/>
      <c r="S504" s="4"/>
      <c r="T504" s="4"/>
      <c r="U504" s="4"/>
    </row>
    <row r="505" spans="1:21" x14ac:dyDescent="0.2">
      <c r="A505" s="6">
        <v>17</v>
      </c>
      <c r="B505">
        <v>4</v>
      </c>
      <c r="C505" s="80">
        <f t="shared" ca="1" si="388"/>
        <v>765.50677752346314</v>
      </c>
      <c r="D505" s="82">
        <f t="shared" ca="1" si="391"/>
        <v>22.823149774627801</v>
      </c>
      <c r="E505" s="80">
        <f t="shared" ca="1" si="389"/>
        <v>3564.6141695481833</v>
      </c>
      <c r="F505" s="82">
        <f t="shared" ca="1" si="390"/>
        <v>4633.9984204126386</v>
      </c>
      <c r="I505" s="4"/>
      <c r="J505" s="4"/>
      <c r="K505" s="4"/>
      <c r="L505" s="4"/>
      <c r="M505" s="4"/>
      <c r="N505" s="4"/>
      <c r="O505" s="4"/>
      <c r="P505" s="4"/>
      <c r="S505" s="4"/>
      <c r="T505" s="4"/>
      <c r="U505" s="4"/>
    </row>
    <row r="506" spans="1:21" x14ac:dyDescent="0.2">
      <c r="A506" s="6">
        <v>17</v>
      </c>
      <c r="B506">
        <v>5</v>
      </c>
      <c r="C506" s="80">
        <f t="shared" ca="1" si="388"/>
        <v>975.17279220680109</v>
      </c>
      <c r="D506" s="82">
        <f t="shared" ca="1" si="391"/>
        <v>22.481594656791319</v>
      </c>
      <c r="E506" s="80">
        <f t="shared" ca="1" si="389"/>
        <v>4534.9402054991233</v>
      </c>
      <c r="F506" s="82">
        <f t="shared" ca="1" si="390"/>
        <v>5895.4222671488606</v>
      </c>
      <c r="G506" s="4"/>
      <c r="H506" s="4"/>
      <c r="I506" s="4"/>
      <c r="J506" s="4"/>
      <c r="K506" s="4"/>
      <c r="L506" s="4"/>
      <c r="M506" s="4"/>
      <c r="N506" s="4"/>
      <c r="O506" s="4"/>
      <c r="P506" s="4"/>
      <c r="S506" s="4"/>
      <c r="T506" s="4"/>
      <c r="U506" s="4"/>
    </row>
    <row r="507" spans="1:21" x14ac:dyDescent="0.2">
      <c r="A507" s="6">
        <v>17</v>
      </c>
      <c r="B507">
        <v>6</v>
      </c>
      <c r="C507" s="80">
        <f t="shared" ca="1" si="388"/>
        <v>425.69868177929783</v>
      </c>
      <c r="D507" s="82">
        <f t="shared" ca="1" si="391"/>
        <v>23.925823734944647</v>
      </c>
      <c r="E507" s="80">
        <f t="shared" ca="1" si="389"/>
        <v>2013.2027267892986</v>
      </c>
      <c r="F507" s="82">
        <f t="shared" ca="1" si="390"/>
        <v>2617.1635448260881</v>
      </c>
      <c r="G507" s="4"/>
      <c r="H507" s="4"/>
      <c r="I507" s="4"/>
      <c r="J507" s="4"/>
      <c r="K507" s="4"/>
      <c r="L507" s="4"/>
      <c r="M507" s="4"/>
      <c r="N507" s="4"/>
      <c r="O507" s="4"/>
      <c r="P507" s="4"/>
      <c r="S507" s="4"/>
      <c r="T507" s="4"/>
      <c r="U507" s="4"/>
    </row>
    <row r="508" spans="1:21" x14ac:dyDescent="0.2">
      <c r="A508" s="6">
        <v>17</v>
      </c>
      <c r="B508">
        <v>7</v>
      </c>
      <c r="C508" s="80">
        <f t="shared" ca="1" si="388"/>
        <v>338.92633510855961</v>
      </c>
      <c r="D508" s="82">
        <f t="shared" ca="1" si="391"/>
        <v>24.857085727899204</v>
      </c>
      <c r="E508" s="80">
        <f t="shared" ca="1" si="389"/>
        <v>1622.5988996634098</v>
      </c>
      <c r="F508" s="82">
        <f t="shared" ca="1" si="390"/>
        <v>2109.3785695624329</v>
      </c>
      <c r="G508" s="4"/>
      <c r="H508" s="4"/>
      <c r="I508" s="4"/>
      <c r="J508" s="4"/>
      <c r="K508" s="4"/>
      <c r="L508" s="4"/>
      <c r="M508" s="4"/>
      <c r="N508" s="4"/>
      <c r="O508" s="4"/>
      <c r="P508" s="4"/>
      <c r="S508" s="4"/>
      <c r="T508" s="4"/>
      <c r="U508" s="4"/>
    </row>
    <row r="509" spans="1:21" x14ac:dyDescent="0.2">
      <c r="A509" s="6">
        <v>17</v>
      </c>
      <c r="B509">
        <v>8</v>
      </c>
      <c r="C509" s="80">
        <f t="shared" ca="1" si="388"/>
        <v>243.02087078460988</v>
      </c>
      <c r="D509" s="82">
        <f t="shared" ca="1" si="391"/>
        <v>25.02987443972448</v>
      </c>
      <c r="E509" s="80">
        <f t="shared" ca="1" si="389"/>
        <v>1168.1781919133523</v>
      </c>
      <c r="F509" s="82">
        <f t="shared" ca="1" si="390"/>
        <v>1518.6316494873581</v>
      </c>
      <c r="G509" s="4"/>
      <c r="H509" s="4"/>
      <c r="I509" s="4"/>
      <c r="J509" s="4"/>
      <c r="K509" s="4"/>
      <c r="L509" s="4"/>
      <c r="M509" s="4"/>
      <c r="N509" s="4"/>
      <c r="O509" s="4"/>
      <c r="P509" s="4"/>
      <c r="S509" s="4"/>
      <c r="T509" s="4"/>
      <c r="U509" s="4"/>
    </row>
    <row r="510" spans="1:21" x14ac:dyDescent="0.2">
      <c r="A510" s="6">
        <v>17</v>
      </c>
      <c r="B510">
        <v>9</v>
      </c>
      <c r="C510" s="80">
        <f t="shared" ca="1" si="388"/>
        <v>116.1298354610194</v>
      </c>
      <c r="D510" s="82">
        <f t="shared" ca="1" si="391"/>
        <v>23.808186631224309</v>
      </c>
      <c r="E510" s="80">
        <f t="shared" ca="1" si="389"/>
        <v>551.35547303566636</v>
      </c>
      <c r="F510" s="82">
        <f t="shared" ca="1" si="390"/>
        <v>716.7621149463663</v>
      </c>
      <c r="G510" s="4"/>
      <c r="H510" s="4"/>
      <c r="I510" s="4"/>
      <c r="J510" s="4"/>
      <c r="K510" s="4"/>
      <c r="L510" s="4"/>
      <c r="M510" s="4"/>
      <c r="N510" s="4"/>
      <c r="O510" s="4"/>
      <c r="P510" s="4"/>
      <c r="S510" s="4"/>
      <c r="T510" s="4"/>
      <c r="U510" s="4"/>
    </row>
    <row r="511" spans="1:21" x14ac:dyDescent="0.2">
      <c r="A511" s="6">
        <v>17</v>
      </c>
      <c r="B511">
        <v>10</v>
      </c>
      <c r="C511" s="80">
        <f t="shared" ca="1" si="388"/>
        <v>164.46715546445958</v>
      </c>
      <c r="D511" s="82">
        <f t="shared" ca="1" si="391"/>
        <v>23.156341025524103</v>
      </c>
      <c r="E511" s="80">
        <f t="shared" ca="1" si="389"/>
        <v>773.72530118522798</v>
      </c>
      <c r="F511" s="82">
        <f t="shared" ca="1" si="390"/>
        <v>1005.8428915407964</v>
      </c>
      <c r="G511" s="4"/>
      <c r="H511" s="4"/>
      <c r="I511" s="4"/>
      <c r="J511" s="4"/>
      <c r="K511" s="4"/>
      <c r="L511" s="4"/>
      <c r="M511" s="4"/>
      <c r="N511" s="4"/>
      <c r="O511" s="4"/>
      <c r="P511" s="4"/>
      <c r="S511" s="4"/>
      <c r="T511" s="4"/>
      <c r="U511" s="4"/>
    </row>
    <row r="512" spans="1:21" x14ac:dyDescent="0.2">
      <c r="A512" s="6">
        <v>17</v>
      </c>
      <c r="B512">
        <v>11</v>
      </c>
      <c r="C512" s="80">
        <f t="shared" ca="1" si="388"/>
        <v>172.77179704906609</v>
      </c>
      <c r="D512" s="82">
        <f t="shared" ca="1" si="391"/>
        <v>22.046322662174408</v>
      </c>
      <c r="E512" s="80">
        <f t="shared" ca="1" si="389"/>
        <v>800.44248681197155</v>
      </c>
      <c r="F512" s="82">
        <f t="shared" ca="1" si="390"/>
        <v>1040.5752328555629</v>
      </c>
      <c r="G512" s="4"/>
      <c r="H512" s="4"/>
      <c r="I512" s="4"/>
      <c r="J512" s="4"/>
      <c r="K512" s="4"/>
      <c r="L512" s="4"/>
      <c r="M512" s="4"/>
      <c r="N512" s="4"/>
      <c r="O512" s="4"/>
      <c r="P512" s="4"/>
      <c r="S512" s="4"/>
      <c r="T512" s="4"/>
      <c r="U512" s="4"/>
    </row>
    <row r="513" spans="1:21" x14ac:dyDescent="0.2">
      <c r="A513" s="61">
        <v>17</v>
      </c>
      <c r="B513" s="58">
        <v>12</v>
      </c>
      <c r="C513" s="80">
        <f t="shared" ca="1" si="388"/>
        <v>203.56380824584429</v>
      </c>
      <c r="D513" s="82">
        <f t="shared" ca="1" si="391"/>
        <v>20.905245322663923</v>
      </c>
      <c r="E513" s="80">
        <f t="shared" ca="1" si="389"/>
        <v>926.89324882168603</v>
      </c>
      <c r="F513" s="82">
        <f t="shared" ca="1" si="390"/>
        <v>1204.961223468192</v>
      </c>
      <c r="I513" s="4"/>
      <c r="J513" s="4"/>
      <c r="K513" s="4"/>
      <c r="L513" s="4"/>
      <c r="M513" s="4"/>
      <c r="N513" s="4"/>
      <c r="O513" s="4"/>
      <c r="P513" s="4"/>
      <c r="S513" s="4"/>
      <c r="T513" s="4"/>
      <c r="U513" s="4"/>
    </row>
    <row r="514" spans="1:21" x14ac:dyDescent="0.2">
      <c r="A514" s="7">
        <v>18</v>
      </c>
      <c r="B514">
        <v>1</v>
      </c>
      <c r="C514" s="80">
        <f t="shared" ca="1" si="388"/>
        <v>544.9574659768532</v>
      </c>
      <c r="D514" s="82">
        <f t="shared" ca="1" si="391"/>
        <v>20.234206562956743</v>
      </c>
      <c r="E514" s="80">
        <f t="shared" ca="1" si="389"/>
        <v>2453.7994914231899</v>
      </c>
      <c r="F514" s="82">
        <f t="shared" ca="1" si="390"/>
        <v>3189.9393388501471</v>
      </c>
      <c r="I514" s="4"/>
      <c r="J514" s="4"/>
      <c r="K514" s="4"/>
      <c r="L514" s="4"/>
      <c r="M514" s="4"/>
      <c r="N514" s="4"/>
      <c r="O514" s="4"/>
      <c r="P514" s="4"/>
      <c r="S514" s="4"/>
      <c r="T514" s="4"/>
      <c r="U514" s="4"/>
    </row>
    <row r="515" spans="1:21" x14ac:dyDescent="0.2">
      <c r="A515" s="7">
        <v>18</v>
      </c>
      <c r="B515">
        <v>2</v>
      </c>
      <c r="C515" s="80">
        <f t="shared" ca="1" si="388"/>
        <v>493.38488254381048</v>
      </c>
      <c r="D515" s="82">
        <f t="shared" ca="1" si="391"/>
        <v>20.692149486766411</v>
      </c>
      <c r="E515" s="80">
        <f t="shared" ca="1" si="389"/>
        <v>2234.2643277189218</v>
      </c>
      <c r="F515" s="82">
        <f t="shared" ca="1" si="390"/>
        <v>2904.5436260345982</v>
      </c>
      <c r="I515" s="4"/>
      <c r="J515" s="4"/>
      <c r="K515" s="4"/>
      <c r="L515" s="4"/>
      <c r="M515" s="4"/>
      <c r="N515" s="4"/>
      <c r="O515" s="4"/>
      <c r="P515" s="4"/>
      <c r="S515" s="4"/>
      <c r="T515" s="4"/>
      <c r="U515" s="4"/>
    </row>
    <row r="516" spans="1:21" x14ac:dyDescent="0.2">
      <c r="A516" s="7">
        <v>18</v>
      </c>
      <c r="B516">
        <v>3</v>
      </c>
      <c r="C516" s="80">
        <f t="shared" ca="1" si="388"/>
        <v>1329.2536979010295</v>
      </c>
      <c r="D516" s="82">
        <f t="shared" ca="1" si="391"/>
        <v>20.201681993360275</v>
      </c>
      <c r="E516" s="80">
        <f t="shared" ca="1" si="389"/>
        <v>5979.6954711824119</v>
      </c>
      <c r="F516" s="82">
        <f t="shared" ca="1" si="390"/>
        <v>7773.6041125371357</v>
      </c>
      <c r="I516" s="4"/>
      <c r="J516" s="4"/>
      <c r="K516" s="4"/>
      <c r="L516" s="4"/>
      <c r="M516" s="4"/>
      <c r="N516" s="4"/>
      <c r="O516" s="4"/>
      <c r="P516" s="4"/>
      <c r="S516" s="4"/>
      <c r="T516" s="4"/>
      <c r="U516" s="4"/>
    </row>
    <row r="517" spans="1:21" x14ac:dyDescent="0.2">
      <c r="A517" s="7">
        <v>18</v>
      </c>
      <c r="B517">
        <v>4</v>
      </c>
      <c r="C517" s="80">
        <f t="shared" ca="1" si="388"/>
        <v>1227.6008697082323</v>
      </c>
      <c r="D517" s="82">
        <f t="shared" ca="1" si="391"/>
        <v>21.925326552648777</v>
      </c>
      <c r="E517" s="80">
        <f t="shared" ca="1" si="389"/>
        <v>5647.0536749679113</v>
      </c>
      <c r="F517" s="82">
        <f t="shared" ca="1" si="390"/>
        <v>7341.1697774582854</v>
      </c>
      <c r="G517" s="4"/>
      <c r="H517" s="4"/>
      <c r="I517" s="4"/>
      <c r="J517" s="4"/>
      <c r="K517" s="4"/>
      <c r="L517" s="4"/>
      <c r="M517" s="4"/>
      <c r="N517" s="4"/>
      <c r="O517" s="4"/>
      <c r="P517" s="4"/>
      <c r="S517" s="4"/>
      <c r="T517" s="4"/>
      <c r="U517" s="4"/>
    </row>
    <row r="518" spans="1:21" x14ac:dyDescent="0.2">
      <c r="A518" s="7">
        <v>18</v>
      </c>
      <c r="B518">
        <v>5</v>
      </c>
      <c r="C518" s="80">
        <f t="shared" ca="1" si="388"/>
        <v>782.02837857207885</v>
      </c>
      <c r="D518" s="82">
        <f t="shared" ca="1" si="391"/>
        <v>23.614835303286725</v>
      </c>
      <c r="E518" s="80">
        <f t="shared" ca="1" si="389"/>
        <v>3677.7352588193926</v>
      </c>
      <c r="F518" s="82">
        <f t="shared" ca="1" si="390"/>
        <v>4781.0558364652106</v>
      </c>
      <c r="G518" s="4"/>
      <c r="H518" s="4"/>
      <c r="I518" s="4"/>
      <c r="J518" s="4"/>
      <c r="K518" s="4"/>
      <c r="L518" s="4"/>
      <c r="M518" s="4"/>
      <c r="N518" s="4"/>
      <c r="O518" s="4"/>
      <c r="P518" s="4"/>
      <c r="S518" s="4"/>
      <c r="T518" s="4"/>
      <c r="U518" s="4"/>
    </row>
    <row r="519" spans="1:21" x14ac:dyDescent="0.2">
      <c r="A519" s="7">
        <v>18</v>
      </c>
      <c r="B519">
        <v>6</v>
      </c>
      <c r="C519" s="80">
        <f t="shared" ca="1" si="388"/>
        <v>572.50261452783468</v>
      </c>
      <c r="D519" s="82">
        <f t="shared" ca="1" si="391"/>
        <v>23.359698422861186</v>
      </c>
      <c r="E519" s="80">
        <f t="shared" ca="1" si="389"/>
        <v>2693.8701832158417</v>
      </c>
      <c r="F519" s="82">
        <f t="shared" ca="1" si="390"/>
        <v>3502.0312381805943</v>
      </c>
      <c r="G519" s="4"/>
      <c r="H519" s="4"/>
      <c r="I519" s="4"/>
      <c r="J519" s="4"/>
      <c r="K519" s="4"/>
      <c r="L519" s="4"/>
      <c r="M519" s="4"/>
      <c r="N519" s="4"/>
      <c r="O519" s="4"/>
      <c r="P519" s="4"/>
      <c r="S519" s="4"/>
      <c r="T519" s="4"/>
      <c r="U519" s="4"/>
    </row>
    <row r="520" spans="1:21" x14ac:dyDescent="0.2">
      <c r="A520" s="7">
        <v>18</v>
      </c>
      <c r="B520">
        <v>7</v>
      </c>
      <c r="C520" s="80">
        <f t="shared" ca="1" si="388"/>
        <v>353.50850369683479</v>
      </c>
      <c r="D520" s="82">
        <f t="shared" ca="1" si="391"/>
        <v>24.706216231198418</v>
      </c>
      <c r="E520" s="80">
        <f t="shared" ca="1" si="389"/>
        <v>1688.9304683612693</v>
      </c>
      <c r="F520" s="82">
        <f t="shared" ca="1" si="390"/>
        <v>2195.6096088696499</v>
      </c>
      <c r="G520" s="4"/>
      <c r="H520" s="4"/>
      <c r="I520" s="4"/>
      <c r="J520" s="4"/>
      <c r="K520" s="4"/>
      <c r="L520" s="4"/>
      <c r="M520" s="4"/>
      <c r="N520" s="4"/>
      <c r="O520" s="4"/>
      <c r="P520" s="4"/>
      <c r="S520" s="4"/>
      <c r="T520" s="4"/>
      <c r="U520" s="4"/>
    </row>
    <row r="521" spans="1:21" x14ac:dyDescent="0.2">
      <c r="A521" s="7">
        <v>18</v>
      </c>
      <c r="B521">
        <v>8</v>
      </c>
      <c r="C521" s="80">
        <f t="shared" ca="1" si="388"/>
        <v>292.11771386883044</v>
      </c>
      <c r="D521" s="82">
        <f t="shared" ca="1" si="391"/>
        <v>24.761309422289578</v>
      </c>
      <c r="E521" s="80">
        <f t="shared" ca="1" si="389"/>
        <v>1399.7198802260732</v>
      </c>
      <c r="F521" s="82">
        <f t="shared" ca="1" si="390"/>
        <v>1819.6358442938952</v>
      </c>
      <c r="G521" s="4"/>
      <c r="H521" s="4"/>
      <c r="I521" s="4"/>
      <c r="J521" s="4"/>
      <c r="K521" s="4"/>
      <c r="L521" s="4"/>
      <c r="M521" s="4"/>
      <c r="N521" s="4"/>
      <c r="O521" s="4"/>
      <c r="P521" s="4"/>
      <c r="S521" s="4"/>
      <c r="T521" s="4"/>
      <c r="U521" s="4"/>
    </row>
    <row r="522" spans="1:21" x14ac:dyDescent="0.2">
      <c r="A522" s="7">
        <v>18</v>
      </c>
      <c r="B522">
        <v>9</v>
      </c>
      <c r="C522" s="80">
        <f t="shared" ca="1" si="388"/>
        <v>196.56214998816205</v>
      </c>
      <c r="D522" s="82">
        <f t="shared" ca="1" si="391"/>
        <v>23.799850918410797</v>
      </c>
      <c r="E522" s="80">
        <f t="shared" ca="1" si="389"/>
        <v>932.70280064122312</v>
      </c>
      <c r="F522" s="82">
        <f t="shared" ca="1" si="390"/>
        <v>1212.51364083359</v>
      </c>
      <c r="G522" s="4"/>
      <c r="H522" s="4"/>
      <c r="I522" s="4"/>
      <c r="J522" s="4"/>
      <c r="K522" s="4"/>
      <c r="L522" s="4"/>
      <c r="M522" s="4"/>
      <c r="N522" s="4"/>
      <c r="O522" s="4"/>
      <c r="P522" s="4"/>
      <c r="S522" s="4"/>
      <c r="T522" s="4"/>
      <c r="U522" s="4"/>
    </row>
    <row r="523" spans="1:21" x14ac:dyDescent="0.2">
      <c r="A523" s="7">
        <v>18</v>
      </c>
      <c r="B523">
        <v>10</v>
      </c>
      <c r="C523" s="80">
        <f t="shared" ca="1" si="388"/>
        <v>232.2018671223662</v>
      </c>
      <c r="D523" s="82">
        <f t="shared" ca="1" si="391"/>
        <v>24.408246832750141</v>
      </c>
      <c r="E523" s="80">
        <f t="shared" ca="1" si="389"/>
        <v>1107.9171292101314</v>
      </c>
      <c r="F523" s="82">
        <f t="shared" ca="1" si="390"/>
        <v>1440.292267973171</v>
      </c>
      <c r="G523" s="4"/>
      <c r="H523" s="4"/>
      <c r="I523" s="4"/>
      <c r="J523" s="4"/>
      <c r="K523" s="4"/>
      <c r="L523" s="4"/>
      <c r="M523" s="4"/>
      <c r="N523" s="4"/>
      <c r="O523" s="4"/>
      <c r="P523" s="4"/>
      <c r="S523" s="4"/>
      <c r="T523" s="4"/>
      <c r="U523" s="4"/>
    </row>
    <row r="524" spans="1:21" x14ac:dyDescent="0.2">
      <c r="A524" s="7">
        <v>18</v>
      </c>
      <c r="B524">
        <v>11</v>
      </c>
      <c r="C524" s="80">
        <f t="shared" ca="1" si="388"/>
        <v>178.54974999522452</v>
      </c>
      <c r="D524" s="82">
        <f t="shared" ca="1" si="391"/>
        <v>21.533508407488426</v>
      </c>
      <c r="E524" s="80">
        <f t="shared" ca="1" si="389"/>
        <v>822.41822703173841</v>
      </c>
      <c r="F524" s="82">
        <f t="shared" ca="1" si="390"/>
        <v>1069.14369514126</v>
      </c>
      <c r="G524" s="4"/>
      <c r="H524" s="4"/>
      <c r="I524" s="4"/>
      <c r="J524" s="4"/>
      <c r="K524" s="4"/>
      <c r="L524" s="4"/>
      <c r="M524" s="4"/>
      <c r="N524" s="4"/>
      <c r="O524" s="4"/>
      <c r="P524" s="4"/>
      <c r="S524" s="4"/>
      <c r="T524" s="4"/>
      <c r="U524" s="4"/>
    </row>
    <row r="525" spans="1:21" x14ac:dyDescent="0.2">
      <c r="A525" s="65">
        <v>18</v>
      </c>
      <c r="B525" s="58">
        <v>12</v>
      </c>
      <c r="C525" s="80">
        <f t="shared" ca="1" si="388"/>
        <v>362.94999402120237</v>
      </c>
      <c r="D525" s="82">
        <f t="shared" ca="1" si="391"/>
        <v>20.69399302519566</v>
      </c>
      <c r="E525" s="80">
        <f t="shared" ca="1" si="389"/>
        <v>1646.9645047357892</v>
      </c>
      <c r="F525" s="82">
        <f t="shared" ca="1" si="390"/>
        <v>2141.0538561565259</v>
      </c>
      <c r="I525" s="4"/>
      <c r="J525" s="4"/>
      <c r="K525" s="4"/>
      <c r="L525" s="4"/>
      <c r="M525" s="4"/>
      <c r="N525" s="4"/>
      <c r="O525" s="4"/>
      <c r="P525" s="4"/>
      <c r="S525" s="4"/>
      <c r="T525" s="4"/>
      <c r="U525" s="4"/>
    </row>
    <row r="526" spans="1:21" x14ac:dyDescent="0.2">
      <c r="A526" s="6">
        <v>19</v>
      </c>
      <c r="B526">
        <v>1</v>
      </c>
      <c r="C526" s="80">
        <f t="shared" ca="1" si="388"/>
        <v>513.0040708359528</v>
      </c>
      <c r="D526" s="82">
        <f t="shared" ca="1" si="391"/>
        <v>20.845637019338344</v>
      </c>
      <c r="E526" s="80">
        <f t="shared" ca="1" si="389"/>
        <v>2329.6688741979297</v>
      </c>
      <c r="F526" s="82">
        <f t="shared" ca="1" si="390"/>
        <v>3028.5695364573085</v>
      </c>
      <c r="I526" s="4"/>
      <c r="J526" s="4"/>
      <c r="K526" s="4"/>
      <c r="L526" s="4"/>
      <c r="M526" s="4"/>
      <c r="N526" s="4"/>
      <c r="O526" s="4"/>
      <c r="P526" s="4"/>
      <c r="S526" s="4"/>
      <c r="T526" s="4"/>
      <c r="U526" s="4"/>
    </row>
    <row r="527" spans="1:21" x14ac:dyDescent="0.2">
      <c r="A527" s="6">
        <v>19</v>
      </c>
      <c r="B527">
        <v>2</v>
      </c>
      <c r="C527" s="80">
        <f t="shared" ca="1" si="388"/>
        <v>616.1203638924394</v>
      </c>
      <c r="D527" s="82">
        <f t="shared" ca="1" si="391"/>
        <v>20.142907245132029</v>
      </c>
      <c r="E527" s="80">
        <f t="shared" ca="1" si="389"/>
        <v>2769.7658658347045</v>
      </c>
      <c r="F527" s="82">
        <f t="shared" ca="1" si="390"/>
        <v>3600.695625585116</v>
      </c>
      <c r="I527" s="4"/>
      <c r="J527" s="4"/>
      <c r="K527" s="4"/>
      <c r="L527" s="4"/>
      <c r="M527" s="4"/>
      <c r="N527" s="4"/>
      <c r="O527" s="4"/>
      <c r="P527" s="4"/>
      <c r="S527" s="4"/>
      <c r="T527" s="4"/>
      <c r="U527" s="4"/>
    </row>
    <row r="528" spans="1:21" x14ac:dyDescent="0.2">
      <c r="A528" s="6">
        <v>19</v>
      </c>
      <c r="B528">
        <v>3</v>
      </c>
      <c r="C528" s="80">
        <f t="shared" ca="1" si="388"/>
        <v>927.53348647043879</v>
      </c>
      <c r="D528" s="82">
        <f t="shared" ca="1" si="391"/>
        <v>20.318709031156988</v>
      </c>
      <c r="E528" s="80">
        <f t="shared" ca="1" si="389"/>
        <v>4177.8472668206277</v>
      </c>
      <c r="F528" s="82">
        <f t="shared" ca="1" si="390"/>
        <v>5431.2014468668167</v>
      </c>
      <c r="G528" s="4"/>
      <c r="H528" s="4"/>
      <c r="I528" s="4"/>
      <c r="J528" s="4"/>
      <c r="K528" s="4"/>
      <c r="L528" s="4"/>
      <c r="M528" s="4"/>
      <c r="N528" s="4"/>
      <c r="O528" s="4"/>
      <c r="P528" s="4"/>
      <c r="S528" s="4"/>
      <c r="T528" s="4"/>
      <c r="U528" s="4"/>
    </row>
    <row r="529" spans="1:21" x14ac:dyDescent="0.2">
      <c r="A529" s="6">
        <v>19</v>
      </c>
      <c r="B529">
        <v>4</v>
      </c>
      <c r="C529" s="80">
        <f t="shared" ca="1" si="388"/>
        <v>831.5584483696756</v>
      </c>
      <c r="D529" s="82">
        <f t="shared" ca="1" si="391"/>
        <v>20.937084580001088</v>
      </c>
      <c r="E529" s="80">
        <f t="shared" ca="1" si="389"/>
        <v>3778.0412415377164</v>
      </c>
      <c r="F529" s="82">
        <f t="shared" ca="1" si="390"/>
        <v>4911.4536139990314</v>
      </c>
      <c r="G529" s="4"/>
      <c r="H529" s="4"/>
      <c r="I529" s="4"/>
      <c r="J529" s="4"/>
      <c r="K529" s="4"/>
      <c r="L529" s="4"/>
      <c r="M529" s="4"/>
      <c r="N529" s="4"/>
      <c r="O529" s="4"/>
      <c r="P529" s="4"/>
      <c r="S529" s="4"/>
      <c r="T529" s="4"/>
      <c r="U529" s="4"/>
    </row>
    <row r="530" spans="1:21" x14ac:dyDescent="0.2">
      <c r="A530" s="6">
        <v>19</v>
      </c>
      <c r="B530">
        <v>5</v>
      </c>
      <c r="C530" s="80">
        <f t="shared" ca="1" si="388"/>
        <v>728.37149494249502</v>
      </c>
      <c r="D530" s="82">
        <f t="shared" ca="1" si="391"/>
        <v>22.072901952491009</v>
      </c>
      <c r="E530" s="80">
        <f t="shared" ca="1" si="389"/>
        <v>3360.4169741630453</v>
      </c>
      <c r="F530" s="82">
        <f t="shared" ca="1" si="390"/>
        <v>4368.5420664119592</v>
      </c>
      <c r="G530" s="4"/>
      <c r="H530" s="4"/>
      <c r="I530" s="4"/>
      <c r="J530" s="4"/>
      <c r="K530" s="4"/>
      <c r="L530" s="4"/>
      <c r="M530" s="4"/>
      <c r="N530" s="4"/>
      <c r="O530" s="4"/>
      <c r="P530" s="4"/>
      <c r="S530" s="4"/>
      <c r="T530" s="4"/>
      <c r="U530" s="4"/>
    </row>
    <row r="531" spans="1:21" x14ac:dyDescent="0.2">
      <c r="A531" s="6">
        <v>19</v>
      </c>
      <c r="B531">
        <v>6</v>
      </c>
      <c r="C531" s="80">
        <f t="shared" ca="1" si="388"/>
        <v>753.79737978446053</v>
      </c>
      <c r="D531" s="82">
        <f t="shared" ca="1" si="391"/>
        <v>23.006357360053254</v>
      </c>
      <c r="E531" s="80">
        <f t="shared" ca="1" si="389"/>
        <v>3523.2457088626843</v>
      </c>
      <c r="F531" s="82">
        <f t="shared" ca="1" si="390"/>
        <v>4580.2194215214895</v>
      </c>
      <c r="G531" s="4"/>
      <c r="H531" s="4"/>
      <c r="I531" s="4"/>
      <c r="J531" s="4"/>
      <c r="K531" s="4"/>
      <c r="L531" s="4"/>
      <c r="M531" s="4"/>
      <c r="N531" s="4"/>
      <c r="O531" s="4"/>
      <c r="P531" s="4"/>
      <c r="S531" s="4"/>
      <c r="T531" s="4"/>
      <c r="U531" s="4"/>
    </row>
    <row r="532" spans="1:21" x14ac:dyDescent="0.2">
      <c r="A532" s="6">
        <v>19</v>
      </c>
      <c r="B532">
        <v>7</v>
      </c>
      <c r="C532" s="80">
        <f t="shared" ca="1" si="388"/>
        <v>448.93024055988747</v>
      </c>
      <c r="D532" s="82">
        <f t="shared" ca="1" si="391"/>
        <v>23.619818476158752</v>
      </c>
      <c r="E532" s="80">
        <f t="shared" ca="1" si="389"/>
        <v>2117.1318602929023</v>
      </c>
      <c r="F532" s="82">
        <f t="shared" ca="1" si="390"/>
        <v>2752.271418380773</v>
      </c>
      <c r="G532" s="4"/>
      <c r="H532" s="4"/>
      <c r="I532" s="4"/>
      <c r="J532" s="4"/>
      <c r="K532" s="4"/>
      <c r="L532" s="4"/>
      <c r="M532" s="4"/>
      <c r="N532" s="4"/>
      <c r="O532" s="4"/>
      <c r="P532" s="4"/>
      <c r="S532" s="4"/>
      <c r="T532" s="4"/>
      <c r="U532" s="4"/>
    </row>
    <row r="533" spans="1:21" x14ac:dyDescent="0.2">
      <c r="A533" s="6">
        <v>19</v>
      </c>
      <c r="B533">
        <v>8</v>
      </c>
      <c r="C533" s="80">
        <f t="shared" ca="1" si="388"/>
        <v>308.51133834765869</v>
      </c>
      <c r="D533" s="82">
        <f t="shared" ca="1" si="391"/>
        <v>24.475187160913705</v>
      </c>
      <c r="E533" s="80">
        <f t="shared" ca="1" si="389"/>
        <v>1470.7370952544334</v>
      </c>
      <c r="F533" s="82">
        <f t="shared" ca="1" si="390"/>
        <v>1911.9582238307635</v>
      </c>
      <c r="G533" s="4"/>
      <c r="H533" s="4"/>
      <c r="I533" s="4"/>
      <c r="J533" s="4"/>
      <c r="K533" s="4"/>
      <c r="L533" s="4"/>
      <c r="M533" s="4"/>
      <c r="N533" s="4"/>
      <c r="O533" s="4"/>
      <c r="P533" s="4"/>
      <c r="S533" s="4"/>
      <c r="T533" s="4"/>
      <c r="U533" s="4"/>
    </row>
    <row r="534" spans="1:21" x14ac:dyDescent="0.2">
      <c r="A534" s="6">
        <v>19</v>
      </c>
      <c r="B534">
        <v>9</v>
      </c>
      <c r="C534" s="80">
        <f t="shared" ca="1" si="388"/>
        <v>252.80378596549838</v>
      </c>
      <c r="D534" s="82">
        <f t="shared" ca="1" si="391"/>
        <v>25.233013318235887</v>
      </c>
      <c r="E534" s="80">
        <f t="shared" ca="1" si="389"/>
        <v>1216.8505861801261</v>
      </c>
      <c r="F534" s="82">
        <f t="shared" ca="1" si="390"/>
        <v>1581.9057620341641</v>
      </c>
      <c r="G534" s="4"/>
      <c r="H534" s="4"/>
      <c r="I534" s="4"/>
      <c r="J534" s="4"/>
      <c r="K534" s="4"/>
      <c r="L534" s="4"/>
      <c r="M534" s="4"/>
      <c r="N534" s="4"/>
      <c r="O534" s="4"/>
      <c r="P534" s="4"/>
      <c r="S534" s="4"/>
      <c r="T534" s="4"/>
      <c r="U534" s="4"/>
    </row>
    <row r="535" spans="1:21" x14ac:dyDescent="0.2">
      <c r="A535" s="6">
        <v>19</v>
      </c>
      <c r="B535">
        <v>10</v>
      </c>
      <c r="C535" s="80">
        <f t="shared" ca="1" si="388"/>
        <v>160.53365341401289</v>
      </c>
      <c r="D535" s="82">
        <f t="shared" ca="1" si="391"/>
        <v>23.360203613837651</v>
      </c>
      <c r="E535" s="80">
        <f t="shared" ca="1" si="389"/>
        <v>758.18166617882298</v>
      </c>
      <c r="F535" s="82">
        <f t="shared" ca="1" si="390"/>
        <v>985.63616603246987</v>
      </c>
      <c r="G535" s="4"/>
      <c r="H535" s="4"/>
      <c r="I535" s="4"/>
      <c r="J535" s="4"/>
      <c r="K535" s="4"/>
      <c r="L535" s="4"/>
      <c r="M535" s="4"/>
      <c r="N535" s="4"/>
      <c r="O535" s="4"/>
      <c r="P535" s="4"/>
      <c r="S535" s="4"/>
      <c r="T535" s="4"/>
      <c r="U535" s="4"/>
    </row>
    <row r="536" spans="1:21" x14ac:dyDescent="0.2">
      <c r="A536" s="6">
        <v>19</v>
      </c>
      <c r="B536">
        <v>11</v>
      </c>
      <c r="C536" s="80">
        <f t="shared" ca="1" si="388"/>
        <v>108.59837106196578</v>
      </c>
      <c r="D536" s="82">
        <f t="shared" ca="1" si="391"/>
        <v>20.700130263296835</v>
      </c>
      <c r="E536" s="80">
        <f t="shared" ca="1" si="389"/>
        <v>493.7286877744063</v>
      </c>
      <c r="F536" s="82">
        <f t="shared" ca="1" si="390"/>
        <v>641.84729410672821</v>
      </c>
      <c r="G536" s="4"/>
      <c r="H536" s="4"/>
      <c r="I536" s="4"/>
      <c r="J536" s="4"/>
      <c r="K536" s="4"/>
      <c r="L536" s="4"/>
      <c r="M536" s="4"/>
      <c r="N536" s="4"/>
      <c r="O536" s="4"/>
      <c r="P536" s="4"/>
      <c r="S536" s="4"/>
      <c r="T536" s="4"/>
      <c r="U536" s="4"/>
    </row>
    <row r="537" spans="1:21" x14ac:dyDescent="0.2">
      <c r="A537" s="61">
        <v>19</v>
      </c>
      <c r="B537" s="58">
        <v>12</v>
      </c>
      <c r="C537" s="80">
        <f t="shared" ca="1" si="388"/>
        <v>189.01906007025573</v>
      </c>
      <c r="D537" s="82">
        <f t="shared" ca="1" si="391"/>
        <v>20.986110335127776</v>
      </c>
      <c r="E537" s="80">
        <f t="shared" ca="1" si="389"/>
        <v>860.29925318105006</v>
      </c>
      <c r="F537" s="82">
        <f t="shared" ca="1" si="390"/>
        <v>1118.389029135365</v>
      </c>
      <c r="I537" s="4"/>
      <c r="J537" s="4"/>
      <c r="K537" s="4"/>
      <c r="L537" s="4"/>
      <c r="M537" s="4"/>
      <c r="N537" s="4"/>
      <c r="O537" s="4"/>
      <c r="P537" s="4"/>
      <c r="S537" s="4"/>
      <c r="T537" s="4"/>
      <c r="U537" s="4"/>
    </row>
    <row r="538" spans="1:21" x14ac:dyDescent="0.2">
      <c r="A538" s="7">
        <v>20</v>
      </c>
      <c r="B538">
        <v>1</v>
      </c>
      <c r="C538" s="80">
        <f t="shared" ca="1" si="388"/>
        <v>451.54310183213744</v>
      </c>
      <c r="D538" s="82">
        <f t="shared" ca="1" si="391"/>
        <v>20.929651986511644</v>
      </c>
      <c r="E538" s="80">
        <f t="shared" ca="1" si="389"/>
        <v>2053.2817217783772</v>
      </c>
      <c r="F538" s="82">
        <f t="shared" ca="1" si="390"/>
        <v>2669.2662383118904</v>
      </c>
      <c r="I538" s="4"/>
      <c r="J538" s="4"/>
      <c r="K538" s="4"/>
      <c r="L538" s="4"/>
      <c r="M538" s="4"/>
      <c r="N538" s="4"/>
      <c r="O538" s="4"/>
      <c r="P538" s="4"/>
      <c r="S538" s="4"/>
      <c r="T538" s="4"/>
      <c r="U538" s="4"/>
    </row>
    <row r="539" spans="1:21" x14ac:dyDescent="0.2">
      <c r="A539" s="7">
        <v>20</v>
      </c>
      <c r="B539">
        <v>2</v>
      </c>
      <c r="C539" s="80">
        <f t="shared" ca="1" si="388"/>
        <v>867.08993442374356</v>
      </c>
      <c r="D539" s="82">
        <f t="shared" ca="1" si="391"/>
        <v>19.870923863955095</v>
      </c>
      <c r="E539" s="80">
        <f t="shared" ca="1" si="389"/>
        <v>3882.2119334203685</v>
      </c>
      <c r="F539" s="82">
        <f t="shared" ca="1" si="390"/>
        <v>5046.8755134464791</v>
      </c>
      <c r="G539" s="4"/>
      <c r="H539" s="4"/>
      <c r="I539" s="4"/>
      <c r="J539" s="4"/>
      <c r="K539" s="4"/>
      <c r="L539" s="4"/>
      <c r="M539" s="4"/>
      <c r="N539" s="4"/>
      <c r="O539" s="4"/>
      <c r="P539" s="4"/>
      <c r="S539" s="4"/>
      <c r="T539" s="4"/>
      <c r="U539" s="4"/>
    </row>
    <row r="540" spans="1:21" x14ac:dyDescent="0.2">
      <c r="A540" s="7">
        <v>20</v>
      </c>
      <c r="B540">
        <v>3</v>
      </c>
      <c r="C540" s="80">
        <f t="shared" ca="1" si="388"/>
        <v>1035.9268490767161</v>
      </c>
      <c r="D540" s="82">
        <f t="shared" ca="1" si="391"/>
        <v>20.724230326914491</v>
      </c>
      <c r="E540" s="80">
        <f t="shared" ca="1" si="389"/>
        <v>4690.8989783009511</v>
      </c>
      <c r="F540" s="82">
        <f t="shared" ca="1" si="390"/>
        <v>6098.1686717912362</v>
      </c>
      <c r="G540" s="4"/>
      <c r="H540" s="4"/>
      <c r="I540" s="4"/>
      <c r="J540" s="4"/>
      <c r="K540" s="4"/>
      <c r="L540" s="4"/>
      <c r="M540" s="4"/>
      <c r="N540" s="4"/>
      <c r="O540" s="4"/>
      <c r="P540" s="4"/>
      <c r="S540" s="4"/>
      <c r="T540" s="4"/>
      <c r="U540" s="4"/>
    </row>
    <row r="541" spans="1:21" x14ac:dyDescent="0.2">
      <c r="A541" s="7">
        <v>20</v>
      </c>
      <c r="B541">
        <v>4</v>
      </c>
      <c r="C541" s="80">
        <f t="shared" ca="1" si="388"/>
        <v>1056.2388515487694</v>
      </c>
      <c r="D541" s="82">
        <f t="shared" ca="1" si="391"/>
        <v>22.433722386118696</v>
      </c>
      <c r="E541" s="80">
        <f t="shared" ca="1" si="389"/>
        <v>4891.6061862264787</v>
      </c>
      <c r="F541" s="82">
        <f t="shared" ca="1" si="390"/>
        <v>6359.0880420944222</v>
      </c>
      <c r="G541" s="4"/>
      <c r="H541" s="4"/>
      <c r="I541" s="4"/>
      <c r="J541" s="4"/>
      <c r="K541" s="4"/>
      <c r="L541" s="4"/>
      <c r="M541" s="4"/>
      <c r="N541" s="4"/>
      <c r="O541" s="4"/>
      <c r="P541" s="4"/>
      <c r="S541" s="4"/>
      <c r="T541" s="4"/>
      <c r="U541" s="4"/>
    </row>
    <row r="542" spans="1:21" x14ac:dyDescent="0.2">
      <c r="A542" s="7">
        <v>20</v>
      </c>
      <c r="B542">
        <v>5</v>
      </c>
      <c r="C542" s="80">
        <f t="shared" ca="1" si="388"/>
        <v>737.72012203807685</v>
      </c>
      <c r="D542" s="82">
        <f t="shared" ca="1" si="391"/>
        <v>22.976390627798633</v>
      </c>
      <c r="E542" s="80">
        <f t="shared" ca="1" si="389"/>
        <v>3448.3330275446906</v>
      </c>
      <c r="F542" s="82">
        <f t="shared" ca="1" si="390"/>
        <v>4482.8329358080982</v>
      </c>
      <c r="G542" s="4"/>
      <c r="H542" s="4"/>
      <c r="I542" s="4"/>
      <c r="J542" s="4"/>
      <c r="K542" s="4"/>
      <c r="L542" s="4"/>
      <c r="M542" s="4"/>
      <c r="N542" s="4"/>
      <c r="O542" s="4"/>
      <c r="P542" s="4"/>
      <c r="S542" s="4"/>
      <c r="T542" s="4"/>
      <c r="U542" s="4"/>
    </row>
    <row r="543" spans="1:21" x14ac:dyDescent="0.2">
      <c r="A543" s="7">
        <v>20</v>
      </c>
      <c r="B543">
        <v>6</v>
      </c>
      <c r="C543" s="80">
        <f t="shared" ca="1" si="388"/>
        <v>527.46082085125477</v>
      </c>
      <c r="D543" s="82">
        <f t="shared" ca="1" si="391"/>
        <v>23.267926452250109</v>
      </c>
      <c r="E543" s="80">
        <f t="shared" ca="1" si="389"/>
        <v>2477.7942968920934</v>
      </c>
      <c r="F543" s="82">
        <f t="shared" ca="1" si="390"/>
        <v>3221.1325859597214</v>
      </c>
      <c r="G543" s="4"/>
      <c r="H543" s="4"/>
      <c r="I543" s="4"/>
      <c r="J543" s="4"/>
      <c r="K543" s="4"/>
      <c r="L543" s="4"/>
      <c r="M543" s="4"/>
      <c r="N543" s="4"/>
      <c r="O543" s="4"/>
      <c r="P543" s="4"/>
      <c r="S543" s="4"/>
      <c r="T543" s="4"/>
      <c r="U543" s="4"/>
    </row>
    <row r="544" spans="1:21" x14ac:dyDescent="0.2">
      <c r="A544" s="7">
        <v>20</v>
      </c>
      <c r="B544">
        <v>7</v>
      </c>
      <c r="C544" s="80">
        <f t="shared" ca="1" si="388"/>
        <v>422.8426873123488</v>
      </c>
      <c r="D544" s="82">
        <f t="shared" ca="1" si="391"/>
        <v>23.897292450956389</v>
      </c>
      <c r="E544" s="80">
        <f t="shared" ca="1" si="389"/>
        <v>2002.2321339067162</v>
      </c>
      <c r="F544" s="82">
        <f t="shared" ca="1" si="390"/>
        <v>2602.9017740787313</v>
      </c>
      <c r="G544" s="4"/>
      <c r="H544" s="4"/>
      <c r="I544" s="4"/>
      <c r="J544" s="4"/>
      <c r="K544" s="4"/>
      <c r="L544" s="4"/>
      <c r="M544" s="4"/>
      <c r="N544" s="4"/>
      <c r="O544" s="4"/>
      <c r="P544" s="4"/>
      <c r="S544" s="4"/>
      <c r="T544" s="4"/>
      <c r="U544" s="4"/>
    </row>
    <row r="545" spans="1:21" x14ac:dyDescent="0.2">
      <c r="A545" s="7">
        <v>20</v>
      </c>
      <c r="B545">
        <v>8</v>
      </c>
      <c r="C545" s="80">
        <f t="shared" ca="1" si="388"/>
        <v>339.03366114959044</v>
      </c>
      <c r="D545" s="82">
        <f t="shared" ca="1" si="391"/>
        <v>23.837068343170394</v>
      </c>
      <c r="E545" s="80">
        <f t="shared" ca="1" si="389"/>
        <v>1606.2758516108083</v>
      </c>
      <c r="F545" s="82">
        <f t="shared" ca="1" si="390"/>
        <v>2088.1586070940507</v>
      </c>
      <c r="G545" s="4"/>
      <c r="H545" s="4"/>
      <c r="I545" s="4"/>
      <c r="J545" s="4"/>
      <c r="K545" s="4"/>
      <c r="L545" s="4"/>
      <c r="M545" s="4"/>
      <c r="N545" s="4"/>
      <c r="O545" s="4"/>
      <c r="P545" s="4"/>
      <c r="S545" s="4"/>
      <c r="T545" s="4"/>
      <c r="U545" s="4"/>
    </row>
    <row r="546" spans="1:21" x14ac:dyDescent="0.2">
      <c r="A546" s="7">
        <v>20</v>
      </c>
      <c r="B546">
        <v>9</v>
      </c>
      <c r="C546" s="80">
        <f t="shared" ca="1" si="388"/>
        <v>173.763484803143</v>
      </c>
      <c r="D546" s="82">
        <f t="shared" ca="1" si="391"/>
        <v>22.787958397716046</v>
      </c>
      <c r="E546" s="80">
        <f t="shared" ca="1" si="389"/>
        <v>813.31161595805929</v>
      </c>
      <c r="F546" s="82">
        <f t="shared" ca="1" si="390"/>
        <v>1057.3051007454771</v>
      </c>
      <c r="G546" s="4"/>
      <c r="H546" s="4"/>
      <c r="I546" s="4"/>
      <c r="J546" s="4"/>
      <c r="K546" s="4"/>
      <c r="L546" s="4"/>
      <c r="M546" s="4"/>
      <c r="N546" s="4"/>
      <c r="O546" s="4"/>
      <c r="P546" s="4"/>
      <c r="S546" s="4"/>
      <c r="T546" s="4"/>
      <c r="U546" s="4"/>
    </row>
    <row r="547" spans="1:21" x14ac:dyDescent="0.2">
      <c r="A547" s="7">
        <v>20</v>
      </c>
      <c r="B547">
        <v>10</v>
      </c>
      <c r="C547" s="80">
        <f t="shared" ca="1" si="388"/>
        <v>130.00179810490525</v>
      </c>
      <c r="D547" s="82">
        <f t="shared" ca="1" si="391"/>
        <v>22.832905584323825</v>
      </c>
      <c r="E547" s="80">
        <f t="shared" ca="1" si="389"/>
        <v>607.94904659127303</v>
      </c>
      <c r="F547" s="82">
        <f t="shared" ca="1" si="390"/>
        <v>790.33376056865495</v>
      </c>
      <c r="G547" s="4"/>
      <c r="H547" s="4"/>
      <c r="I547" s="4"/>
      <c r="J547" s="4"/>
      <c r="K547" s="4"/>
      <c r="L547" s="4"/>
      <c r="M547" s="4"/>
      <c r="N547" s="4"/>
      <c r="O547" s="4"/>
      <c r="P547" s="4"/>
      <c r="S547" s="4"/>
      <c r="T547" s="4"/>
      <c r="U547" s="4"/>
    </row>
    <row r="548" spans="1:21" x14ac:dyDescent="0.2">
      <c r="A548" s="7">
        <v>20</v>
      </c>
      <c r="B548">
        <v>11</v>
      </c>
      <c r="C548" s="80">
        <f t="shared" ca="1" si="388"/>
        <v>167.48413160486973</v>
      </c>
      <c r="D548" s="82">
        <f t="shared" ca="1" si="391"/>
        <v>21.618956130611608</v>
      </c>
      <c r="E548" s="80">
        <f t="shared" ca="1" si="389"/>
        <v>770.88464586425312</v>
      </c>
      <c r="F548" s="82">
        <f t="shared" ca="1" si="390"/>
        <v>1002.1500396235291</v>
      </c>
      <c r="G548" s="4"/>
      <c r="H548" s="4"/>
      <c r="I548" s="4"/>
      <c r="J548" s="4"/>
      <c r="K548" s="4"/>
      <c r="L548" s="4"/>
      <c r="M548" s="4"/>
      <c r="N548" s="4"/>
      <c r="O548" s="4"/>
      <c r="P548" s="4"/>
      <c r="S548" s="4"/>
      <c r="T548" s="4"/>
      <c r="U548" s="4"/>
    </row>
    <row r="549" spans="1:21" x14ac:dyDescent="0.2">
      <c r="A549" s="7">
        <v>20</v>
      </c>
      <c r="B549">
        <v>12</v>
      </c>
      <c r="C549" s="80">
        <f t="shared" ca="1" si="388"/>
        <v>265.30208696528308</v>
      </c>
      <c r="D549" s="82">
        <f t="shared" ca="1" si="391"/>
        <v>20.492645077767968</v>
      </c>
      <c r="E549" s="80">
        <f t="shared" ca="1" si="389"/>
        <v>1200.0764041553657</v>
      </c>
      <c r="F549" s="82">
        <f t="shared" ca="1" si="390"/>
        <v>1560.0993254019754</v>
      </c>
      <c r="I549" s="4"/>
      <c r="J549" s="4"/>
      <c r="K549" s="4"/>
      <c r="L549" s="4"/>
      <c r="M549" s="4"/>
      <c r="N549" s="4"/>
      <c r="O549" s="4"/>
      <c r="P549" s="4"/>
      <c r="S549" s="4"/>
      <c r="T549" s="4"/>
      <c r="U549" s="4"/>
    </row>
    <row r="550" spans="1:21" x14ac:dyDescent="0.2">
      <c r="A550" s="5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S550" s="4"/>
      <c r="T550" s="4"/>
      <c r="U550" s="4"/>
    </row>
    <row r="551" spans="1:21" x14ac:dyDescent="0.2">
      <c r="A551" s="5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S551" s="4"/>
      <c r="T551" s="4"/>
      <c r="U551" s="4"/>
    </row>
    <row r="552" spans="1:21" x14ac:dyDescent="0.2">
      <c r="A552" s="5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S552" s="4"/>
      <c r="T552" s="4"/>
      <c r="U552" s="4"/>
    </row>
    <row r="553" spans="1:21" x14ac:dyDescent="0.2">
      <c r="A553" s="5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S553" s="4"/>
      <c r="T553" s="4"/>
      <c r="U553" s="4"/>
    </row>
    <row r="554" spans="1:21" x14ac:dyDescent="0.2">
      <c r="A554" s="5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S554" s="4"/>
      <c r="T554" s="4"/>
      <c r="U554" s="4"/>
    </row>
    <row r="555" spans="1:21" x14ac:dyDescent="0.2">
      <c r="A555" s="5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S555" s="4"/>
      <c r="T555" s="4"/>
      <c r="U555" s="4"/>
    </row>
    <row r="556" spans="1:21" x14ac:dyDescent="0.2">
      <c r="A556" s="5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S556" s="4"/>
      <c r="T556" s="4"/>
      <c r="U556" s="4"/>
    </row>
    <row r="557" spans="1:21" x14ac:dyDescent="0.2">
      <c r="A557" s="5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S557" s="4"/>
      <c r="T557" s="4"/>
      <c r="U557" s="4"/>
    </row>
    <row r="558" spans="1:21" x14ac:dyDescent="0.2">
      <c r="A558" s="5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S558" s="4"/>
      <c r="T558" s="4"/>
      <c r="U558" s="4"/>
    </row>
    <row r="559" spans="1:21" x14ac:dyDescent="0.2">
      <c r="A559" s="5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S559" s="4"/>
      <c r="T559" s="4"/>
      <c r="U559" s="4"/>
    </row>
    <row r="560" spans="1:21" x14ac:dyDescent="0.2">
      <c r="A560" s="5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S560" s="4"/>
      <c r="T560" s="4"/>
      <c r="U560" s="4"/>
    </row>
    <row r="561" spans="1:21" x14ac:dyDescent="0.2">
      <c r="A561" s="5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S561" s="4"/>
      <c r="T561" s="4"/>
      <c r="U561" s="4"/>
    </row>
    <row r="562" spans="1:21" x14ac:dyDescent="0.2">
      <c r="A562" s="5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S562" s="4"/>
      <c r="T562" s="4"/>
      <c r="U562" s="4"/>
    </row>
    <row r="563" spans="1:21" x14ac:dyDescent="0.2">
      <c r="A563" s="5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S563" s="4"/>
      <c r="T563" s="4"/>
      <c r="U563" s="4"/>
    </row>
    <row r="564" spans="1:21" x14ac:dyDescent="0.2">
      <c r="A564" s="5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S564" s="4"/>
      <c r="T564" s="4"/>
      <c r="U564" s="4"/>
    </row>
    <row r="565" spans="1:21" x14ac:dyDescent="0.2">
      <c r="A565" s="5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S565" s="4"/>
      <c r="T565" s="4"/>
      <c r="U565" s="4"/>
    </row>
    <row r="566" spans="1:21" x14ac:dyDescent="0.2">
      <c r="A566" s="5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S566" s="4"/>
      <c r="T566" s="4"/>
      <c r="U566" s="4"/>
    </row>
    <row r="567" spans="1:21" x14ac:dyDescent="0.2">
      <c r="A567" s="5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S567" s="4"/>
      <c r="T567" s="4"/>
      <c r="U567" s="4"/>
    </row>
    <row r="568" spans="1:21" x14ac:dyDescent="0.2">
      <c r="A568" s="5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S568" s="4"/>
      <c r="T568" s="4"/>
      <c r="U568" s="4"/>
    </row>
    <row r="569" spans="1:21" x14ac:dyDescent="0.2">
      <c r="A569" s="5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S569" s="4"/>
      <c r="T569" s="4"/>
      <c r="U569" s="4"/>
    </row>
    <row r="570" spans="1:21" x14ac:dyDescent="0.2">
      <c r="A570" s="5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S570" s="4"/>
      <c r="T570" s="4"/>
      <c r="U570" s="4"/>
    </row>
    <row r="571" spans="1:21" x14ac:dyDescent="0.2">
      <c r="A571" s="5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S571" s="4"/>
      <c r="T571" s="4"/>
      <c r="U571" s="4"/>
    </row>
    <row r="572" spans="1:21" x14ac:dyDescent="0.2">
      <c r="A572" s="5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S572" s="4"/>
      <c r="T572" s="4"/>
      <c r="U572" s="4"/>
    </row>
    <row r="573" spans="1:21" x14ac:dyDescent="0.2">
      <c r="A573" s="5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S573" s="4"/>
      <c r="T573" s="4"/>
      <c r="U573" s="4"/>
    </row>
    <row r="574" spans="1:21" x14ac:dyDescent="0.2">
      <c r="A574" s="5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S574" s="4"/>
      <c r="T574" s="4"/>
      <c r="U574" s="4"/>
    </row>
    <row r="575" spans="1:21" x14ac:dyDescent="0.2">
      <c r="A575" s="5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S575" s="4"/>
      <c r="T575" s="4"/>
      <c r="U575" s="4"/>
    </row>
    <row r="576" spans="1:21" x14ac:dyDescent="0.2">
      <c r="A576" s="5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S576" s="4"/>
      <c r="T576" s="4"/>
      <c r="U576" s="4"/>
    </row>
    <row r="577" spans="1:21" x14ac:dyDescent="0.2">
      <c r="A577" s="5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S577" s="4"/>
      <c r="T577" s="4"/>
      <c r="U577" s="4"/>
    </row>
    <row r="578" spans="1:21" x14ac:dyDescent="0.2">
      <c r="A578" s="5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S578" s="4"/>
      <c r="T578" s="4"/>
      <c r="U578" s="4"/>
    </row>
    <row r="579" spans="1:21" x14ac:dyDescent="0.2">
      <c r="A579" s="5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S579" s="4"/>
      <c r="T579" s="4"/>
      <c r="U579" s="4"/>
    </row>
    <row r="580" spans="1:21" x14ac:dyDescent="0.2">
      <c r="A580" s="5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S580" s="4"/>
      <c r="T580" s="4"/>
      <c r="U580" s="4"/>
    </row>
    <row r="581" spans="1:21" x14ac:dyDescent="0.2">
      <c r="A581" s="5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S581" s="4"/>
      <c r="T581" s="4"/>
      <c r="U581" s="4"/>
    </row>
    <row r="582" spans="1:21" x14ac:dyDescent="0.2">
      <c r="A582" s="5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S582" s="4"/>
      <c r="T582" s="4"/>
      <c r="U582" s="4"/>
    </row>
    <row r="583" spans="1:21" x14ac:dyDescent="0.2">
      <c r="A583" s="5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S583" s="4"/>
      <c r="T583" s="4"/>
      <c r="U583" s="4"/>
    </row>
    <row r="584" spans="1:21" x14ac:dyDescent="0.2">
      <c r="A584" s="5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S584" s="4"/>
      <c r="T584" s="4"/>
      <c r="U584" s="4"/>
    </row>
    <row r="585" spans="1:21" x14ac:dyDescent="0.2">
      <c r="A585" s="5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S585" s="4"/>
      <c r="T585" s="4"/>
      <c r="U585" s="4"/>
    </row>
    <row r="586" spans="1:21" x14ac:dyDescent="0.2">
      <c r="A586" s="5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S586" s="4"/>
      <c r="T586" s="4"/>
      <c r="U586" s="4"/>
    </row>
    <row r="587" spans="1:21" x14ac:dyDescent="0.2">
      <c r="A587" s="5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S587" s="4"/>
      <c r="T587" s="4"/>
      <c r="U587" s="4"/>
    </row>
    <row r="588" spans="1:21" x14ac:dyDescent="0.2">
      <c r="A588" s="5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S588" s="4"/>
      <c r="T588" s="4"/>
      <c r="U588" s="4"/>
    </row>
    <row r="589" spans="1:21" x14ac:dyDescent="0.2">
      <c r="A589" s="5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S589" s="4"/>
      <c r="T589" s="4"/>
      <c r="U589" s="4"/>
    </row>
    <row r="590" spans="1:21" x14ac:dyDescent="0.2">
      <c r="A590" s="5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S590" s="4"/>
      <c r="T590" s="4"/>
      <c r="U590" s="4"/>
    </row>
    <row r="591" spans="1:21" x14ac:dyDescent="0.2">
      <c r="A591" s="5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S591" s="4"/>
      <c r="T591" s="4"/>
      <c r="U591" s="4"/>
    </row>
    <row r="592" spans="1:21" x14ac:dyDescent="0.2">
      <c r="A592" s="5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S592" s="4"/>
      <c r="T592" s="4"/>
      <c r="U592" s="4"/>
    </row>
    <row r="593" spans="1:21" x14ac:dyDescent="0.2">
      <c r="A593" s="5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S593" s="4"/>
      <c r="T593" s="4"/>
      <c r="U593" s="4"/>
    </row>
    <row r="594" spans="1:21" x14ac:dyDescent="0.2">
      <c r="A594" s="5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S594" s="4"/>
      <c r="T594" s="4"/>
      <c r="U594" s="4"/>
    </row>
    <row r="595" spans="1:21" x14ac:dyDescent="0.2">
      <c r="A595" s="5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S595" s="4"/>
      <c r="T595" s="4"/>
      <c r="U595" s="4"/>
    </row>
    <row r="596" spans="1:21" x14ac:dyDescent="0.2">
      <c r="A596" s="5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S596" s="4"/>
      <c r="T596" s="4"/>
      <c r="U596" s="4"/>
    </row>
    <row r="597" spans="1:21" x14ac:dyDescent="0.2">
      <c r="A597" s="5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S597" s="4"/>
      <c r="T597" s="4"/>
      <c r="U597" s="4"/>
    </row>
    <row r="598" spans="1:21" x14ac:dyDescent="0.2">
      <c r="A598" s="5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S598" s="4"/>
      <c r="T598" s="4"/>
      <c r="U598" s="4"/>
    </row>
    <row r="599" spans="1:21" x14ac:dyDescent="0.2">
      <c r="A599" s="5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S599" s="4"/>
      <c r="T599" s="4"/>
      <c r="U599" s="4"/>
    </row>
    <row r="600" spans="1:21" x14ac:dyDescent="0.2">
      <c r="A600" s="5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S600" s="4"/>
      <c r="T600" s="4"/>
      <c r="U600" s="4"/>
    </row>
    <row r="601" spans="1:21" x14ac:dyDescent="0.2">
      <c r="A601" s="5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S601" s="4"/>
      <c r="T601" s="4"/>
      <c r="U601" s="4"/>
    </row>
    <row r="602" spans="1:21" x14ac:dyDescent="0.2">
      <c r="A602" s="5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S602" s="4"/>
      <c r="T602" s="4"/>
      <c r="U602" s="4"/>
    </row>
    <row r="603" spans="1:21" x14ac:dyDescent="0.2">
      <c r="A603" s="5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S603" s="4"/>
      <c r="T603" s="4"/>
      <c r="U603" s="4"/>
    </row>
    <row r="604" spans="1:21" x14ac:dyDescent="0.2">
      <c r="A604" s="5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S604" s="4"/>
      <c r="T604" s="4"/>
      <c r="U604" s="4"/>
    </row>
    <row r="605" spans="1:21" x14ac:dyDescent="0.2">
      <c r="A605" s="5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S605" s="4"/>
      <c r="T605" s="4"/>
      <c r="U605" s="4"/>
    </row>
    <row r="606" spans="1:21" x14ac:dyDescent="0.2">
      <c r="A606" s="5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S606" s="4"/>
      <c r="T606" s="4"/>
      <c r="U606" s="4"/>
    </row>
    <row r="607" spans="1:21" x14ac:dyDescent="0.2">
      <c r="A607" s="5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S607" s="4"/>
      <c r="T607" s="4"/>
      <c r="U607" s="4"/>
    </row>
    <row r="608" spans="1:21" x14ac:dyDescent="0.2">
      <c r="A608" s="5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S608" s="4"/>
      <c r="T608" s="4"/>
      <c r="U608" s="4"/>
    </row>
    <row r="609" spans="1:21" x14ac:dyDescent="0.2">
      <c r="A609" s="5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S609" s="4"/>
      <c r="T609" s="4"/>
      <c r="U609" s="4"/>
    </row>
    <row r="610" spans="1:21" x14ac:dyDescent="0.2"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S610" s="4"/>
      <c r="T610" s="4"/>
      <c r="U610" s="4"/>
    </row>
    <row r="611" spans="1:21" x14ac:dyDescent="0.2"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S611" s="4"/>
      <c r="T611" s="4"/>
      <c r="U611" s="4"/>
    </row>
    <row r="612" spans="1:21" x14ac:dyDescent="0.2"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S612" s="4"/>
      <c r="T612" s="4"/>
      <c r="U612" s="4"/>
    </row>
    <row r="613" spans="1:21" x14ac:dyDescent="0.2"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S613" s="4"/>
      <c r="T613" s="4"/>
      <c r="U613" s="4"/>
    </row>
    <row r="614" spans="1:21" x14ac:dyDescent="0.2"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S614" s="4"/>
      <c r="T614" s="4"/>
      <c r="U614" s="4"/>
    </row>
    <row r="615" spans="1:21" x14ac:dyDescent="0.2"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S615" s="4"/>
      <c r="T615" s="4"/>
      <c r="U615" s="4"/>
    </row>
    <row r="616" spans="1:21" x14ac:dyDescent="0.2"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S616" s="4"/>
      <c r="T616" s="4"/>
      <c r="U616" s="4"/>
    </row>
    <row r="617" spans="1:21" x14ac:dyDescent="0.2"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S617" s="4"/>
      <c r="T617" s="4"/>
      <c r="U617" s="4"/>
    </row>
    <row r="618" spans="1:21" x14ac:dyDescent="0.2"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S618" s="4"/>
      <c r="T618" s="4"/>
      <c r="U618" s="4"/>
    </row>
    <row r="619" spans="1:21" x14ac:dyDescent="0.2"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S619" s="4"/>
      <c r="T619" s="4"/>
      <c r="U619" s="4"/>
    </row>
    <row r="620" spans="1:21" x14ac:dyDescent="0.2"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S620" s="4"/>
      <c r="T620" s="4"/>
      <c r="U620" s="4"/>
    </row>
    <row r="621" spans="1:21" x14ac:dyDescent="0.2"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S621" s="4"/>
      <c r="T621" s="4"/>
      <c r="U621" s="4"/>
    </row>
    <row r="622" spans="1:21" x14ac:dyDescent="0.2"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S622" s="4"/>
      <c r="T622" s="4"/>
      <c r="U622" s="4"/>
    </row>
    <row r="623" spans="1:21" x14ac:dyDescent="0.2"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S623" s="4"/>
      <c r="T623" s="4"/>
      <c r="U623" s="4"/>
    </row>
    <row r="624" spans="1:21" x14ac:dyDescent="0.2"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S624" s="4"/>
      <c r="T624" s="4"/>
      <c r="U624" s="4"/>
    </row>
    <row r="625" spans="3:21" x14ac:dyDescent="0.2"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S625" s="4"/>
      <c r="T625" s="4"/>
      <c r="U625" s="4"/>
    </row>
    <row r="626" spans="3:21" x14ac:dyDescent="0.2"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S626" s="4"/>
      <c r="T626" s="4"/>
      <c r="U626" s="4"/>
    </row>
    <row r="627" spans="3:21" x14ac:dyDescent="0.2"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S627" s="4"/>
      <c r="T627" s="4"/>
      <c r="U627" s="4"/>
    </row>
    <row r="628" spans="3:21" x14ac:dyDescent="0.2"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S628" s="4"/>
      <c r="T628" s="4"/>
      <c r="U628" s="4"/>
    </row>
    <row r="629" spans="3:21" x14ac:dyDescent="0.2"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S629" s="4"/>
      <c r="T629" s="4"/>
      <c r="U629" s="4"/>
    </row>
    <row r="630" spans="3:21" x14ac:dyDescent="0.2"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S630" s="4"/>
      <c r="T630" s="4"/>
      <c r="U630" s="4"/>
    </row>
    <row r="631" spans="3:21" x14ac:dyDescent="0.2"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S631" s="4"/>
      <c r="T631" s="4"/>
      <c r="U631" s="4"/>
    </row>
    <row r="632" spans="3:21" x14ac:dyDescent="0.2"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S632" s="4"/>
      <c r="T632" s="4"/>
      <c r="U632" s="4"/>
    </row>
    <row r="633" spans="3:21" x14ac:dyDescent="0.2"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S633" s="4"/>
      <c r="T633" s="4"/>
      <c r="U633" s="4"/>
    </row>
    <row r="634" spans="3:21" x14ac:dyDescent="0.2"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S634" s="4"/>
      <c r="T634" s="4"/>
      <c r="U634" s="4"/>
    </row>
    <row r="635" spans="3:21" x14ac:dyDescent="0.2"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S635" s="4"/>
      <c r="T635" s="4"/>
      <c r="U635" s="4"/>
    </row>
    <row r="636" spans="3:21" x14ac:dyDescent="0.2"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S636" s="4"/>
      <c r="T636" s="4"/>
      <c r="U636" s="4"/>
    </row>
    <row r="637" spans="3:21" x14ac:dyDescent="0.2"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S637" s="4"/>
      <c r="T637" s="4"/>
      <c r="U637" s="4"/>
    </row>
    <row r="638" spans="3:21" x14ac:dyDescent="0.2"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S638" s="4"/>
      <c r="T638" s="4"/>
      <c r="U638" s="4"/>
    </row>
    <row r="639" spans="3:21" x14ac:dyDescent="0.2"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S639" s="4"/>
      <c r="T639" s="4"/>
      <c r="U639" s="4"/>
    </row>
    <row r="640" spans="3:21" x14ac:dyDescent="0.2"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S640" s="4"/>
      <c r="T640" s="4"/>
      <c r="U640" s="4"/>
    </row>
    <row r="641" spans="3:21" x14ac:dyDescent="0.2"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S641" s="4"/>
      <c r="T641" s="4"/>
      <c r="U641" s="4"/>
    </row>
    <row r="642" spans="3:21" x14ac:dyDescent="0.2"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S642" s="4"/>
      <c r="T642" s="4"/>
      <c r="U642" s="4"/>
    </row>
    <row r="643" spans="3:21" x14ac:dyDescent="0.2"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S643" s="4"/>
      <c r="T643" s="4"/>
      <c r="U643" s="4"/>
    </row>
    <row r="644" spans="3:21" x14ac:dyDescent="0.2"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S644" s="4"/>
      <c r="T644" s="4"/>
      <c r="U644" s="4"/>
    </row>
    <row r="645" spans="3:21" x14ac:dyDescent="0.2"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S645" s="4"/>
      <c r="T645" s="4"/>
      <c r="U645" s="4"/>
    </row>
    <row r="646" spans="3:21" x14ac:dyDescent="0.2"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S646" s="4"/>
      <c r="T646" s="4"/>
      <c r="U646" s="4"/>
    </row>
    <row r="647" spans="3:21" x14ac:dyDescent="0.2"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S647" s="4"/>
      <c r="T647" s="4"/>
      <c r="U647" s="4"/>
    </row>
    <row r="648" spans="3:21" x14ac:dyDescent="0.2"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S648" s="4"/>
      <c r="T648" s="4"/>
      <c r="U648" s="4"/>
    </row>
    <row r="649" spans="3:21" x14ac:dyDescent="0.2"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S649" s="4"/>
      <c r="T649" s="4"/>
      <c r="U649" s="4"/>
    </row>
    <row r="650" spans="3:21" x14ac:dyDescent="0.2"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S650" s="4"/>
      <c r="T650" s="4"/>
      <c r="U650" s="4"/>
    </row>
    <row r="651" spans="3:21" x14ac:dyDescent="0.2"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S651" s="4"/>
      <c r="T651" s="4"/>
      <c r="U651" s="4"/>
    </row>
    <row r="652" spans="3:21" x14ac:dyDescent="0.2"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S652" s="4"/>
      <c r="T652" s="4"/>
      <c r="U652" s="4"/>
    </row>
    <row r="653" spans="3:21" x14ac:dyDescent="0.2"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S653" s="4"/>
      <c r="T653" s="4"/>
      <c r="U653" s="4"/>
    </row>
    <row r="654" spans="3:21" x14ac:dyDescent="0.2"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S654" s="4"/>
      <c r="T654" s="4"/>
      <c r="U654" s="4"/>
    </row>
    <row r="655" spans="3:21" x14ac:dyDescent="0.2"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S655" s="4"/>
      <c r="T655" s="4"/>
      <c r="U655" s="4"/>
    </row>
    <row r="656" spans="3:21" x14ac:dyDescent="0.2"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S656" s="4"/>
      <c r="T656" s="4"/>
      <c r="U656" s="4"/>
    </row>
    <row r="657" spans="3:21" x14ac:dyDescent="0.2"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S657" s="4"/>
      <c r="T657" s="4"/>
      <c r="U657" s="4"/>
    </row>
    <row r="658" spans="3:21" x14ac:dyDescent="0.2"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S658" s="4"/>
      <c r="T658" s="4"/>
      <c r="U658" s="4"/>
    </row>
    <row r="659" spans="3:21" x14ac:dyDescent="0.2"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S659" s="4"/>
      <c r="T659" s="4"/>
      <c r="U659" s="4"/>
    </row>
    <row r="660" spans="3:21" x14ac:dyDescent="0.2"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S660" s="4"/>
      <c r="T660" s="4"/>
      <c r="U660" s="4"/>
    </row>
    <row r="661" spans="3:21" x14ac:dyDescent="0.2"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S661" s="4"/>
      <c r="T661" s="4"/>
      <c r="U661" s="4"/>
    </row>
    <row r="662" spans="3:21" x14ac:dyDescent="0.2"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S662" s="4"/>
      <c r="T662" s="4"/>
      <c r="U662" s="4"/>
    </row>
    <row r="663" spans="3:21" x14ac:dyDescent="0.2"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S663" s="4"/>
      <c r="T663" s="4"/>
      <c r="U663" s="4"/>
    </row>
    <row r="664" spans="3:21" x14ac:dyDescent="0.2"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S664" s="4"/>
      <c r="T664" s="4"/>
      <c r="U664" s="4"/>
    </row>
    <row r="665" spans="3:21" x14ac:dyDescent="0.2"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S665" s="4"/>
      <c r="T665" s="4"/>
      <c r="U665" s="4"/>
    </row>
    <row r="666" spans="3:21" x14ac:dyDescent="0.2"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S666" s="4"/>
      <c r="T666" s="4"/>
      <c r="U666" s="4"/>
    </row>
    <row r="667" spans="3:21" x14ac:dyDescent="0.2"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S667" s="4"/>
      <c r="T667" s="4"/>
      <c r="U667" s="4"/>
    </row>
    <row r="668" spans="3:21" x14ac:dyDescent="0.2"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S668" s="4"/>
      <c r="T668" s="4"/>
      <c r="U668" s="4"/>
    </row>
    <row r="669" spans="3:21" x14ac:dyDescent="0.2"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S669" s="4"/>
      <c r="T669" s="4"/>
      <c r="U669" s="4"/>
    </row>
    <row r="670" spans="3:21" x14ac:dyDescent="0.2"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S670" s="4"/>
      <c r="T670" s="4"/>
      <c r="U670" s="4"/>
    </row>
    <row r="671" spans="3:21" x14ac:dyDescent="0.2"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S671" s="4"/>
      <c r="T671" s="4"/>
      <c r="U671" s="4"/>
    </row>
    <row r="672" spans="3:21" x14ac:dyDescent="0.2"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S672" s="4"/>
      <c r="T672" s="4"/>
      <c r="U672" s="4"/>
    </row>
    <row r="673" spans="3:21" x14ac:dyDescent="0.2"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S673" s="4"/>
      <c r="T673" s="4"/>
      <c r="U673" s="4"/>
    </row>
    <row r="674" spans="3:21" x14ac:dyDescent="0.2"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S674" s="4"/>
      <c r="T674" s="4"/>
      <c r="U674" s="4"/>
    </row>
    <row r="675" spans="3:21" x14ac:dyDescent="0.2"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S675" s="4"/>
      <c r="T675" s="4"/>
      <c r="U675" s="4"/>
    </row>
    <row r="676" spans="3:21" x14ac:dyDescent="0.2"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S676" s="4"/>
      <c r="T676" s="4"/>
      <c r="U676" s="4"/>
    </row>
    <row r="677" spans="3:21" x14ac:dyDescent="0.2"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S677" s="4"/>
      <c r="T677" s="4"/>
      <c r="U677" s="4"/>
    </row>
    <row r="678" spans="3:21" x14ac:dyDescent="0.2"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S678" s="4"/>
      <c r="T678" s="4"/>
      <c r="U678" s="4"/>
    </row>
    <row r="679" spans="3:21" x14ac:dyDescent="0.2"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S679" s="4"/>
      <c r="T679" s="4"/>
      <c r="U679" s="4"/>
    </row>
    <row r="680" spans="3:21" x14ac:dyDescent="0.2"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S680" s="4"/>
      <c r="T680" s="4"/>
      <c r="U680" s="4"/>
    </row>
    <row r="681" spans="3:21" x14ac:dyDescent="0.2"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S681" s="4"/>
      <c r="T681" s="4"/>
      <c r="U681" s="4"/>
    </row>
    <row r="682" spans="3:21" x14ac:dyDescent="0.2"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S682" s="4"/>
      <c r="T682" s="4"/>
      <c r="U682" s="4"/>
    </row>
    <row r="683" spans="3:21" x14ac:dyDescent="0.2"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S683" s="4"/>
      <c r="T683" s="4"/>
      <c r="U683" s="4"/>
    </row>
    <row r="684" spans="3:21" x14ac:dyDescent="0.2"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S684" s="4"/>
      <c r="T684" s="4"/>
      <c r="U684" s="4"/>
    </row>
    <row r="685" spans="3:21" x14ac:dyDescent="0.2"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S685" s="4"/>
      <c r="T685" s="4"/>
      <c r="U685" s="4"/>
    </row>
    <row r="686" spans="3:21" x14ac:dyDescent="0.2"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S686" s="4"/>
      <c r="T686" s="4"/>
      <c r="U686" s="4"/>
    </row>
    <row r="687" spans="3:21" x14ac:dyDescent="0.2"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S687" s="4"/>
      <c r="T687" s="4"/>
      <c r="U687" s="4"/>
    </row>
    <row r="688" spans="3:21" x14ac:dyDescent="0.2"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S688" s="4"/>
      <c r="T688" s="4"/>
      <c r="U688" s="4"/>
    </row>
    <row r="689" spans="3:21" x14ac:dyDescent="0.2"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S689" s="4"/>
      <c r="T689" s="4"/>
      <c r="U689" s="4"/>
    </row>
  </sheetData>
  <mergeCells count="1">
    <mergeCell ref="C307:F307"/>
  </mergeCells>
  <phoneticPr fontId="1" type="noConversion"/>
  <pageMargins left="0.75" right="0.75" top="1" bottom="1" header="0.5" footer="0.5"/>
  <pageSetup paperSize="9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26</vt:i4>
      </vt:variant>
    </vt:vector>
  </HeadingPairs>
  <TitlesOfParts>
    <vt:vector size="35" baseType="lpstr">
      <vt:lpstr>Intro</vt:lpstr>
      <vt:lpstr>Parameters</vt:lpstr>
      <vt:lpstr>Simulations</vt:lpstr>
      <vt:lpstr>Design</vt:lpstr>
      <vt:lpstr>License &amp; Reference</vt:lpstr>
      <vt:lpstr>Sheet2</vt:lpstr>
      <vt:lpstr>Sheet3</vt:lpstr>
      <vt:lpstr>Sheet4</vt:lpstr>
      <vt:lpstr>motor1(shrimp)</vt:lpstr>
      <vt:lpstr>aLW</vt:lpstr>
      <vt:lpstr>assesserr</vt:lpstr>
      <vt:lpstr>bLW</vt:lpstr>
      <vt:lpstr>CostFArt</vt:lpstr>
      <vt:lpstr>CostFInd</vt:lpstr>
      <vt:lpstr>CostVArt</vt:lpstr>
      <vt:lpstr>CostVInd</vt:lpstr>
      <vt:lpstr>cvRec</vt:lpstr>
      <vt:lpstr>K</vt:lpstr>
      <vt:lpstr>L50Art</vt:lpstr>
      <vt:lpstr>Lmax</vt:lpstr>
      <vt:lpstr>M</vt:lpstr>
      <vt:lpstr>OtherSppInd</vt:lpstr>
      <vt:lpstr>PriSkgArta</vt:lpstr>
      <vt:lpstr>PriSkgArtb</vt:lpstr>
      <vt:lpstr>PriSkgInda</vt:lpstr>
      <vt:lpstr>PriSkgIndb</vt:lpstr>
      <vt:lpstr>qArtCV</vt:lpstr>
      <vt:lpstr>qArtinfl</vt:lpstr>
      <vt:lpstr>qIndCV</vt:lpstr>
      <vt:lpstr>qIndinfl</vt:lpstr>
      <vt:lpstr>Rec</vt:lpstr>
      <vt:lpstr>S50_</vt:lpstr>
      <vt:lpstr>t0</vt:lpstr>
      <vt:lpstr>tcArt</vt:lpstr>
      <vt:lpstr>tcInd</vt:lpstr>
    </vt:vector>
  </TitlesOfParts>
  <Company>Norges fiskerihøgskole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Ekanger Aysa Arylova</cp:lastModifiedBy>
  <cp:lastPrinted>2009-02-03T16:01:12Z</cp:lastPrinted>
  <dcterms:created xsi:type="dcterms:W3CDTF">2007-06-27T12:40:31Z</dcterms:created>
  <dcterms:modified xsi:type="dcterms:W3CDTF">2015-09-22T08:49:58Z</dcterms:modified>
</cp:coreProperties>
</file>